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2.0 自上而下\"/>
    </mc:Choice>
  </mc:AlternateContent>
  <xr:revisionPtr revIDLastSave="0" documentId="13_ncr:1_{ACD2FE0A-CCC5-42D9-AFA5-C9CA1A97C5D7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About" sheetId="10" r:id="rId1"/>
    <sheet name="情景假设" sheetId="2" r:id="rId2"/>
    <sheet name="Python数据平滑" sheetId="3" r:id="rId3"/>
    <sheet name="高情景（2001-2060, 2020RMB）" sheetId="1" r:id="rId4"/>
    <sheet name="中情景（2001-2060, 2020RMB）" sheetId="6" r:id="rId5"/>
    <sheet name="低情景（2001-2060, 2020RMB）" sheetId="5" r:id="rId6"/>
    <sheet name="高情景（2001-2060, 2012USD）" sheetId="7" r:id="rId7"/>
    <sheet name="中情景（2001-2060, 2012USD）" sheetId="8" r:id="rId8"/>
    <sheet name="低情景（2001-2060, 2012USD）" sheetId="9" r:id="rId9"/>
    <sheet name="历史数据 (2001-2022, 当年价) " sheetId="4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2" l="1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R32" i="2"/>
  <c r="R30" i="2"/>
  <c r="N30" i="2"/>
  <c r="O30" i="2"/>
  <c r="P30" i="2"/>
  <c r="N32" i="2"/>
  <c r="O32" i="2"/>
  <c r="P32" i="2"/>
  <c r="M32" i="2"/>
  <c r="M30" i="2"/>
  <c r="I30" i="2"/>
  <c r="J30" i="2"/>
  <c r="K30" i="2"/>
  <c r="I32" i="2"/>
  <c r="J32" i="2"/>
  <c r="K32" i="2"/>
  <c r="H32" i="2"/>
  <c r="H30" i="2"/>
  <c r="F30" i="2"/>
  <c r="F32" i="2"/>
  <c r="E32" i="2"/>
  <c r="E30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R79" i="2"/>
  <c r="N79" i="2"/>
  <c r="O79" i="2"/>
  <c r="P79" i="2"/>
  <c r="M79" i="2"/>
  <c r="I79" i="2"/>
  <c r="J79" i="2"/>
  <c r="K79" i="2"/>
  <c r="H79" i="2"/>
  <c r="F79" i="2"/>
  <c r="E79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U75" i="2"/>
  <c r="R73" i="2"/>
  <c r="N73" i="2"/>
  <c r="O73" i="2"/>
  <c r="P73" i="2"/>
  <c r="M73" i="2"/>
  <c r="I73" i="2"/>
  <c r="J73" i="2"/>
  <c r="K73" i="2"/>
  <c r="H73" i="2"/>
  <c r="F73" i="2"/>
  <c r="E73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AE489" i="2"/>
  <c r="AF489" i="2"/>
  <c r="AG489" i="2"/>
  <c r="AH489" i="2"/>
  <c r="AI489" i="2"/>
  <c r="AJ489" i="2"/>
  <c r="AK489" i="2"/>
  <c r="AL489" i="2"/>
  <c r="AM489" i="2"/>
  <c r="AN489" i="2"/>
  <c r="AO489" i="2"/>
  <c r="AP489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AE490" i="2"/>
  <c r="AF490" i="2"/>
  <c r="AG490" i="2"/>
  <c r="AH490" i="2"/>
  <c r="AI490" i="2"/>
  <c r="AJ490" i="2"/>
  <c r="AK490" i="2"/>
  <c r="AL490" i="2"/>
  <c r="AM490" i="2"/>
  <c r="AN490" i="2"/>
  <c r="AO490" i="2"/>
  <c r="AP490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AE491" i="2"/>
  <c r="AF491" i="2"/>
  <c r="AG491" i="2"/>
  <c r="AH491" i="2"/>
  <c r="AI491" i="2"/>
  <c r="AJ491" i="2"/>
  <c r="AK491" i="2"/>
  <c r="AL491" i="2"/>
  <c r="AM491" i="2"/>
  <c r="AN491" i="2"/>
  <c r="AO491" i="2"/>
  <c r="AP491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AE492" i="2"/>
  <c r="AF492" i="2"/>
  <c r="AG492" i="2"/>
  <c r="AH492" i="2"/>
  <c r="AI492" i="2"/>
  <c r="AJ492" i="2"/>
  <c r="AK492" i="2"/>
  <c r="AL492" i="2"/>
  <c r="AM492" i="2"/>
  <c r="AN492" i="2"/>
  <c r="AO492" i="2"/>
  <c r="AP492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AE493" i="2"/>
  <c r="AF493" i="2"/>
  <c r="AG493" i="2"/>
  <c r="AH493" i="2"/>
  <c r="AI493" i="2"/>
  <c r="AJ493" i="2"/>
  <c r="AK493" i="2"/>
  <c r="AL493" i="2"/>
  <c r="AM493" i="2"/>
  <c r="AN493" i="2"/>
  <c r="AO493" i="2"/>
  <c r="AP493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AE494" i="2"/>
  <c r="AF494" i="2"/>
  <c r="AG494" i="2"/>
  <c r="AH494" i="2"/>
  <c r="AI494" i="2"/>
  <c r="AJ494" i="2"/>
  <c r="AK494" i="2"/>
  <c r="AL494" i="2"/>
  <c r="AM494" i="2"/>
  <c r="AN494" i="2"/>
  <c r="AO494" i="2"/>
  <c r="AP494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AE495" i="2"/>
  <c r="AF495" i="2"/>
  <c r="AG495" i="2"/>
  <c r="AH495" i="2"/>
  <c r="AI495" i="2"/>
  <c r="AJ495" i="2"/>
  <c r="AK495" i="2"/>
  <c r="AL495" i="2"/>
  <c r="AM495" i="2"/>
  <c r="AN495" i="2"/>
  <c r="AO495" i="2"/>
  <c r="AP495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AE496" i="2"/>
  <c r="AF496" i="2"/>
  <c r="AG496" i="2"/>
  <c r="AH496" i="2"/>
  <c r="AI496" i="2"/>
  <c r="AJ496" i="2"/>
  <c r="AK496" i="2"/>
  <c r="AL496" i="2"/>
  <c r="AM496" i="2"/>
  <c r="AN496" i="2"/>
  <c r="AO496" i="2"/>
  <c r="AP496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AE497" i="2"/>
  <c r="AF497" i="2"/>
  <c r="AG497" i="2"/>
  <c r="AH497" i="2"/>
  <c r="AI497" i="2"/>
  <c r="AJ497" i="2"/>
  <c r="AK497" i="2"/>
  <c r="AL497" i="2"/>
  <c r="AM497" i="2"/>
  <c r="AN497" i="2"/>
  <c r="AO497" i="2"/>
  <c r="AP497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AE498" i="2"/>
  <c r="AF498" i="2"/>
  <c r="AG498" i="2"/>
  <c r="AH498" i="2"/>
  <c r="AI498" i="2"/>
  <c r="AJ498" i="2"/>
  <c r="AK498" i="2"/>
  <c r="AL498" i="2"/>
  <c r="AM498" i="2"/>
  <c r="AN498" i="2"/>
  <c r="AO498" i="2"/>
  <c r="AP498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AE499" i="2"/>
  <c r="AF499" i="2"/>
  <c r="AG499" i="2"/>
  <c r="AH499" i="2"/>
  <c r="AI499" i="2"/>
  <c r="AJ499" i="2"/>
  <c r="AK499" i="2"/>
  <c r="AL499" i="2"/>
  <c r="AM499" i="2"/>
  <c r="AN499" i="2"/>
  <c r="AO499" i="2"/>
  <c r="AP499" i="2"/>
  <c r="E490" i="2"/>
  <c r="E491" i="2"/>
  <c r="E492" i="2"/>
  <c r="E493" i="2"/>
  <c r="E494" i="2"/>
  <c r="E495" i="2"/>
  <c r="E496" i="2"/>
  <c r="E497" i="2"/>
  <c r="E498" i="2"/>
  <c r="E499" i="2"/>
  <c r="E489" i="2"/>
  <c r="E488" i="2" s="1"/>
  <c r="E81" i="2" s="1"/>
  <c r="M484" i="2"/>
  <c r="M80" i="2" s="1"/>
  <c r="F485" i="2"/>
  <c r="G485" i="2"/>
  <c r="G484" i="2" s="1"/>
  <c r="H485" i="2"/>
  <c r="I485" i="2"/>
  <c r="J485" i="2"/>
  <c r="J484" i="2" s="1"/>
  <c r="J80" i="2" s="1"/>
  <c r="K485" i="2"/>
  <c r="K484" i="2" s="1"/>
  <c r="K80" i="2" s="1"/>
  <c r="L485" i="2"/>
  <c r="M485" i="2"/>
  <c r="N485" i="2"/>
  <c r="O485" i="2"/>
  <c r="O484" i="2" s="1"/>
  <c r="O80" i="2" s="1"/>
  <c r="P485" i="2"/>
  <c r="Q485" i="2"/>
  <c r="R485" i="2"/>
  <c r="R484" i="2" s="1"/>
  <c r="R80" i="2" s="1"/>
  <c r="S485" i="2"/>
  <c r="S484" i="2" s="1"/>
  <c r="S80" i="2" s="1"/>
  <c r="T485" i="2"/>
  <c r="U485" i="2"/>
  <c r="V485" i="2"/>
  <c r="W485" i="2"/>
  <c r="W484" i="2" s="1"/>
  <c r="W80" i="2" s="1"/>
  <c r="X485" i="2"/>
  <c r="Y485" i="2"/>
  <c r="Z485" i="2"/>
  <c r="Z484" i="2" s="1"/>
  <c r="Z80" i="2" s="1"/>
  <c r="AA485" i="2"/>
  <c r="AA484" i="2" s="1"/>
  <c r="AA80" i="2" s="1"/>
  <c r="AB485" i="2"/>
  <c r="AC485" i="2"/>
  <c r="AC484" i="2" s="1"/>
  <c r="AC80" i="2" s="1"/>
  <c r="AD485" i="2"/>
  <c r="AE485" i="2"/>
  <c r="AE484" i="2" s="1"/>
  <c r="AE80" i="2" s="1"/>
  <c r="AF485" i="2"/>
  <c r="AG485" i="2"/>
  <c r="AH485" i="2"/>
  <c r="AH484" i="2" s="1"/>
  <c r="AH80" i="2" s="1"/>
  <c r="AI485" i="2"/>
  <c r="AI484" i="2" s="1"/>
  <c r="AI80" i="2" s="1"/>
  <c r="AJ485" i="2"/>
  <c r="AK485" i="2"/>
  <c r="AK484" i="2" s="1"/>
  <c r="AK80" i="2" s="1"/>
  <c r="AL485" i="2"/>
  <c r="AM485" i="2"/>
  <c r="AM484" i="2" s="1"/>
  <c r="AM80" i="2" s="1"/>
  <c r="AN485" i="2"/>
  <c r="AO485" i="2"/>
  <c r="AP485" i="2"/>
  <c r="AP484" i="2" s="1"/>
  <c r="F486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S486" i="2"/>
  <c r="T486" i="2"/>
  <c r="U486" i="2"/>
  <c r="U484" i="2" s="1"/>
  <c r="U80" i="2" s="1"/>
  <c r="V486" i="2"/>
  <c r="W486" i="2"/>
  <c r="X486" i="2"/>
  <c r="Y486" i="2"/>
  <c r="Z486" i="2"/>
  <c r="AA486" i="2"/>
  <c r="AB486" i="2"/>
  <c r="AC486" i="2"/>
  <c r="AD486" i="2"/>
  <c r="AE486" i="2"/>
  <c r="AF486" i="2"/>
  <c r="AG486" i="2"/>
  <c r="AH486" i="2"/>
  <c r="AI486" i="2"/>
  <c r="AJ486" i="2"/>
  <c r="AK486" i="2"/>
  <c r="AL486" i="2"/>
  <c r="AM486" i="2"/>
  <c r="AN486" i="2"/>
  <c r="AO486" i="2"/>
  <c r="AP486" i="2"/>
  <c r="E486" i="2"/>
  <c r="E485" i="2"/>
  <c r="E484" i="2" s="1"/>
  <c r="E80" i="2" s="1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AE465" i="2"/>
  <c r="AF465" i="2"/>
  <c r="AG465" i="2"/>
  <c r="AH465" i="2"/>
  <c r="AI465" i="2"/>
  <c r="AJ465" i="2"/>
  <c r="AK465" i="2"/>
  <c r="AL465" i="2"/>
  <c r="AM465" i="2"/>
  <c r="AN465" i="2"/>
  <c r="AO465" i="2"/>
  <c r="AP465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AE466" i="2"/>
  <c r="AF466" i="2"/>
  <c r="AG466" i="2"/>
  <c r="AH466" i="2"/>
  <c r="AI466" i="2"/>
  <c r="AJ466" i="2"/>
  <c r="AK466" i="2"/>
  <c r="AL466" i="2"/>
  <c r="AM466" i="2"/>
  <c r="AN466" i="2"/>
  <c r="AO466" i="2"/>
  <c r="AP466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AE467" i="2"/>
  <c r="AF467" i="2"/>
  <c r="AG467" i="2"/>
  <c r="AH467" i="2"/>
  <c r="AI467" i="2"/>
  <c r="AJ467" i="2"/>
  <c r="AK467" i="2"/>
  <c r="AL467" i="2"/>
  <c r="AM467" i="2"/>
  <c r="AN467" i="2"/>
  <c r="AO467" i="2"/>
  <c r="AP467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AE468" i="2"/>
  <c r="AF468" i="2"/>
  <c r="AG468" i="2"/>
  <c r="AH468" i="2"/>
  <c r="AI468" i="2"/>
  <c r="AJ468" i="2"/>
  <c r="AK468" i="2"/>
  <c r="AL468" i="2"/>
  <c r="AM468" i="2"/>
  <c r="AN468" i="2"/>
  <c r="AO468" i="2"/>
  <c r="AP468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AE469" i="2"/>
  <c r="AF469" i="2"/>
  <c r="AG469" i="2"/>
  <c r="AH469" i="2"/>
  <c r="AI469" i="2"/>
  <c r="AJ469" i="2"/>
  <c r="AK469" i="2"/>
  <c r="AL469" i="2"/>
  <c r="AM469" i="2"/>
  <c r="AN469" i="2"/>
  <c r="AO469" i="2"/>
  <c r="AP469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AE470" i="2"/>
  <c r="AF470" i="2"/>
  <c r="AG470" i="2"/>
  <c r="AH470" i="2"/>
  <c r="AI470" i="2"/>
  <c r="AJ470" i="2"/>
  <c r="AK470" i="2"/>
  <c r="AL470" i="2"/>
  <c r="AM470" i="2"/>
  <c r="AN470" i="2"/>
  <c r="AO470" i="2"/>
  <c r="AP470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AE471" i="2"/>
  <c r="AF471" i="2"/>
  <c r="AG471" i="2"/>
  <c r="AH471" i="2"/>
  <c r="AI471" i="2"/>
  <c r="AJ471" i="2"/>
  <c r="AK471" i="2"/>
  <c r="AL471" i="2"/>
  <c r="AM471" i="2"/>
  <c r="AN471" i="2"/>
  <c r="AO471" i="2"/>
  <c r="AP471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AE472" i="2"/>
  <c r="AF472" i="2"/>
  <c r="AG472" i="2"/>
  <c r="AH472" i="2"/>
  <c r="AI472" i="2"/>
  <c r="AJ472" i="2"/>
  <c r="AK472" i="2"/>
  <c r="AL472" i="2"/>
  <c r="AM472" i="2"/>
  <c r="AN472" i="2"/>
  <c r="AO472" i="2"/>
  <c r="AP472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AE473" i="2"/>
  <c r="AF473" i="2"/>
  <c r="AG473" i="2"/>
  <c r="AH473" i="2"/>
  <c r="AI473" i="2"/>
  <c r="AJ473" i="2"/>
  <c r="AK473" i="2"/>
  <c r="AL473" i="2"/>
  <c r="AM473" i="2"/>
  <c r="AN473" i="2"/>
  <c r="AO473" i="2"/>
  <c r="AP473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AE474" i="2"/>
  <c r="AF474" i="2"/>
  <c r="AG474" i="2"/>
  <c r="AH474" i="2"/>
  <c r="AI474" i="2"/>
  <c r="AJ474" i="2"/>
  <c r="AK474" i="2"/>
  <c r="AL474" i="2"/>
  <c r="AM474" i="2"/>
  <c r="AN474" i="2"/>
  <c r="AO474" i="2"/>
  <c r="AP474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AE475" i="2"/>
  <c r="AF475" i="2"/>
  <c r="AG475" i="2"/>
  <c r="AH475" i="2"/>
  <c r="AI475" i="2"/>
  <c r="AJ475" i="2"/>
  <c r="AK475" i="2"/>
  <c r="AL475" i="2"/>
  <c r="AM475" i="2"/>
  <c r="AN475" i="2"/>
  <c r="AO475" i="2"/>
  <c r="AP475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AE476" i="2"/>
  <c r="AF476" i="2"/>
  <c r="AG476" i="2"/>
  <c r="AH476" i="2"/>
  <c r="AI476" i="2"/>
  <c r="AJ476" i="2"/>
  <c r="AK476" i="2"/>
  <c r="AL476" i="2"/>
  <c r="AM476" i="2"/>
  <c r="AN476" i="2"/>
  <c r="AO476" i="2"/>
  <c r="AP476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AE477" i="2"/>
  <c r="AF477" i="2"/>
  <c r="AG477" i="2"/>
  <c r="AH477" i="2"/>
  <c r="AI477" i="2"/>
  <c r="AJ477" i="2"/>
  <c r="AK477" i="2"/>
  <c r="AL477" i="2"/>
  <c r="AM477" i="2"/>
  <c r="AN477" i="2"/>
  <c r="AO477" i="2"/>
  <c r="AP477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AE478" i="2"/>
  <c r="AF478" i="2"/>
  <c r="AG478" i="2"/>
  <c r="AH478" i="2"/>
  <c r="AI478" i="2"/>
  <c r="AJ478" i="2"/>
  <c r="AK478" i="2"/>
  <c r="AL478" i="2"/>
  <c r="AM478" i="2"/>
  <c r="AN478" i="2"/>
  <c r="AO478" i="2"/>
  <c r="AP478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AE479" i="2"/>
  <c r="AF479" i="2"/>
  <c r="AG479" i="2"/>
  <c r="AH479" i="2"/>
  <c r="AI479" i="2"/>
  <c r="AJ479" i="2"/>
  <c r="AK479" i="2"/>
  <c r="AL479" i="2"/>
  <c r="AM479" i="2"/>
  <c r="AN479" i="2"/>
  <c r="AO479" i="2"/>
  <c r="AP479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AE480" i="2"/>
  <c r="AF480" i="2"/>
  <c r="AG480" i="2"/>
  <c r="AH480" i="2"/>
  <c r="AI480" i="2"/>
  <c r="AJ480" i="2"/>
  <c r="AK480" i="2"/>
  <c r="AL480" i="2"/>
  <c r="AM480" i="2"/>
  <c r="AN480" i="2"/>
  <c r="AO480" i="2"/>
  <c r="AP480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AE481" i="2"/>
  <c r="AF481" i="2"/>
  <c r="AG481" i="2"/>
  <c r="AH481" i="2"/>
  <c r="AI481" i="2"/>
  <c r="AJ481" i="2"/>
  <c r="AK481" i="2"/>
  <c r="AL481" i="2"/>
  <c r="AM481" i="2"/>
  <c r="AN481" i="2"/>
  <c r="AO481" i="2"/>
  <c r="AP481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65" i="2"/>
  <c r="E464" i="2" s="1"/>
  <c r="E77" i="2" s="1"/>
  <c r="F461" i="2"/>
  <c r="G461" i="2"/>
  <c r="G460" i="2" s="1"/>
  <c r="H461" i="2"/>
  <c r="I461" i="2"/>
  <c r="J461" i="2"/>
  <c r="J460" i="2" s="1"/>
  <c r="J76" i="2" s="1"/>
  <c r="K461" i="2"/>
  <c r="K460" i="2" s="1"/>
  <c r="K76" i="2" s="1"/>
  <c r="L461" i="2"/>
  <c r="M461" i="2"/>
  <c r="N461" i="2"/>
  <c r="O461" i="2"/>
  <c r="O460" i="2" s="1"/>
  <c r="O76" i="2" s="1"/>
  <c r="P461" i="2"/>
  <c r="Q461" i="2"/>
  <c r="R461" i="2"/>
  <c r="R460" i="2" s="1"/>
  <c r="R76" i="2" s="1"/>
  <c r="S461" i="2"/>
  <c r="S460" i="2" s="1"/>
  <c r="S76" i="2" s="1"/>
  <c r="T461" i="2"/>
  <c r="U461" i="2"/>
  <c r="V461" i="2"/>
  <c r="W461" i="2"/>
  <c r="W460" i="2" s="1"/>
  <c r="W76" i="2" s="1"/>
  <c r="X461" i="2"/>
  <c r="Y461" i="2"/>
  <c r="Z461" i="2"/>
  <c r="Z460" i="2" s="1"/>
  <c r="Z76" i="2" s="1"/>
  <c r="AA461" i="2"/>
  <c r="AA460" i="2" s="1"/>
  <c r="AA76" i="2" s="1"/>
  <c r="AB461" i="2"/>
  <c r="AC461" i="2"/>
  <c r="AD461" i="2"/>
  <c r="AE461" i="2"/>
  <c r="AE460" i="2" s="1"/>
  <c r="AE76" i="2" s="1"/>
  <c r="AF461" i="2"/>
  <c r="AG461" i="2"/>
  <c r="AH461" i="2"/>
  <c r="AH460" i="2" s="1"/>
  <c r="AH76" i="2" s="1"/>
  <c r="AI461" i="2"/>
  <c r="AI460" i="2" s="1"/>
  <c r="AI76" i="2" s="1"/>
  <c r="AJ461" i="2"/>
  <c r="AK461" i="2"/>
  <c r="AL461" i="2"/>
  <c r="AM461" i="2"/>
  <c r="AM460" i="2" s="1"/>
  <c r="AM76" i="2" s="1"/>
  <c r="AN461" i="2"/>
  <c r="AO461" i="2"/>
  <c r="AP461" i="2"/>
  <c r="AP460" i="2" s="1"/>
  <c r="F462" i="2"/>
  <c r="G462" i="2"/>
  <c r="H462" i="2"/>
  <c r="I462" i="2"/>
  <c r="J462" i="2"/>
  <c r="K462" i="2"/>
  <c r="L462" i="2"/>
  <c r="M462" i="2"/>
  <c r="M460" i="2" s="1"/>
  <c r="M76" i="2" s="1"/>
  <c r="N462" i="2"/>
  <c r="O462" i="2"/>
  <c r="P462" i="2"/>
  <c r="Q462" i="2"/>
  <c r="R462" i="2"/>
  <c r="S462" i="2"/>
  <c r="T462" i="2"/>
  <c r="U462" i="2"/>
  <c r="U460" i="2" s="1"/>
  <c r="U76" i="2" s="1"/>
  <c r="V462" i="2"/>
  <c r="W462" i="2"/>
  <c r="X462" i="2"/>
  <c r="Y462" i="2"/>
  <c r="Z462" i="2"/>
  <c r="AA462" i="2"/>
  <c r="AB462" i="2"/>
  <c r="AC462" i="2"/>
  <c r="AD462" i="2"/>
  <c r="AE462" i="2"/>
  <c r="AF462" i="2"/>
  <c r="AG462" i="2"/>
  <c r="AH462" i="2"/>
  <c r="AI462" i="2"/>
  <c r="AJ462" i="2"/>
  <c r="AK462" i="2"/>
  <c r="AL462" i="2"/>
  <c r="AM462" i="2"/>
  <c r="AN462" i="2"/>
  <c r="AO462" i="2"/>
  <c r="AP462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AE463" i="2"/>
  <c r="AF463" i="2"/>
  <c r="AG463" i="2"/>
  <c r="AH463" i="2"/>
  <c r="AI463" i="2"/>
  <c r="AJ463" i="2"/>
  <c r="AK463" i="2"/>
  <c r="AL463" i="2"/>
  <c r="AM463" i="2"/>
  <c r="AN463" i="2"/>
  <c r="AO463" i="2"/>
  <c r="AP463" i="2"/>
  <c r="E462" i="2"/>
  <c r="E460" i="2" s="1"/>
  <c r="E76" i="2" s="1"/>
  <c r="E463" i="2"/>
  <c r="E461" i="2"/>
  <c r="U453" i="2"/>
  <c r="F454" i="2"/>
  <c r="G454" i="2"/>
  <c r="H454" i="2"/>
  <c r="I454" i="2"/>
  <c r="J454" i="2"/>
  <c r="K454" i="2"/>
  <c r="K453" i="2" s="1"/>
  <c r="K75" i="2" s="1"/>
  <c r="L454" i="2"/>
  <c r="M454" i="2"/>
  <c r="N454" i="2"/>
  <c r="O454" i="2"/>
  <c r="P454" i="2"/>
  <c r="Q454" i="2"/>
  <c r="R454" i="2"/>
  <c r="S454" i="2"/>
  <c r="S453" i="2" s="1"/>
  <c r="S75" i="2" s="1"/>
  <c r="T454" i="2"/>
  <c r="U454" i="2"/>
  <c r="V454" i="2"/>
  <c r="W454" i="2"/>
  <c r="X454" i="2"/>
  <c r="Y454" i="2"/>
  <c r="Z454" i="2"/>
  <c r="AA454" i="2"/>
  <c r="AA453" i="2" s="1"/>
  <c r="AA75" i="2" s="1"/>
  <c r="AB454" i="2"/>
  <c r="AC454" i="2"/>
  <c r="AD454" i="2"/>
  <c r="AE454" i="2"/>
  <c r="AF454" i="2"/>
  <c r="AG454" i="2"/>
  <c r="AH454" i="2"/>
  <c r="AI454" i="2"/>
  <c r="AI453" i="2" s="1"/>
  <c r="AI75" i="2" s="1"/>
  <c r="AJ454" i="2"/>
  <c r="AK454" i="2"/>
  <c r="AK453" i="2" s="1"/>
  <c r="AK75" i="2" s="1"/>
  <c r="AL454" i="2"/>
  <c r="AM454" i="2"/>
  <c r="AN454" i="2"/>
  <c r="AO454" i="2"/>
  <c r="AP454" i="2"/>
  <c r="F455" i="2"/>
  <c r="G455" i="2"/>
  <c r="H455" i="2"/>
  <c r="I455" i="2"/>
  <c r="J455" i="2"/>
  <c r="K455" i="2"/>
  <c r="L455" i="2"/>
  <c r="M455" i="2"/>
  <c r="M453" i="2" s="1"/>
  <c r="M75" i="2" s="1"/>
  <c r="N455" i="2"/>
  <c r="O455" i="2"/>
  <c r="P455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AE455" i="2"/>
  <c r="AF455" i="2"/>
  <c r="AG455" i="2"/>
  <c r="AH455" i="2"/>
  <c r="AI455" i="2"/>
  <c r="AJ455" i="2"/>
  <c r="AK455" i="2"/>
  <c r="AL455" i="2"/>
  <c r="AM455" i="2"/>
  <c r="AN455" i="2"/>
  <c r="AO455" i="2"/>
  <c r="AP455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AE456" i="2"/>
  <c r="AF456" i="2"/>
  <c r="AG456" i="2"/>
  <c r="AH456" i="2"/>
  <c r="AI456" i="2"/>
  <c r="AJ456" i="2"/>
  <c r="AK456" i="2"/>
  <c r="AL456" i="2"/>
  <c r="AM456" i="2"/>
  <c r="AN456" i="2"/>
  <c r="AO456" i="2"/>
  <c r="AP456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C453" i="2" s="1"/>
  <c r="AC75" i="2" s="1"/>
  <c r="AD457" i="2"/>
  <c r="AE457" i="2"/>
  <c r="AF457" i="2"/>
  <c r="AG457" i="2"/>
  <c r="AH457" i="2"/>
  <c r="AI457" i="2"/>
  <c r="AJ457" i="2"/>
  <c r="AK457" i="2"/>
  <c r="AL457" i="2"/>
  <c r="AM457" i="2"/>
  <c r="AN457" i="2"/>
  <c r="AO457" i="2"/>
  <c r="AP457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AE458" i="2"/>
  <c r="AF458" i="2"/>
  <c r="AG458" i="2"/>
  <c r="AH458" i="2"/>
  <c r="AI458" i="2"/>
  <c r="AJ458" i="2"/>
  <c r="AK458" i="2"/>
  <c r="AL458" i="2"/>
  <c r="AM458" i="2"/>
  <c r="AN458" i="2"/>
  <c r="AO458" i="2"/>
  <c r="AP458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AE459" i="2"/>
  <c r="AF459" i="2"/>
  <c r="AG459" i="2"/>
  <c r="AH459" i="2"/>
  <c r="AI459" i="2"/>
  <c r="AJ459" i="2"/>
  <c r="AK459" i="2"/>
  <c r="AL459" i="2"/>
  <c r="AM459" i="2"/>
  <c r="AN459" i="2"/>
  <c r="AO459" i="2"/>
  <c r="AP459" i="2"/>
  <c r="E455" i="2"/>
  <c r="E456" i="2"/>
  <c r="E457" i="2"/>
  <c r="E458" i="2"/>
  <c r="E453" i="2" s="1"/>
  <c r="E75" i="2" s="1"/>
  <c r="E459" i="2"/>
  <c r="E45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AE444" i="2"/>
  <c r="AF444" i="2"/>
  <c r="AG444" i="2"/>
  <c r="AH444" i="2"/>
  <c r="AI444" i="2"/>
  <c r="AJ444" i="2"/>
  <c r="AK444" i="2"/>
  <c r="AL444" i="2"/>
  <c r="AM444" i="2"/>
  <c r="AN444" i="2"/>
  <c r="AO444" i="2"/>
  <c r="AP444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AE445" i="2"/>
  <c r="AF445" i="2"/>
  <c r="AG445" i="2"/>
  <c r="AH445" i="2"/>
  <c r="AI445" i="2"/>
  <c r="AJ445" i="2"/>
  <c r="AK445" i="2"/>
  <c r="AL445" i="2"/>
  <c r="AM445" i="2"/>
  <c r="AN445" i="2"/>
  <c r="AO445" i="2"/>
  <c r="AP445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AE446" i="2"/>
  <c r="AF446" i="2"/>
  <c r="AG446" i="2"/>
  <c r="AH446" i="2"/>
  <c r="AI446" i="2"/>
  <c r="AJ446" i="2"/>
  <c r="AK446" i="2"/>
  <c r="AL446" i="2"/>
  <c r="AM446" i="2"/>
  <c r="AN446" i="2"/>
  <c r="AO446" i="2"/>
  <c r="AP446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AE447" i="2"/>
  <c r="AF447" i="2"/>
  <c r="AG447" i="2"/>
  <c r="AH447" i="2"/>
  <c r="AI447" i="2"/>
  <c r="AJ447" i="2"/>
  <c r="AK447" i="2"/>
  <c r="AL447" i="2"/>
  <c r="AM447" i="2"/>
  <c r="AN447" i="2"/>
  <c r="AO447" i="2"/>
  <c r="AP447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AE448" i="2"/>
  <c r="AF448" i="2"/>
  <c r="AG448" i="2"/>
  <c r="AH448" i="2"/>
  <c r="AI448" i="2"/>
  <c r="AJ448" i="2"/>
  <c r="AK448" i="2"/>
  <c r="AL448" i="2"/>
  <c r="AM448" i="2"/>
  <c r="AN448" i="2"/>
  <c r="AO448" i="2"/>
  <c r="AP448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AE449" i="2"/>
  <c r="AF449" i="2"/>
  <c r="AG449" i="2"/>
  <c r="AH449" i="2"/>
  <c r="AI449" i="2"/>
  <c r="AJ449" i="2"/>
  <c r="AK449" i="2"/>
  <c r="AL449" i="2"/>
  <c r="AM449" i="2"/>
  <c r="AN449" i="2"/>
  <c r="AO449" i="2"/>
  <c r="AP449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AE450" i="2"/>
  <c r="AF450" i="2"/>
  <c r="AG450" i="2"/>
  <c r="AH450" i="2"/>
  <c r="AI450" i="2"/>
  <c r="AJ450" i="2"/>
  <c r="AK450" i="2"/>
  <c r="AL450" i="2"/>
  <c r="AM450" i="2"/>
  <c r="AN450" i="2"/>
  <c r="AO450" i="2"/>
  <c r="AP450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AE451" i="2"/>
  <c r="AF451" i="2"/>
  <c r="AG451" i="2"/>
  <c r="AH451" i="2"/>
  <c r="AI451" i="2"/>
  <c r="AJ451" i="2"/>
  <c r="AK451" i="2"/>
  <c r="AL451" i="2"/>
  <c r="AM451" i="2"/>
  <c r="AN451" i="2"/>
  <c r="AO451" i="2"/>
  <c r="AP451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AE452" i="2"/>
  <c r="AF452" i="2"/>
  <c r="AG452" i="2"/>
  <c r="AH452" i="2"/>
  <c r="AI452" i="2"/>
  <c r="AJ452" i="2"/>
  <c r="AK452" i="2"/>
  <c r="AL452" i="2"/>
  <c r="AM452" i="2"/>
  <c r="AN452" i="2"/>
  <c r="AO452" i="2"/>
  <c r="AP452" i="2"/>
  <c r="E445" i="2"/>
  <c r="E446" i="2"/>
  <c r="E447" i="2"/>
  <c r="E443" i="2" s="1"/>
  <c r="E74" i="2" s="1"/>
  <c r="E448" i="2"/>
  <c r="E449" i="2"/>
  <c r="E450" i="2"/>
  <c r="E451" i="2"/>
  <c r="E452" i="2"/>
  <c r="E444" i="2"/>
  <c r="U437" i="2"/>
  <c r="U72" i="2" s="1"/>
  <c r="F438" i="2"/>
  <c r="G438" i="2"/>
  <c r="H438" i="2"/>
  <c r="I438" i="2"/>
  <c r="J438" i="2"/>
  <c r="K438" i="2"/>
  <c r="K437" i="2" s="1"/>
  <c r="K72" i="2" s="1"/>
  <c r="L438" i="2"/>
  <c r="M438" i="2"/>
  <c r="N438" i="2"/>
  <c r="O438" i="2"/>
  <c r="P438" i="2"/>
  <c r="Q438" i="2"/>
  <c r="R438" i="2"/>
  <c r="S438" i="2"/>
  <c r="S437" i="2" s="1"/>
  <c r="S72" i="2" s="1"/>
  <c r="T438" i="2"/>
  <c r="U438" i="2"/>
  <c r="V438" i="2"/>
  <c r="W438" i="2"/>
  <c r="X438" i="2"/>
  <c r="Y438" i="2"/>
  <c r="Z438" i="2"/>
  <c r="AA438" i="2"/>
  <c r="AA437" i="2" s="1"/>
  <c r="AA72" i="2" s="1"/>
  <c r="AB438" i="2"/>
  <c r="AC438" i="2"/>
  <c r="AD438" i="2"/>
  <c r="AE438" i="2"/>
  <c r="AF438" i="2"/>
  <c r="AG438" i="2"/>
  <c r="AH438" i="2"/>
  <c r="AI438" i="2"/>
  <c r="AI437" i="2" s="1"/>
  <c r="AI72" i="2" s="1"/>
  <c r="AJ438" i="2"/>
  <c r="AK438" i="2"/>
  <c r="AK437" i="2" s="1"/>
  <c r="AK72" i="2" s="1"/>
  <c r="AL438" i="2"/>
  <c r="AM438" i="2"/>
  <c r="AN438" i="2"/>
  <c r="AO438" i="2"/>
  <c r="AP438" i="2"/>
  <c r="F439" i="2"/>
  <c r="G439" i="2"/>
  <c r="H439" i="2"/>
  <c r="I439" i="2"/>
  <c r="J439" i="2"/>
  <c r="K439" i="2"/>
  <c r="L439" i="2"/>
  <c r="M439" i="2"/>
  <c r="M437" i="2" s="1"/>
  <c r="M72" i="2" s="1"/>
  <c r="N439" i="2"/>
  <c r="O439" i="2"/>
  <c r="P439" i="2"/>
  <c r="Q439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AE439" i="2"/>
  <c r="AF439" i="2"/>
  <c r="AG439" i="2"/>
  <c r="AH439" i="2"/>
  <c r="AI439" i="2"/>
  <c r="AJ439" i="2"/>
  <c r="AK439" i="2"/>
  <c r="AL439" i="2"/>
  <c r="AM439" i="2"/>
  <c r="AN439" i="2"/>
  <c r="AO439" i="2"/>
  <c r="AP439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AE440" i="2"/>
  <c r="AF440" i="2"/>
  <c r="AG440" i="2"/>
  <c r="AH440" i="2"/>
  <c r="AI440" i="2"/>
  <c r="AJ440" i="2"/>
  <c r="AK440" i="2"/>
  <c r="AL440" i="2"/>
  <c r="AM440" i="2"/>
  <c r="AN440" i="2"/>
  <c r="AO440" i="2"/>
  <c r="AP440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C437" i="2" s="1"/>
  <c r="AC72" i="2" s="1"/>
  <c r="AD441" i="2"/>
  <c r="AE441" i="2"/>
  <c r="AF441" i="2"/>
  <c r="AG441" i="2"/>
  <c r="AH441" i="2"/>
  <c r="AI441" i="2"/>
  <c r="AJ441" i="2"/>
  <c r="AK441" i="2"/>
  <c r="AL441" i="2"/>
  <c r="AM441" i="2"/>
  <c r="AN441" i="2"/>
  <c r="AO441" i="2"/>
  <c r="AP441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AE442" i="2"/>
  <c r="AF442" i="2"/>
  <c r="AG442" i="2"/>
  <c r="AH442" i="2"/>
  <c r="AI442" i="2"/>
  <c r="AJ442" i="2"/>
  <c r="AK442" i="2"/>
  <c r="AL442" i="2"/>
  <c r="AM442" i="2"/>
  <c r="AN442" i="2"/>
  <c r="AO442" i="2"/>
  <c r="AP442" i="2"/>
  <c r="E439" i="2"/>
  <c r="E440" i="2"/>
  <c r="E441" i="2"/>
  <c r="E442" i="2"/>
  <c r="E438" i="2"/>
  <c r="E437" i="2" s="1"/>
  <c r="E72" i="2" s="1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R38" i="2"/>
  <c r="N38" i="2"/>
  <c r="O38" i="2"/>
  <c r="P38" i="2"/>
  <c r="M38" i="2"/>
  <c r="I38" i="2"/>
  <c r="J38" i="2"/>
  <c r="K38" i="2"/>
  <c r="H38" i="2"/>
  <c r="F38" i="2"/>
  <c r="E38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R36" i="2"/>
  <c r="N36" i="2"/>
  <c r="O36" i="2"/>
  <c r="P36" i="2"/>
  <c r="M36" i="2"/>
  <c r="I36" i="2"/>
  <c r="J36" i="2"/>
  <c r="K36" i="2"/>
  <c r="H36" i="2"/>
  <c r="F36" i="2"/>
  <c r="E36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R91" i="2"/>
  <c r="N91" i="2"/>
  <c r="O91" i="2"/>
  <c r="P91" i="2"/>
  <c r="M91" i="2"/>
  <c r="I91" i="2"/>
  <c r="J91" i="2"/>
  <c r="K91" i="2"/>
  <c r="H91" i="2"/>
  <c r="F91" i="2"/>
  <c r="E91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R85" i="2"/>
  <c r="N85" i="2"/>
  <c r="O85" i="2"/>
  <c r="P85" i="2"/>
  <c r="M85" i="2"/>
  <c r="I85" i="2"/>
  <c r="J85" i="2"/>
  <c r="K85" i="2"/>
  <c r="H85" i="2"/>
  <c r="F85" i="2"/>
  <c r="E85" i="2"/>
  <c r="E346" i="2" s="1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L353" i="2"/>
  <c r="AM353" i="2"/>
  <c r="AN353" i="2"/>
  <c r="AO353" i="2"/>
  <c r="AP353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AL354" i="2"/>
  <c r="AM354" i="2"/>
  <c r="AN354" i="2"/>
  <c r="AO354" i="2"/>
  <c r="AP354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AL355" i="2"/>
  <c r="AM355" i="2"/>
  <c r="AN355" i="2"/>
  <c r="AO355" i="2"/>
  <c r="AP355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AL356" i="2"/>
  <c r="AM356" i="2"/>
  <c r="AN356" i="2"/>
  <c r="AO356" i="2"/>
  <c r="AP356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AL357" i="2"/>
  <c r="AM357" i="2"/>
  <c r="AN357" i="2"/>
  <c r="AO357" i="2"/>
  <c r="AP357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AL358" i="2"/>
  <c r="AM358" i="2"/>
  <c r="AN358" i="2"/>
  <c r="AO358" i="2"/>
  <c r="AP358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AL359" i="2"/>
  <c r="AM359" i="2"/>
  <c r="AN359" i="2"/>
  <c r="AO359" i="2"/>
  <c r="AP359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AL360" i="2"/>
  <c r="AM360" i="2"/>
  <c r="AN360" i="2"/>
  <c r="AO360" i="2"/>
  <c r="AP360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AL361" i="2"/>
  <c r="AM361" i="2"/>
  <c r="AN361" i="2"/>
  <c r="AO361" i="2"/>
  <c r="AP361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AE362" i="2"/>
  <c r="AF362" i="2"/>
  <c r="AG362" i="2"/>
  <c r="AH362" i="2"/>
  <c r="AI362" i="2"/>
  <c r="AJ362" i="2"/>
  <c r="AK362" i="2"/>
  <c r="AL362" i="2"/>
  <c r="AM362" i="2"/>
  <c r="AN362" i="2"/>
  <c r="AO362" i="2"/>
  <c r="AP362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AL363" i="2"/>
  <c r="AM363" i="2"/>
  <c r="AN363" i="2"/>
  <c r="AO363" i="2"/>
  <c r="AP363" i="2"/>
  <c r="E354" i="2"/>
  <c r="E355" i="2"/>
  <c r="E356" i="2"/>
  <c r="E357" i="2"/>
  <c r="E358" i="2"/>
  <c r="E359" i="2"/>
  <c r="E360" i="2"/>
  <c r="E361" i="2"/>
  <c r="E362" i="2"/>
  <c r="E363" i="2"/>
  <c r="E353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G348" i="2" s="1"/>
  <c r="AG92" i="2" s="1"/>
  <c r="AH349" i="2"/>
  <c r="AI349" i="2"/>
  <c r="AJ349" i="2"/>
  <c r="AK349" i="2"/>
  <c r="AL349" i="2"/>
  <c r="AM349" i="2"/>
  <c r="AN349" i="2"/>
  <c r="AO349" i="2"/>
  <c r="AO348" i="2" s="1"/>
  <c r="AO92" i="2" s="1"/>
  <c r="AP349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AL350" i="2"/>
  <c r="AM350" i="2"/>
  <c r="AN350" i="2"/>
  <c r="AO350" i="2"/>
  <c r="AP350" i="2"/>
  <c r="E350" i="2"/>
  <c r="E34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29" i="2"/>
  <c r="L324" i="2"/>
  <c r="F325" i="2"/>
  <c r="G325" i="2"/>
  <c r="H325" i="2"/>
  <c r="H324" i="2" s="1"/>
  <c r="H88" i="2" s="1"/>
  <c r="I325" i="2"/>
  <c r="J325" i="2"/>
  <c r="K325" i="2"/>
  <c r="L325" i="2"/>
  <c r="M325" i="2"/>
  <c r="M324" i="2" s="1"/>
  <c r="M88" i="2" s="1"/>
  <c r="N325" i="2"/>
  <c r="O325" i="2"/>
  <c r="P325" i="2"/>
  <c r="P324" i="2" s="1"/>
  <c r="P88" i="2" s="1"/>
  <c r="Q325" i="2"/>
  <c r="R325" i="2"/>
  <c r="S325" i="2"/>
  <c r="T325" i="2"/>
  <c r="U325" i="2"/>
  <c r="U324" i="2" s="1"/>
  <c r="U88" i="2" s="1"/>
  <c r="V325" i="2"/>
  <c r="W325" i="2"/>
  <c r="X325" i="2"/>
  <c r="X324" i="2" s="1"/>
  <c r="X88" i="2" s="1"/>
  <c r="Y325" i="2"/>
  <c r="Z325" i="2"/>
  <c r="AA325" i="2"/>
  <c r="AB325" i="2"/>
  <c r="AC325" i="2"/>
  <c r="AC324" i="2" s="1"/>
  <c r="AC88" i="2" s="1"/>
  <c r="AD325" i="2"/>
  <c r="AE325" i="2"/>
  <c r="AF325" i="2"/>
  <c r="AF324" i="2" s="1"/>
  <c r="AF88" i="2" s="1"/>
  <c r="AG325" i="2"/>
  <c r="AH325" i="2"/>
  <c r="AI325" i="2"/>
  <c r="AJ325" i="2"/>
  <c r="AK325" i="2"/>
  <c r="AK324" i="2" s="1"/>
  <c r="AK88" i="2" s="1"/>
  <c r="AL325" i="2"/>
  <c r="AM325" i="2"/>
  <c r="AN325" i="2"/>
  <c r="AN324" i="2" s="1"/>
  <c r="AN88" i="2" s="1"/>
  <c r="AO325" i="2"/>
  <c r="AP325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T324" i="2" s="1"/>
  <c r="T88" i="2" s="1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E326" i="2"/>
  <c r="E327" i="2"/>
  <c r="E325" i="2"/>
  <c r="F318" i="2"/>
  <c r="G318" i="2"/>
  <c r="H318" i="2"/>
  <c r="I318" i="2"/>
  <c r="I317" i="2" s="1"/>
  <c r="I87" i="2" s="1"/>
  <c r="J318" i="2"/>
  <c r="K318" i="2"/>
  <c r="L318" i="2"/>
  <c r="M318" i="2"/>
  <c r="N318" i="2"/>
  <c r="O318" i="2"/>
  <c r="P318" i="2"/>
  <c r="Q318" i="2"/>
  <c r="Q317" i="2" s="1"/>
  <c r="R318" i="2"/>
  <c r="S318" i="2"/>
  <c r="T318" i="2"/>
  <c r="U318" i="2"/>
  <c r="V318" i="2"/>
  <c r="W318" i="2"/>
  <c r="X318" i="2"/>
  <c r="Y318" i="2"/>
  <c r="Y317" i="2" s="1"/>
  <c r="Y87" i="2" s="1"/>
  <c r="Z318" i="2"/>
  <c r="AA318" i="2"/>
  <c r="AB318" i="2"/>
  <c r="AC318" i="2"/>
  <c r="AD318" i="2"/>
  <c r="AE318" i="2"/>
  <c r="AF318" i="2"/>
  <c r="AG318" i="2"/>
  <c r="AG317" i="2" s="1"/>
  <c r="AG87" i="2" s="1"/>
  <c r="AH318" i="2"/>
  <c r="AI318" i="2"/>
  <c r="AJ318" i="2"/>
  <c r="AK318" i="2"/>
  <c r="AL318" i="2"/>
  <c r="AM318" i="2"/>
  <c r="AN318" i="2"/>
  <c r="AO318" i="2"/>
  <c r="AO317" i="2" s="1"/>
  <c r="AO87" i="2" s="1"/>
  <c r="AP318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E319" i="2"/>
  <c r="E320" i="2"/>
  <c r="E321" i="2"/>
  <c r="E322" i="2"/>
  <c r="E323" i="2"/>
  <c r="E318" i="2"/>
  <c r="E317" i="2" s="1"/>
  <c r="E87" i="2" s="1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E309" i="2"/>
  <c r="E310" i="2"/>
  <c r="E311" i="2"/>
  <c r="E312" i="2"/>
  <c r="E313" i="2"/>
  <c r="E314" i="2"/>
  <c r="E315" i="2"/>
  <c r="E316" i="2"/>
  <c r="E308" i="2"/>
  <c r="F302" i="2"/>
  <c r="G302" i="2"/>
  <c r="G301" i="2" s="1"/>
  <c r="H302" i="2"/>
  <c r="I302" i="2"/>
  <c r="I301" i="2" s="1"/>
  <c r="I84" i="2" s="1"/>
  <c r="J302" i="2"/>
  <c r="K302" i="2"/>
  <c r="L302" i="2"/>
  <c r="M302" i="2"/>
  <c r="N302" i="2"/>
  <c r="O302" i="2"/>
  <c r="O301" i="2" s="1"/>
  <c r="O84" i="2" s="1"/>
  <c r="P302" i="2"/>
  <c r="Q302" i="2"/>
  <c r="Q301" i="2" s="1"/>
  <c r="R302" i="2"/>
  <c r="S302" i="2"/>
  <c r="T302" i="2"/>
  <c r="U302" i="2"/>
  <c r="V302" i="2"/>
  <c r="W302" i="2"/>
  <c r="W301" i="2" s="1"/>
  <c r="W84" i="2" s="1"/>
  <c r="X302" i="2"/>
  <c r="Y302" i="2"/>
  <c r="Y301" i="2" s="1"/>
  <c r="Y84" i="2" s="1"/>
  <c r="Z302" i="2"/>
  <c r="AA302" i="2"/>
  <c r="AB302" i="2"/>
  <c r="AC302" i="2"/>
  <c r="AD302" i="2"/>
  <c r="AE302" i="2"/>
  <c r="AE301" i="2" s="1"/>
  <c r="AE84" i="2" s="1"/>
  <c r="AF302" i="2"/>
  <c r="AG302" i="2"/>
  <c r="AG301" i="2" s="1"/>
  <c r="AG84" i="2" s="1"/>
  <c r="AH302" i="2"/>
  <c r="AI302" i="2"/>
  <c r="AJ302" i="2"/>
  <c r="AK302" i="2"/>
  <c r="AL302" i="2"/>
  <c r="AM302" i="2"/>
  <c r="AM301" i="2" s="1"/>
  <c r="AM84" i="2" s="1"/>
  <c r="AN302" i="2"/>
  <c r="AO302" i="2"/>
  <c r="AO301" i="2" s="1"/>
  <c r="AO84" i="2" s="1"/>
  <c r="AP302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E301" i="2"/>
  <c r="E84" i="2" s="1"/>
  <c r="E303" i="2"/>
  <c r="E304" i="2"/>
  <c r="E305" i="2"/>
  <c r="E306" i="2"/>
  <c r="E302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R26" i="2"/>
  <c r="N26" i="2"/>
  <c r="O26" i="2"/>
  <c r="P26" i="2"/>
  <c r="M26" i="2"/>
  <c r="I26" i="2"/>
  <c r="J26" i="2"/>
  <c r="K26" i="2"/>
  <c r="H26" i="2"/>
  <c r="F26" i="2"/>
  <c r="E26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R24" i="2"/>
  <c r="N24" i="2"/>
  <c r="O24" i="2"/>
  <c r="P24" i="2"/>
  <c r="M24" i="2"/>
  <c r="I24" i="2"/>
  <c r="J24" i="2"/>
  <c r="K24" i="2"/>
  <c r="H24" i="2"/>
  <c r="F24" i="2"/>
  <c r="E24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R67" i="2"/>
  <c r="N67" i="2"/>
  <c r="O67" i="2"/>
  <c r="P67" i="2"/>
  <c r="M67" i="2"/>
  <c r="I67" i="2"/>
  <c r="J67" i="2"/>
  <c r="K67" i="2"/>
  <c r="H67" i="2"/>
  <c r="F67" i="2"/>
  <c r="E67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R61" i="2"/>
  <c r="N61" i="2"/>
  <c r="O61" i="2"/>
  <c r="P61" i="2"/>
  <c r="M61" i="2"/>
  <c r="I61" i="2"/>
  <c r="J61" i="2"/>
  <c r="K61" i="2"/>
  <c r="H61" i="2"/>
  <c r="F61" i="2"/>
  <c r="E61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E219" i="2"/>
  <c r="E220" i="2"/>
  <c r="E221" i="2"/>
  <c r="E222" i="2"/>
  <c r="E223" i="2"/>
  <c r="E224" i="2"/>
  <c r="E225" i="2"/>
  <c r="E226" i="2"/>
  <c r="E227" i="2"/>
  <c r="E228" i="2"/>
  <c r="E218" i="2"/>
  <c r="L213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T213" i="2" s="1"/>
  <c r="T68" i="2" s="1"/>
  <c r="U214" i="2"/>
  <c r="V214" i="2"/>
  <c r="W214" i="2"/>
  <c r="X214" i="2"/>
  <c r="Y214" i="2"/>
  <c r="Z214" i="2"/>
  <c r="AA214" i="2"/>
  <c r="AB214" i="2"/>
  <c r="AB213" i="2" s="1"/>
  <c r="AB68" i="2" s="1"/>
  <c r="AC214" i="2"/>
  <c r="AD214" i="2"/>
  <c r="AE214" i="2"/>
  <c r="AF214" i="2"/>
  <c r="AG214" i="2"/>
  <c r="AH214" i="2"/>
  <c r="AI214" i="2"/>
  <c r="AJ214" i="2"/>
  <c r="AJ213" i="2" s="1"/>
  <c r="AJ68" i="2" s="1"/>
  <c r="AK214" i="2"/>
  <c r="AL214" i="2"/>
  <c r="AM214" i="2"/>
  <c r="AN214" i="2"/>
  <c r="AO214" i="2"/>
  <c r="AP214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E215" i="2"/>
  <c r="E21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194" i="2"/>
  <c r="F190" i="2"/>
  <c r="G190" i="2"/>
  <c r="H190" i="2"/>
  <c r="I190" i="2"/>
  <c r="J190" i="2"/>
  <c r="K190" i="2"/>
  <c r="L190" i="2"/>
  <c r="M190" i="2"/>
  <c r="M189" i="2" s="1"/>
  <c r="M64" i="2" s="1"/>
  <c r="N190" i="2"/>
  <c r="O190" i="2"/>
  <c r="P190" i="2"/>
  <c r="Q190" i="2"/>
  <c r="R190" i="2"/>
  <c r="S190" i="2"/>
  <c r="T190" i="2"/>
  <c r="U190" i="2"/>
  <c r="U189" i="2" s="1"/>
  <c r="U64" i="2" s="1"/>
  <c r="V190" i="2"/>
  <c r="W190" i="2"/>
  <c r="X190" i="2"/>
  <c r="Y190" i="2"/>
  <c r="Z190" i="2"/>
  <c r="AA190" i="2"/>
  <c r="AB190" i="2"/>
  <c r="AC190" i="2"/>
  <c r="AC189" i="2" s="1"/>
  <c r="AC64" i="2" s="1"/>
  <c r="AD190" i="2"/>
  <c r="AE190" i="2"/>
  <c r="AF190" i="2"/>
  <c r="AG190" i="2"/>
  <c r="AH190" i="2"/>
  <c r="AI190" i="2"/>
  <c r="AJ190" i="2"/>
  <c r="AK190" i="2"/>
  <c r="AK189" i="2" s="1"/>
  <c r="AK64" i="2" s="1"/>
  <c r="AL190" i="2"/>
  <c r="AM190" i="2"/>
  <c r="AN190" i="2"/>
  <c r="AO190" i="2"/>
  <c r="AP190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E191" i="2"/>
  <c r="E192" i="2"/>
  <c r="E190" i="2"/>
  <c r="F183" i="2"/>
  <c r="G183" i="2"/>
  <c r="G182" i="2" s="1"/>
  <c r="H183" i="2"/>
  <c r="I183" i="2"/>
  <c r="J183" i="2"/>
  <c r="K183" i="2"/>
  <c r="L183" i="2"/>
  <c r="M183" i="2"/>
  <c r="N183" i="2"/>
  <c r="O183" i="2"/>
  <c r="O182" i="2" s="1"/>
  <c r="O63" i="2" s="1"/>
  <c r="P183" i="2"/>
  <c r="Q183" i="2"/>
  <c r="R183" i="2"/>
  <c r="S183" i="2"/>
  <c r="T183" i="2"/>
  <c r="U183" i="2"/>
  <c r="V183" i="2"/>
  <c r="W183" i="2"/>
  <c r="W182" i="2" s="1"/>
  <c r="W63" i="2" s="1"/>
  <c r="X183" i="2"/>
  <c r="Y183" i="2"/>
  <c r="Z183" i="2"/>
  <c r="AA183" i="2"/>
  <c r="AB183" i="2"/>
  <c r="AC183" i="2"/>
  <c r="AD183" i="2"/>
  <c r="AE183" i="2"/>
  <c r="AE182" i="2" s="1"/>
  <c r="AE63" i="2" s="1"/>
  <c r="AF183" i="2"/>
  <c r="AG183" i="2"/>
  <c r="AH183" i="2"/>
  <c r="AI183" i="2"/>
  <c r="AJ183" i="2"/>
  <c r="AK183" i="2"/>
  <c r="AL183" i="2"/>
  <c r="AM183" i="2"/>
  <c r="AM182" i="2" s="1"/>
  <c r="AM63" i="2" s="1"/>
  <c r="AN183" i="2"/>
  <c r="AO183" i="2"/>
  <c r="AP183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E184" i="2"/>
  <c r="E185" i="2"/>
  <c r="E186" i="2"/>
  <c r="E187" i="2"/>
  <c r="E188" i="2"/>
  <c r="E18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E174" i="2"/>
  <c r="E175" i="2"/>
  <c r="E176" i="2"/>
  <c r="E177" i="2"/>
  <c r="E178" i="2"/>
  <c r="E179" i="2"/>
  <c r="E180" i="2"/>
  <c r="E181" i="2"/>
  <c r="E173" i="2"/>
  <c r="F167" i="2"/>
  <c r="G167" i="2"/>
  <c r="H167" i="2"/>
  <c r="I167" i="2"/>
  <c r="J167" i="2"/>
  <c r="J166" i="2" s="1"/>
  <c r="J60" i="2" s="1"/>
  <c r="K167" i="2"/>
  <c r="L167" i="2"/>
  <c r="M167" i="2"/>
  <c r="N167" i="2"/>
  <c r="O167" i="2"/>
  <c r="P167" i="2"/>
  <c r="Q167" i="2"/>
  <c r="R167" i="2"/>
  <c r="R166" i="2" s="1"/>
  <c r="R60" i="2" s="1"/>
  <c r="S167" i="2"/>
  <c r="T167" i="2"/>
  <c r="U167" i="2"/>
  <c r="V167" i="2"/>
  <c r="W167" i="2"/>
  <c r="X167" i="2"/>
  <c r="Y167" i="2"/>
  <c r="Z167" i="2"/>
  <c r="Z166" i="2" s="1"/>
  <c r="Z60" i="2" s="1"/>
  <c r="AA167" i="2"/>
  <c r="AB167" i="2"/>
  <c r="AC167" i="2"/>
  <c r="AC166" i="2" s="1"/>
  <c r="AC60" i="2" s="1"/>
  <c r="AD167" i="2"/>
  <c r="AE167" i="2"/>
  <c r="AF167" i="2"/>
  <c r="AG167" i="2"/>
  <c r="AH167" i="2"/>
  <c r="AH166" i="2" s="1"/>
  <c r="AH60" i="2" s="1"/>
  <c r="AI167" i="2"/>
  <c r="AJ167" i="2"/>
  <c r="AK167" i="2"/>
  <c r="AL167" i="2"/>
  <c r="AM167" i="2"/>
  <c r="AN167" i="2"/>
  <c r="AO167" i="2"/>
  <c r="AP167" i="2"/>
  <c r="AP166" i="2" s="1"/>
  <c r="F168" i="2"/>
  <c r="G168" i="2"/>
  <c r="H168" i="2"/>
  <c r="I168" i="2"/>
  <c r="J168" i="2"/>
  <c r="K168" i="2"/>
  <c r="L168" i="2"/>
  <c r="M168" i="2"/>
  <c r="M166" i="2" s="1"/>
  <c r="M60" i="2" s="1"/>
  <c r="N168" i="2"/>
  <c r="O168" i="2"/>
  <c r="P168" i="2"/>
  <c r="Q168" i="2"/>
  <c r="R168" i="2"/>
  <c r="S168" i="2"/>
  <c r="T168" i="2"/>
  <c r="U168" i="2"/>
  <c r="U166" i="2" s="1"/>
  <c r="U60" i="2" s="1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E168" i="2"/>
  <c r="E169" i="2"/>
  <c r="E170" i="2"/>
  <c r="E171" i="2"/>
  <c r="E167" i="2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B24" i="3"/>
  <c r="I17" i="2"/>
  <c r="J17" i="2"/>
  <c r="K17" i="2"/>
  <c r="I18" i="2"/>
  <c r="J18" i="2"/>
  <c r="K18" i="2"/>
  <c r="I19" i="2"/>
  <c r="J19" i="2"/>
  <c r="K19" i="2"/>
  <c r="I20" i="2"/>
  <c r="J20" i="2"/>
  <c r="K20" i="2"/>
  <c r="H18" i="2"/>
  <c r="H19" i="2"/>
  <c r="H20" i="2"/>
  <c r="H17" i="2"/>
  <c r="E31" i="2" l="1"/>
  <c r="Y33" i="2"/>
  <c r="AP213" i="2"/>
  <c r="AH213" i="2"/>
  <c r="AH68" i="2" s="1"/>
  <c r="Z213" i="2"/>
  <c r="Z68" i="2" s="1"/>
  <c r="R213" i="2"/>
  <c r="R68" i="2" s="1"/>
  <c r="J213" i="2"/>
  <c r="J68" i="2" s="1"/>
  <c r="U31" i="2"/>
  <c r="U10" i="2" s="1"/>
  <c r="AO488" i="2"/>
  <c r="AO81" i="2" s="1"/>
  <c r="AG488" i="2"/>
  <c r="AG81" i="2" s="1"/>
  <c r="Y488" i="2"/>
  <c r="Y81" i="2" s="1"/>
  <c r="Q488" i="2"/>
  <c r="I488" i="2"/>
  <c r="I81" i="2" s="1"/>
  <c r="AN166" i="2"/>
  <c r="AN60" i="2" s="1"/>
  <c r="AF166" i="2"/>
  <c r="AF60" i="2" s="1"/>
  <c r="X166" i="2"/>
  <c r="X60" i="2" s="1"/>
  <c r="P166" i="2"/>
  <c r="P60" i="2" s="1"/>
  <c r="H166" i="2"/>
  <c r="H60" i="2" s="1"/>
  <c r="AK182" i="2"/>
  <c r="AK63" i="2" s="1"/>
  <c r="AC182" i="2"/>
  <c r="AC63" i="2" s="1"/>
  <c r="U182" i="2"/>
  <c r="U63" i="2" s="1"/>
  <c r="M182" i="2"/>
  <c r="M63" i="2" s="1"/>
  <c r="E189" i="2"/>
  <c r="E64" i="2" s="1"/>
  <c r="E213" i="2"/>
  <c r="E68" i="2" s="1"/>
  <c r="E217" i="2"/>
  <c r="E69" i="2" s="1"/>
  <c r="E307" i="2"/>
  <c r="E86" i="2" s="1"/>
  <c r="J33" i="2"/>
  <c r="E166" i="2"/>
  <c r="E60" i="2" s="1"/>
  <c r="W166" i="2"/>
  <c r="W60" i="2" s="1"/>
  <c r="AL189" i="2"/>
  <c r="AL64" i="2" s="1"/>
  <c r="N189" i="2"/>
  <c r="N64" i="2" s="1"/>
  <c r="F189" i="2"/>
  <c r="F64" i="2" s="1"/>
  <c r="S166" i="2"/>
  <c r="S60" i="2" s="1"/>
  <c r="AK166" i="2"/>
  <c r="AK60" i="2" s="1"/>
  <c r="AM166" i="2"/>
  <c r="AM60" i="2" s="1"/>
  <c r="O166" i="2"/>
  <c r="O60" i="2" s="1"/>
  <c r="V189" i="2"/>
  <c r="V64" i="2" s="1"/>
  <c r="T166" i="2"/>
  <c r="T60" i="2" s="1"/>
  <c r="V166" i="2"/>
  <c r="V60" i="2" s="1"/>
  <c r="F166" i="2"/>
  <c r="F60" i="2" s="1"/>
  <c r="AK317" i="2"/>
  <c r="AK87" i="2" s="1"/>
  <c r="AC317" i="2"/>
  <c r="AC87" i="2" s="1"/>
  <c r="U317" i="2"/>
  <c r="U87" i="2" s="1"/>
  <c r="AI166" i="2"/>
  <c r="AI60" i="2" s="1"/>
  <c r="AA166" i="2"/>
  <c r="AA60" i="2" s="1"/>
  <c r="AE166" i="2"/>
  <c r="AE60" i="2" s="1"/>
  <c r="G166" i="2"/>
  <c r="AD189" i="2"/>
  <c r="AD64" i="2" s="1"/>
  <c r="AJ166" i="2"/>
  <c r="AJ60" i="2" s="1"/>
  <c r="AB166" i="2"/>
  <c r="AB60" i="2" s="1"/>
  <c r="L166" i="2"/>
  <c r="AL166" i="2"/>
  <c r="AL60" i="2" s="1"/>
  <c r="AD166" i="2"/>
  <c r="AD60" i="2" s="1"/>
  <c r="N166" i="2"/>
  <c r="N60" i="2" s="1"/>
  <c r="E193" i="2"/>
  <c r="E65" i="2" s="1"/>
  <c r="K166" i="2"/>
  <c r="K60" i="2" s="1"/>
  <c r="AL213" i="2"/>
  <c r="AL68" i="2" s="1"/>
  <c r="AD213" i="2"/>
  <c r="AD68" i="2" s="1"/>
  <c r="V213" i="2"/>
  <c r="V68" i="2" s="1"/>
  <c r="N213" i="2"/>
  <c r="N68" i="2" s="1"/>
  <c r="F213" i="2"/>
  <c r="F68" i="2" s="1"/>
  <c r="M301" i="2"/>
  <c r="M84" i="2" s="1"/>
  <c r="AO324" i="2"/>
  <c r="AO88" i="2" s="1"/>
  <c r="AG324" i="2"/>
  <c r="AG88" i="2" s="1"/>
  <c r="AL324" i="2"/>
  <c r="AL88" i="2" s="1"/>
  <c r="AD324" i="2"/>
  <c r="AD88" i="2" s="1"/>
  <c r="V324" i="2"/>
  <c r="V88" i="2" s="1"/>
  <c r="N324" i="2"/>
  <c r="N88" i="2" s="1"/>
  <c r="F324" i="2"/>
  <c r="F88" i="2" s="1"/>
  <c r="E33" i="2"/>
  <c r="E182" i="2"/>
  <c r="E63" i="2" s="1"/>
  <c r="AO166" i="2"/>
  <c r="AO60" i="2" s="1"/>
  <c r="AG166" i="2"/>
  <c r="AG60" i="2" s="1"/>
  <c r="Y166" i="2"/>
  <c r="Y60" i="2" s="1"/>
  <c r="Q166" i="2"/>
  <c r="I166" i="2"/>
  <c r="I60" i="2" s="1"/>
  <c r="M317" i="2"/>
  <c r="M87" i="2" s="1"/>
  <c r="AL443" i="2"/>
  <c r="AL74" i="2" s="1"/>
  <c r="AD443" i="2"/>
  <c r="AD74" i="2" s="1"/>
  <c r="V443" i="2"/>
  <c r="V74" i="2" s="1"/>
  <c r="N443" i="2"/>
  <c r="N74" i="2" s="1"/>
  <c r="F443" i="2"/>
  <c r="F74" i="2" s="1"/>
  <c r="AK460" i="2"/>
  <c r="AK76" i="2" s="1"/>
  <c r="AC460" i="2"/>
  <c r="AC76" i="2" s="1"/>
  <c r="E10" i="2"/>
  <c r="AP437" i="2"/>
  <c r="AH437" i="2"/>
  <c r="AH72" i="2" s="1"/>
  <c r="Z437" i="2"/>
  <c r="Z72" i="2" s="1"/>
  <c r="R437" i="2"/>
  <c r="R72" i="2" s="1"/>
  <c r="J437" i="2"/>
  <c r="J72" i="2" s="1"/>
  <c r="J31" i="2" s="1"/>
  <c r="J10" i="2" s="1"/>
  <c r="AP453" i="2"/>
  <c r="AH453" i="2"/>
  <c r="AH75" i="2" s="1"/>
  <c r="Z453" i="2"/>
  <c r="Z75" i="2" s="1"/>
  <c r="R453" i="2"/>
  <c r="R75" i="2" s="1"/>
  <c r="J453" i="2"/>
  <c r="J75" i="2" s="1"/>
  <c r="AO460" i="2"/>
  <c r="AO76" i="2" s="1"/>
  <c r="AG460" i="2"/>
  <c r="AG76" i="2" s="1"/>
  <c r="Y460" i="2"/>
  <c r="Y76" i="2" s="1"/>
  <c r="Q460" i="2"/>
  <c r="I460" i="2"/>
  <c r="I76" i="2" s="1"/>
  <c r="AJ464" i="2"/>
  <c r="AJ77" i="2" s="1"/>
  <c r="AB464" i="2"/>
  <c r="AB77" i="2" s="1"/>
  <c r="T464" i="2"/>
  <c r="T77" i="2" s="1"/>
  <c r="L464" i="2"/>
  <c r="AO484" i="2"/>
  <c r="AO80" i="2" s="1"/>
  <c r="AO33" i="2" s="1"/>
  <c r="AG484" i="2"/>
  <c r="AG80" i="2" s="1"/>
  <c r="AG33" i="2" s="1"/>
  <c r="Y484" i="2"/>
  <c r="Y80" i="2" s="1"/>
  <c r="Q484" i="2"/>
  <c r="I484" i="2"/>
  <c r="I80" i="2" s="1"/>
  <c r="I33" i="2" s="1"/>
  <c r="AJ488" i="2"/>
  <c r="AJ81" i="2" s="1"/>
  <c r="AB488" i="2"/>
  <c r="AB81" i="2" s="1"/>
  <c r="T488" i="2"/>
  <c r="T81" i="2" s="1"/>
  <c r="L488" i="2"/>
  <c r="AN488" i="2"/>
  <c r="AN81" i="2" s="1"/>
  <c r="AN33" i="2" s="1"/>
  <c r="AF488" i="2"/>
  <c r="AF81" i="2" s="1"/>
  <c r="X488" i="2"/>
  <c r="X81" i="2" s="1"/>
  <c r="P488" i="2"/>
  <c r="P81" i="2" s="1"/>
  <c r="H488" i="2"/>
  <c r="H81" i="2" s="1"/>
  <c r="AO437" i="2"/>
  <c r="AO72" i="2" s="1"/>
  <c r="AG437" i="2"/>
  <c r="AG72" i="2" s="1"/>
  <c r="Y437" i="2"/>
  <c r="Y72" i="2" s="1"/>
  <c r="Q437" i="2"/>
  <c r="I437" i="2"/>
  <c r="I72" i="2" s="1"/>
  <c r="AJ443" i="2"/>
  <c r="AJ74" i="2" s="1"/>
  <c r="AB443" i="2"/>
  <c r="AB74" i="2" s="1"/>
  <c r="T443" i="2"/>
  <c r="T74" i="2" s="1"/>
  <c r="L443" i="2"/>
  <c r="AO453" i="2"/>
  <c r="AO75" i="2" s="1"/>
  <c r="AG453" i="2"/>
  <c r="AG75" i="2" s="1"/>
  <c r="Y453" i="2"/>
  <c r="Y75" i="2" s="1"/>
  <c r="Q453" i="2"/>
  <c r="I453" i="2"/>
  <c r="I75" i="2" s="1"/>
  <c r="AN460" i="2"/>
  <c r="AN76" i="2" s="1"/>
  <c r="AF460" i="2"/>
  <c r="AF76" i="2" s="1"/>
  <c r="X460" i="2"/>
  <c r="X76" i="2" s="1"/>
  <c r="P460" i="2"/>
  <c r="P76" i="2" s="1"/>
  <c r="H460" i="2"/>
  <c r="H76" i="2" s="1"/>
  <c r="AI464" i="2"/>
  <c r="AI77" i="2" s="1"/>
  <c r="AA464" i="2"/>
  <c r="AA77" i="2" s="1"/>
  <c r="S464" i="2"/>
  <c r="S77" i="2" s="1"/>
  <c r="S31" i="2" s="1"/>
  <c r="K464" i="2"/>
  <c r="K77" i="2" s="1"/>
  <c r="AN484" i="2"/>
  <c r="AN80" i="2" s="1"/>
  <c r="AF484" i="2"/>
  <c r="AF80" i="2" s="1"/>
  <c r="AF33" i="2" s="1"/>
  <c r="X484" i="2"/>
  <c r="X80" i="2" s="1"/>
  <c r="X33" i="2" s="1"/>
  <c r="P484" i="2"/>
  <c r="P80" i="2" s="1"/>
  <c r="P33" i="2" s="1"/>
  <c r="H484" i="2"/>
  <c r="H80" i="2" s="1"/>
  <c r="H33" i="2" s="1"/>
  <c r="AK488" i="2"/>
  <c r="AK81" i="2" s="1"/>
  <c r="AK33" i="2" s="1"/>
  <c r="AC488" i="2"/>
  <c r="AC81" i="2" s="1"/>
  <c r="AC33" i="2" s="1"/>
  <c r="U488" i="2"/>
  <c r="U81" i="2" s="1"/>
  <c r="U33" i="2" s="1"/>
  <c r="M488" i="2"/>
  <c r="M81" i="2" s="1"/>
  <c r="M33" i="2" s="1"/>
  <c r="AM488" i="2"/>
  <c r="AM81" i="2" s="1"/>
  <c r="AM33" i="2" s="1"/>
  <c r="AE488" i="2"/>
  <c r="AE81" i="2" s="1"/>
  <c r="AE33" i="2" s="1"/>
  <c r="W488" i="2"/>
  <c r="W81" i="2" s="1"/>
  <c r="W33" i="2" s="1"/>
  <c r="O488" i="2"/>
  <c r="O81" i="2" s="1"/>
  <c r="O33" i="2" s="1"/>
  <c r="G488" i="2"/>
  <c r="AN437" i="2"/>
  <c r="AN72" i="2" s="1"/>
  <c r="AF437" i="2"/>
  <c r="AF72" i="2" s="1"/>
  <c r="AF31" i="2" s="1"/>
  <c r="X437" i="2"/>
  <c r="X72" i="2" s="1"/>
  <c r="P437" i="2"/>
  <c r="P72" i="2" s="1"/>
  <c r="H437" i="2"/>
  <c r="H72" i="2" s="1"/>
  <c r="AI443" i="2"/>
  <c r="AI74" i="2" s="1"/>
  <c r="AI31" i="2" s="1"/>
  <c r="AI10" i="2" s="1"/>
  <c r="AA443" i="2"/>
  <c r="AA74" i="2" s="1"/>
  <c r="AA31" i="2" s="1"/>
  <c r="S443" i="2"/>
  <c r="S74" i="2" s="1"/>
  <c r="AJ453" i="2"/>
  <c r="AJ75" i="2" s="1"/>
  <c r="AB453" i="2"/>
  <c r="AB75" i="2" s="1"/>
  <c r="T453" i="2"/>
  <c r="T75" i="2" s="1"/>
  <c r="L453" i="2"/>
  <c r="AN453" i="2"/>
  <c r="AN75" i="2" s="1"/>
  <c r="AF453" i="2"/>
  <c r="AF75" i="2" s="1"/>
  <c r="X453" i="2"/>
  <c r="X75" i="2" s="1"/>
  <c r="P453" i="2"/>
  <c r="P75" i="2" s="1"/>
  <c r="H453" i="2"/>
  <c r="H75" i="2" s="1"/>
  <c r="AL488" i="2"/>
  <c r="AL81" i="2" s="1"/>
  <c r="AD488" i="2"/>
  <c r="AD81" i="2" s="1"/>
  <c r="V488" i="2"/>
  <c r="V81" i="2" s="1"/>
  <c r="N488" i="2"/>
  <c r="N81" i="2" s="1"/>
  <c r="F488" i="2"/>
  <c r="F81" i="2" s="1"/>
  <c r="AM317" i="2"/>
  <c r="AM87" i="2" s="1"/>
  <c r="AE317" i="2"/>
  <c r="AE87" i="2" s="1"/>
  <c r="W317" i="2"/>
  <c r="W87" i="2" s="1"/>
  <c r="O317" i="2"/>
  <c r="O87" i="2" s="1"/>
  <c r="G317" i="2"/>
  <c r="AM437" i="2"/>
  <c r="AM72" i="2" s="1"/>
  <c r="AE437" i="2"/>
  <c r="AE72" i="2" s="1"/>
  <c r="W437" i="2"/>
  <c r="W72" i="2" s="1"/>
  <c r="O437" i="2"/>
  <c r="O72" i="2" s="1"/>
  <c r="O31" i="2" s="1"/>
  <c r="O10" i="2" s="1"/>
  <c r="G437" i="2"/>
  <c r="AP443" i="2"/>
  <c r="AH443" i="2"/>
  <c r="AH74" i="2" s="1"/>
  <c r="Z443" i="2"/>
  <c r="Z74" i="2" s="1"/>
  <c r="R443" i="2"/>
  <c r="R74" i="2" s="1"/>
  <c r="J443" i="2"/>
  <c r="J74" i="2" s="1"/>
  <c r="AM453" i="2"/>
  <c r="AM75" i="2" s="1"/>
  <c r="AE453" i="2"/>
  <c r="AE75" i="2" s="1"/>
  <c r="W453" i="2"/>
  <c r="W75" i="2" s="1"/>
  <c r="O453" i="2"/>
  <c r="O75" i="2" s="1"/>
  <c r="G453" i="2"/>
  <c r="AL460" i="2"/>
  <c r="AL76" i="2" s="1"/>
  <c r="AD460" i="2"/>
  <c r="AD76" i="2" s="1"/>
  <c r="V460" i="2"/>
  <c r="V76" i="2" s="1"/>
  <c r="N460" i="2"/>
  <c r="N76" i="2" s="1"/>
  <c r="F460" i="2"/>
  <c r="F76" i="2" s="1"/>
  <c r="AP464" i="2"/>
  <c r="AH464" i="2"/>
  <c r="AH77" i="2" s="1"/>
  <c r="Z464" i="2"/>
  <c r="Z77" i="2" s="1"/>
  <c r="R464" i="2"/>
  <c r="R77" i="2" s="1"/>
  <c r="J464" i="2"/>
  <c r="J77" i="2" s="1"/>
  <c r="AO464" i="2"/>
  <c r="AO77" i="2" s="1"/>
  <c r="AG464" i="2"/>
  <c r="AG77" i="2" s="1"/>
  <c r="Y464" i="2"/>
  <c r="Y77" i="2" s="1"/>
  <c r="Q464" i="2"/>
  <c r="I464" i="2"/>
  <c r="I77" i="2" s="1"/>
  <c r="AL484" i="2"/>
  <c r="AL80" i="2" s="1"/>
  <c r="AL33" i="2" s="1"/>
  <c r="AD484" i="2"/>
  <c r="AD80" i="2" s="1"/>
  <c r="AD33" i="2" s="1"/>
  <c r="V484" i="2"/>
  <c r="V80" i="2" s="1"/>
  <c r="V33" i="2" s="1"/>
  <c r="N484" i="2"/>
  <c r="N80" i="2" s="1"/>
  <c r="N33" i="2" s="1"/>
  <c r="F484" i="2"/>
  <c r="F80" i="2" s="1"/>
  <c r="F33" i="2" s="1"/>
  <c r="AL437" i="2"/>
  <c r="AL72" i="2" s="1"/>
  <c r="AD437" i="2"/>
  <c r="AD72" i="2" s="1"/>
  <c r="V437" i="2"/>
  <c r="V72" i="2" s="1"/>
  <c r="N437" i="2"/>
  <c r="N72" i="2" s="1"/>
  <c r="N31" i="2" s="1"/>
  <c r="F437" i="2"/>
  <c r="F72" i="2" s="1"/>
  <c r="AO443" i="2"/>
  <c r="AO74" i="2" s="1"/>
  <c r="AG443" i="2"/>
  <c r="AG74" i="2" s="1"/>
  <c r="Y443" i="2"/>
  <c r="Y74" i="2" s="1"/>
  <c r="Q443" i="2"/>
  <c r="I443" i="2"/>
  <c r="I74" i="2" s="1"/>
  <c r="AL453" i="2"/>
  <c r="AL75" i="2" s="1"/>
  <c r="AD453" i="2"/>
  <c r="AD75" i="2" s="1"/>
  <c r="V453" i="2"/>
  <c r="V75" i="2" s="1"/>
  <c r="N453" i="2"/>
  <c r="N75" i="2" s="1"/>
  <c r="F453" i="2"/>
  <c r="F75" i="2" s="1"/>
  <c r="AK464" i="2"/>
  <c r="AK77" i="2" s="1"/>
  <c r="AC464" i="2"/>
  <c r="AC77" i="2" s="1"/>
  <c r="U464" i="2"/>
  <c r="U77" i="2" s="1"/>
  <c r="M464" i="2"/>
  <c r="M77" i="2" s="1"/>
  <c r="AL464" i="2"/>
  <c r="AL77" i="2" s="1"/>
  <c r="AD464" i="2"/>
  <c r="AD77" i="2" s="1"/>
  <c r="V464" i="2"/>
  <c r="V77" i="2" s="1"/>
  <c r="N464" i="2"/>
  <c r="N77" i="2" s="1"/>
  <c r="F464" i="2"/>
  <c r="F77" i="2" s="1"/>
  <c r="AN464" i="2"/>
  <c r="AN77" i="2" s="1"/>
  <c r="AF464" i="2"/>
  <c r="AF77" i="2" s="1"/>
  <c r="X464" i="2"/>
  <c r="X77" i="2" s="1"/>
  <c r="P464" i="2"/>
  <c r="P77" i="2" s="1"/>
  <c r="H464" i="2"/>
  <c r="H77" i="2" s="1"/>
  <c r="AC348" i="2"/>
  <c r="AC92" i="2" s="1"/>
  <c r="M348" i="2"/>
  <c r="M92" i="2" s="1"/>
  <c r="AP348" i="2"/>
  <c r="AH348" i="2"/>
  <c r="AH92" i="2" s="1"/>
  <c r="Z348" i="2"/>
  <c r="Z92" i="2" s="1"/>
  <c r="R348" i="2"/>
  <c r="R92" i="2" s="1"/>
  <c r="R39" i="2" s="1"/>
  <c r="J348" i="2"/>
  <c r="J92" i="2" s="1"/>
  <c r="J39" i="2" s="1"/>
  <c r="AK443" i="2"/>
  <c r="AK74" i="2" s="1"/>
  <c r="AK31" i="2" s="1"/>
  <c r="AK10" i="2" s="1"/>
  <c r="AC443" i="2"/>
  <c r="AC74" i="2" s="1"/>
  <c r="AC31" i="2" s="1"/>
  <c r="AC10" i="2" s="1"/>
  <c r="U443" i="2"/>
  <c r="U74" i="2" s="1"/>
  <c r="M443" i="2"/>
  <c r="M74" i="2" s="1"/>
  <c r="M31" i="2" s="1"/>
  <c r="K443" i="2"/>
  <c r="K74" i="2" s="1"/>
  <c r="K31" i="2" s="1"/>
  <c r="AN443" i="2"/>
  <c r="AN74" i="2" s="1"/>
  <c r="AF443" i="2"/>
  <c r="AF74" i="2" s="1"/>
  <c r="X443" i="2"/>
  <c r="X74" i="2" s="1"/>
  <c r="P443" i="2"/>
  <c r="P74" i="2" s="1"/>
  <c r="H443" i="2"/>
  <c r="H74" i="2" s="1"/>
  <c r="AJ460" i="2"/>
  <c r="AJ76" i="2" s="1"/>
  <c r="AB460" i="2"/>
  <c r="AB76" i="2" s="1"/>
  <c r="T460" i="2"/>
  <c r="T76" i="2" s="1"/>
  <c r="L460" i="2"/>
  <c r="AM464" i="2"/>
  <c r="AM77" i="2" s="1"/>
  <c r="AE464" i="2"/>
  <c r="AE77" i="2" s="1"/>
  <c r="W464" i="2"/>
  <c r="W77" i="2" s="1"/>
  <c r="O464" i="2"/>
  <c r="O77" i="2" s="1"/>
  <c r="G464" i="2"/>
  <c r="AJ484" i="2"/>
  <c r="AJ80" i="2" s="1"/>
  <c r="AJ33" i="2" s="1"/>
  <c r="AB484" i="2"/>
  <c r="AB80" i="2" s="1"/>
  <c r="AB33" i="2" s="1"/>
  <c r="T484" i="2"/>
  <c r="T80" i="2" s="1"/>
  <c r="T33" i="2" s="1"/>
  <c r="L484" i="2"/>
  <c r="AI488" i="2"/>
  <c r="AI81" i="2" s="1"/>
  <c r="AI33" i="2" s="1"/>
  <c r="AA488" i="2"/>
  <c r="AA81" i="2" s="1"/>
  <c r="AA33" i="2" s="1"/>
  <c r="S488" i="2"/>
  <c r="S81" i="2" s="1"/>
  <c r="S33" i="2" s="1"/>
  <c r="K488" i="2"/>
  <c r="K81" i="2" s="1"/>
  <c r="K33" i="2" s="1"/>
  <c r="E348" i="2"/>
  <c r="E92" i="2" s="1"/>
  <c r="AJ437" i="2"/>
  <c r="AJ72" i="2" s="1"/>
  <c r="AB437" i="2"/>
  <c r="AB72" i="2" s="1"/>
  <c r="T437" i="2"/>
  <c r="T72" i="2" s="1"/>
  <c r="L437" i="2"/>
  <c r="AM443" i="2"/>
  <c r="AM74" i="2" s="1"/>
  <c r="AE443" i="2"/>
  <c r="AE74" i="2" s="1"/>
  <c r="W443" i="2"/>
  <c r="W74" i="2" s="1"/>
  <c r="O443" i="2"/>
  <c r="O74" i="2" s="1"/>
  <c r="G443" i="2"/>
  <c r="AP488" i="2"/>
  <c r="AH488" i="2"/>
  <c r="AH81" i="2" s="1"/>
  <c r="AH33" i="2" s="1"/>
  <c r="Z488" i="2"/>
  <c r="Z81" i="2" s="1"/>
  <c r="Z33" i="2" s="1"/>
  <c r="R488" i="2"/>
  <c r="R81" i="2" s="1"/>
  <c r="R33" i="2" s="1"/>
  <c r="J488" i="2"/>
  <c r="J81" i="2" s="1"/>
  <c r="AJ324" i="2"/>
  <c r="AJ88" i="2" s="1"/>
  <c r="AB324" i="2"/>
  <c r="AB88" i="2" s="1"/>
  <c r="E328" i="2"/>
  <c r="E89" i="2" s="1"/>
  <c r="AO352" i="2"/>
  <c r="AO93" i="2" s="1"/>
  <c r="AG352" i="2"/>
  <c r="AG93" i="2" s="1"/>
  <c r="AG39" i="2" s="1"/>
  <c r="Y352" i="2"/>
  <c r="Y93" i="2" s="1"/>
  <c r="Q352" i="2"/>
  <c r="I352" i="2"/>
  <c r="I93" i="2" s="1"/>
  <c r="AK348" i="2"/>
  <c r="AK92" i="2" s="1"/>
  <c r="U348" i="2"/>
  <c r="U92" i="2" s="1"/>
  <c r="AO39" i="2"/>
  <c r="AK301" i="2"/>
  <c r="AK84" i="2" s="1"/>
  <c r="AC301" i="2"/>
  <c r="AC84" i="2" s="1"/>
  <c r="U301" i="2"/>
  <c r="U84" i="2" s="1"/>
  <c r="E352" i="2"/>
  <c r="E93" i="2" s="1"/>
  <c r="AP307" i="2"/>
  <c r="AH307" i="2"/>
  <c r="AH86" i="2" s="1"/>
  <c r="Z307" i="2"/>
  <c r="Z86" i="2" s="1"/>
  <c r="R307" i="2"/>
  <c r="R86" i="2" s="1"/>
  <c r="J307" i="2"/>
  <c r="J86" i="2" s="1"/>
  <c r="E324" i="2"/>
  <c r="E88" i="2" s="1"/>
  <c r="E37" i="2" s="1"/>
  <c r="AL301" i="2"/>
  <c r="AL84" i="2" s="1"/>
  <c r="AD301" i="2"/>
  <c r="AD84" i="2" s="1"/>
  <c r="V301" i="2"/>
  <c r="V84" i="2" s="1"/>
  <c r="N301" i="2"/>
  <c r="N84" i="2" s="1"/>
  <c r="F301" i="2"/>
  <c r="F84" i="2" s="1"/>
  <c r="AJ307" i="2"/>
  <c r="AJ86" i="2" s="1"/>
  <c r="AB307" i="2"/>
  <c r="AB86" i="2" s="1"/>
  <c r="T307" i="2"/>
  <c r="T86" i="2" s="1"/>
  <c r="L307" i="2"/>
  <c r="AO307" i="2"/>
  <c r="AO86" i="2" s="1"/>
  <c r="AG307" i="2"/>
  <c r="AG86" i="2" s="1"/>
  <c r="Y307" i="2"/>
  <c r="Y86" i="2" s="1"/>
  <c r="Q307" i="2"/>
  <c r="I307" i="2"/>
  <c r="I86" i="2" s="1"/>
  <c r="AL317" i="2"/>
  <c r="AL87" i="2" s="1"/>
  <c r="AD317" i="2"/>
  <c r="AD87" i="2" s="1"/>
  <c r="V317" i="2"/>
  <c r="V87" i="2" s="1"/>
  <c r="N317" i="2"/>
  <c r="N87" i="2" s="1"/>
  <c r="F317" i="2"/>
  <c r="F87" i="2" s="1"/>
  <c r="Y348" i="2"/>
  <c r="Y92" i="2" s="1"/>
  <c r="Y39" i="2" s="1"/>
  <c r="Q348" i="2"/>
  <c r="I348" i="2"/>
  <c r="I92" i="2" s="1"/>
  <c r="I39" i="2" s="1"/>
  <c r="AP352" i="2"/>
  <c r="AH352" i="2"/>
  <c r="AH93" i="2" s="1"/>
  <c r="Z352" i="2"/>
  <c r="Z93" i="2" s="1"/>
  <c r="Z39" i="2" s="1"/>
  <c r="R352" i="2"/>
  <c r="R93" i="2" s="1"/>
  <c r="J352" i="2"/>
  <c r="J93" i="2" s="1"/>
  <c r="AN352" i="2"/>
  <c r="AN93" i="2" s="1"/>
  <c r="AF352" i="2"/>
  <c r="AF93" i="2" s="1"/>
  <c r="X352" i="2"/>
  <c r="X93" i="2" s="1"/>
  <c r="P352" i="2"/>
  <c r="P93" i="2" s="1"/>
  <c r="H352" i="2"/>
  <c r="H93" i="2" s="1"/>
  <c r="AK307" i="2"/>
  <c r="AK86" i="2" s="1"/>
  <c r="AC307" i="2"/>
  <c r="AC86" i="2" s="1"/>
  <c r="U307" i="2"/>
  <c r="U86" i="2" s="1"/>
  <c r="M307" i="2"/>
  <c r="M86" i="2" s="1"/>
  <c r="M37" i="2" s="1"/>
  <c r="M11" i="2" s="1"/>
  <c r="AN307" i="2"/>
  <c r="AN86" i="2" s="1"/>
  <c r="AF307" i="2"/>
  <c r="AF86" i="2" s="1"/>
  <c r="X307" i="2"/>
  <c r="X86" i="2" s="1"/>
  <c r="P307" i="2"/>
  <c r="P86" i="2" s="1"/>
  <c r="H307" i="2"/>
  <c r="H86" i="2" s="1"/>
  <c r="AJ328" i="2"/>
  <c r="AJ89" i="2" s="1"/>
  <c r="AI328" i="2"/>
  <c r="AI89" i="2" s="1"/>
  <c r="AA328" i="2"/>
  <c r="AA89" i="2" s="1"/>
  <c r="S328" i="2"/>
  <c r="S89" i="2" s="1"/>
  <c r="K328" i="2"/>
  <c r="K89" i="2" s="1"/>
  <c r="AN348" i="2"/>
  <c r="AN92" i="2" s="1"/>
  <c r="AF348" i="2"/>
  <c r="AF92" i="2" s="1"/>
  <c r="AF39" i="2" s="1"/>
  <c r="X348" i="2"/>
  <c r="X92" i="2" s="1"/>
  <c r="X39" i="2" s="1"/>
  <c r="P348" i="2"/>
  <c r="P92" i="2" s="1"/>
  <c r="H348" i="2"/>
  <c r="H92" i="2" s="1"/>
  <c r="AM352" i="2"/>
  <c r="AM93" i="2" s="1"/>
  <c r="AE352" i="2"/>
  <c r="AE93" i="2" s="1"/>
  <c r="W352" i="2"/>
  <c r="W93" i="2" s="1"/>
  <c r="O352" i="2"/>
  <c r="O93" i="2" s="1"/>
  <c r="G352" i="2"/>
  <c r="AM307" i="2"/>
  <c r="AM86" i="2" s="1"/>
  <c r="AE307" i="2"/>
  <c r="AE86" i="2" s="1"/>
  <c r="AE37" i="2" s="1"/>
  <c r="W307" i="2"/>
  <c r="W86" i="2" s="1"/>
  <c r="W37" i="2" s="1"/>
  <c r="O307" i="2"/>
  <c r="O86" i="2" s="1"/>
  <c r="G307" i="2"/>
  <c r="AJ317" i="2"/>
  <c r="AJ87" i="2" s="1"/>
  <c r="AB317" i="2"/>
  <c r="AB87" i="2" s="1"/>
  <c r="T317" i="2"/>
  <c r="T87" i="2" s="1"/>
  <c r="L317" i="2"/>
  <c r="Y324" i="2"/>
  <c r="Y88" i="2" s="1"/>
  <c r="Q324" i="2"/>
  <c r="I324" i="2"/>
  <c r="I88" i="2" s="1"/>
  <c r="AI324" i="2"/>
  <c r="AI88" i="2" s="1"/>
  <c r="AA324" i="2"/>
  <c r="AA88" i="2" s="1"/>
  <c r="S324" i="2"/>
  <c r="S88" i="2" s="1"/>
  <c r="K324" i="2"/>
  <c r="K88" i="2" s="1"/>
  <c r="AP328" i="2"/>
  <c r="AH328" i="2"/>
  <c r="AH89" i="2" s="1"/>
  <c r="Z328" i="2"/>
  <c r="Z89" i="2" s="1"/>
  <c r="R328" i="2"/>
  <c r="R89" i="2" s="1"/>
  <c r="J328" i="2"/>
  <c r="J89" i="2" s="1"/>
  <c r="AM348" i="2"/>
  <c r="AM92" i="2" s="1"/>
  <c r="AE348" i="2"/>
  <c r="AE92" i="2" s="1"/>
  <c r="W348" i="2"/>
  <c r="W92" i="2" s="1"/>
  <c r="O348" i="2"/>
  <c r="O92" i="2" s="1"/>
  <c r="O39" i="2" s="1"/>
  <c r="G348" i="2"/>
  <c r="AL352" i="2"/>
  <c r="AL93" i="2" s="1"/>
  <c r="AD352" i="2"/>
  <c r="AD93" i="2" s="1"/>
  <c r="V352" i="2"/>
  <c r="V93" i="2" s="1"/>
  <c r="N352" i="2"/>
  <c r="N93" i="2" s="1"/>
  <c r="F352" i="2"/>
  <c r="F93" i="2" s="1"/>
  <c r="AI301" i="2"/>
  <c r="AI84" i="2" s="1"/>
  <c r="AA301" i="2"/>
  <c r="AA84" i="2" s="1"/>
  <c r="S301" i="2"/>
  <c r="S84" i="2" s="1"/>
  <c r="K301" i="2"/>
  <c r="K84" i="2" s="1"/>
  <c r="AL307" i="2"/>
  <c r="AL86" i="2" s="1"/>
  <c r="AD307" i="2"/>
  <c r="AD86" i="2" s="1"/>
  <c r="V307" i="2"/>
  <c r="V86" i="2" s="1"/>
  <c r="N307" i="2"/>
  <c r="N86" i="2" s="1"/>
  <c r="F307" i="2"/>
  <c r="F86" i="2" s="1"/>
  <c r="AI317" i="2"/>
  <c r="AI87" i="2" s="1"/>
  <c r="AA317" i="2"/>
  <c r="AA87" i="2" s="1"/>
  <c r="S317" i="2"/>
  <c r="S87" i="2" s="1"/>
  <c r="K317" i="2"/>
  <c r="K87" i="2" s="1"/>
  <c r="AP324" i="2"/>
  <c r="AH324" i="2"/>
  <c r="AH88" i="2" s="1"/>
  <c r="Z324" i="2"/>
  <c r="Z88" i="2" s="1"/>
  <c r="R324" i="2"/>
  <c r="R88" i="2" s="1"/>
  <c r="J324" i="2"/>
  <c r="J88" i="2" s="1"/>
  <c r="AO328" i="2"/>
  <c r="AO89" i="2" s="1"/>
  <c r="AG328" i="2"/>
  <c r="AG89" i="2" s="1"/>
  <c r="Y328" i="2"/>
  <c r="Y89" i="2" s="1"/>
  <c r="Q328" i="2"/>
  <c r="I328" i="2"/>
  <c r="I89" i="2" s="1"/>
  <c r="AL348" i="2"/>
  <c r="AL92" i="2" s="1"/>
  <c r="AD348" i="2"/>
  <c r="AD92" i="2" s="1"/>
  <c r="V348" i="2"/>
  <c r="V92" i="2" s="1"/>
  <c r="N348" i="2"/>
  <c r="N92" i="2" s="1"/>
  <c r="F348" i="2"/>
  <c r="F92" i="2" s="1"/>
  <c r="AK352" i="2"/>
  <c r="AK93" i="2" s="1"/>
  <c r="AC352" i="2"/>
  <c r="AC93" i="2" s="1"/>
  <c r="AC39" i="2" s="1"/>
  <c r="U352" i="2"/>
  <c r="U93" i="2" s="1"/>
  <c r="M352" i="2"/>
  <c r="M93" i="2" s="1"/>
  <c r="M39" i="2" s="1"/>
  <c r="AP301" i="2"/>
  <c r="AH301" i="2"/>
  <c r="AH84" i="2" s="1"/>
  <c r="AH37" i="2" s="1"/>
  <c r="Z301" i="2"/>
  <c r="Z84" i="2" s="1"/>
  <c r="R301" i="2"/>
  <c r="R84" i="2" s="1"/>
  <c r="J301" i="2"/>
  <c r="J84" i="2" s="1"/>
  <c r="AP317" i="2"/>
  <c r="AH317" i="2"/>
  <c r="AH87" i="2" s="1"/>
  <c r="Z317" i="2"/>
  <c r="Z87" i="2" s="1"/>
  <c r="R317" i="2"/>
  <c r="R87" i="2" s="1"/>
  <c r="J317" i="2"/>
  <c r="J87" i="2" s="1"/>
  <c r="AK328" i="2"/>
  <c r="AK89" i="2" s="1"/>
  <c r="AC328" i="2"/>
  <c r="AC89" i="2" s="1"/>
  <c r="U328" i="2"/>
  <c r="U89" i="2" s="1"/>
  <c r="M328" i="2"/>
  <c r="M89" i="2" s="1"/>
  <c r="AB328" i="2"/>
  <c r="AB89" i="2" s="1"/>
  <c r="T328" i="2"/>
  <c r="T89" i="2" s="1"/>
  <c r="L328" i="2"/>
  <c r="AN328" i="2"/>
  <c r="AN89" i="2" s="1"/>
  <c r="AF328" i="2"/>
  <c r="AF89" i="2" s="1"/>
  <c r="X328" i="2"/>
  <c r="X89" i="2" s="1"/>
  <c r="P328" i="2"/>
  <c r="P89" i="2" s="1"/>
  <c r="H328" i="2"/>
  <c r="H89" i="2" s="1"/>
  <c r="AJ352" i="2"/>
  <c r="AJ93" i="2" s="1"/>
  <c r="AB352" i="2"/>
  <c r="AB93" i="2" s="1"/>
  <c r="T352" i="2"/>
  <c r="T93" i="2" s="1"/>
  <c r="L352" i="2"/>
  <c r="AM328" i="2"/>
  <c r="AM89" i="2" s="1"/>
  <c r="AE328" i="2"/>
  <c r="AE89" i="2" s="1"/>
  <c r="W328" i="2"/>
  <c r="W89" i="2" s="1"/>
  <c r="O328" i="2"/>
  <c r="O89" i="2" s="1"/>
  <c r="G328" i="2"/>
  <c r="AJ348" i="2"/>
  <c r="AJ92" i="2" s="1"/>
  <c r="AB348" i="2"/>
  <c r="AB92" i="2" s="1"/>
  <c r="AB39" i="2" s="1"/>
  <c r="T348" i="2"/>
  <c r="T92" i="2" s="1"/>
  <c r="T39" i="2" s="1"/>
  <c r="L348" i="2"/>
  <c r="AI352" i="2"/>
  <c r="AI93" i="2" s="1"/>
  <c r="AA352" i="2"/>
  <c r="AA93" i="2" s="1"/>
  <c r="S352" i="2"/>
  <c r="S93" i="2" s="1"/>
  <c r="K352" i="2"/>
  <c r="K93" i="2" s="1"/>
  <c r="AJ301" i="2"/>
  <c r="AJ84" i="2" s="1"/>
  <c r="AB301" i="2"/>
  <c r="AB84" i="2" s="1"/>
  <c r="T301" i="2"/>
  <c r="T84" i="2" s="1"/>
  <c r="T37" i="2" s="1"/>
  <c r="T11" i="2" s="1"/>
  <c r="L301" i="2"/>
  <c r="AN301" i="2"/>
  <c r="AN84" i="2" s="1"/>
  <c r="AF301" i="2"/>
  <c r="AF84" i="2" s="1"/>
  <c r="AF37" i="2" s="1"/>
  <c r="AF11" i="2" s="1"/>
  <c r="X301" i="2"/>
  <c r="X84" i="2" s="1"/>
  <c r="P301" i="2"/>
  <c r="P84" i="2" s="1"/>
  <c r="H301" i="2"/>
  <c r="H84" i="2" s="1"/>
  <c r="AI307" i="2"/>
  <c r="AI86" i="2" s="1"/>
  <c r="AA307" i="2"/>
  <c r="AA86" i="2" s="1"/>
  <c r="S307" i="2"/>
  <c r="S86" i="2" s="1"/>
  <c r="K307" i="2"/>
  <c r="K86" i="2" s="1"/>
  <c r="AN317" i="2"/>
  <c r="AN87" i="2" s="1"/>
  <c r="AF317" i="2"/>
  <c r="AF87" i="2" s="1"/>
  <c r="X317" i="2"/>
  <c r="X87" i="2" s="1"/>
  <c r="P317" i="2"/>
  <c r="P87" i="2" s="1"/>
  <c r="H317" i="2"/>
  <c r="H87" i="2" s="1"/>
  <c r="AM324" i="2"/>
  <c r="AM88" i="2" s="1"/>
  <c r="AE324" i="2"/>
  <c r="AE88" i="2" s="1"/>
  <c r="W324" i="2"/>
  <c r="W88" i="2" s="1"/>
  <c r="O324" i="2"/>
  <c r="O88" i="2" s="1"/>
  <c r="G324" i="2"/>
  <c r="AL328" i="2"/>
  <c r="AL89" i="2" s="1"/>
  <c r="AD328" i="2"/>
  <c r="AD89" i="2" s="1"/>
  <c r="V328" i="2"/>
  <c r="V89" i="2" s="1"/>
  <c r="N328" i="2"/>
  <c r="N89" i="2" s="1"/>
  <c r="F328" i="2"/>
  <c r="F89" i="2" s="1"/>
  <c r="AI348" i="2"/>
  <c r="AI92" i="2" s="1"/>
  <c r="AI39" i="2" s="1"/>
  <c r="AA348" i="2"/>
  <c r="AA92" i="2" s="1"/>
  <c r="AA39" i="2" s="1"/>
  <c r="S348" i="2"/>
  <c r="S92" i="2" s="1"/>
  <c r="S39" i="2" s="1"/>
  <c r="K348" i="2"/>
  <c r="K92" i="2" s="1"/>
  <c r="K39" i="2" s="1"/>
  <c r="E27" i="2"/>
  <c r="V27" i="2"/>
  <c r="AO193" i="2"/>
  <c r="AO65" i="2" s="1"/>
  <c r="AG193" i="2"/>
  <c r="AG65" i="2" s="1"/>
  <c r="Y193" i="2"/>
  <c r="Y65" i="2" s="1"/>
  <c r="Q193" i="2"/>
  <c r="I193" i="2"/>
  <c r="I65" i="2" s="1"/>
  <c r="E172" i="2"/>
  <c r="E62" i="2" s="1"/>
  <c r="E25" i="2" s="1"/>
  <c r="E9" i="2" s="1"/>
  <c r="R172" i="2"/>
  <c r="R62" i="2" s="1"/>
  <c r="J172" i="2"/>
  <c r="J62" i="2" s="1"/>
  <c r="AO172" i="2"/>
  <c r="AO62" i="2" s="1"/>
  <c r="AG172" i="2"/>
  <c r="AG62" i="2" s="1"/>
  <c r="Y172" i="2"/>
  <c r="Y62" i="2" s="1"/>
  <c r="Y25" i="2" s="1"/>
  <c r="Q172" i="2"/>
  <c r="I172" i="2"/>
  <c r="I62" i="2" s="1"/>
  <c r="AK193" i="2"/>
  <c r="AK65" i="2" s="1"/>
  <c r="AC193" i="2"/>
  <c r="AC65" i="2" s="1"/>
  <c r="U193" i="2"/>
  <c r="U65" i="2" s="1"/>
  <c r="M193" i="2"/>
  <c r="M65" i="2" s="1"/>
  <c r="AJ193" i="2"/>
  <c r="AJ65" i="2" s="1"/>
  <c r="AB193" i="2"/>
  <c r="AB65" i="2" s="1"/>
  <c r="T193" i="2"/>
  <c r="T65" i="2" s="1"/>
  <c r="L193" i="2"/>
  <c r="AN193" i="2"/>
  <c r="AN65" i="2" s="1"/>
  <c r="AF193" i="2"/>
  <c r="AF65" i="2" s="1"/>
  <c r="X193" i="2"/>
  <c r="X65" i="2" s="1"/>
  <c r="P193" i="2"/>
  <c r="P65" i="2" s="1"/>
  <c r="H193" i="2"/>
  <c r="H65" i="2" s="1"/>
  <c r="AK213" i="2"/>
  <c r="AK68" i="2" s="1"/>
  <c r="AC213" i="2"/>
  <c r="AC68" i="2" s="1"/>
  <c r="U213" i="2"/>
  <c r="U68" i="2" s="1"/>
  <c r="M213" i="2"/>
  <c r="M68" i="2" s="1"/>
  <c r="AJ217" i="2"/>
  <c r="AJ69" i="2" s="1"/>
  <c r="AJ27" i="2" s="1"/>
  <c r="AB217" i="2"/>
  <c r="AB69" i="2" s="1"/>
  <c r="AB27" i="2" s="1"/>
  <c r="T217" i="2"/>
  <c r="T69" i="2" s="1"/>
  <c r="T27" i="2" s="1"/>
  <c r="L217" i="2"/>
  <c r="AC172" i="2"/>
  <c r="AC62" i="2" s="1"/>
  <c r="U172" i="2"/>
  <c r="U62" i="2" s="1"/>
  <c r="AL172" i="2"/>
  <c r="AL62" i="2" s="1"/>
  <c r="AD172" i="2"/>
  <c r="AD62" i="2" s="1"/>
  <c r="V172" i="2"/>
  <c r="V62" i="2" s="1"/>
  <c r="N172" i="2"/>
  <c r="N62" i="2" s="1"/>
  <c r="F172" i="2"/>
  <c r="F62" i="2" s="1"/>
  <c r="AN172" i="2"/>
  <c r="AN62" i="2" s="1"/>
  <c r="AF172" i="2"/>
  <c r="AF62" i="2" s="1"/>
  <c r="X172" i="2"/>
  <c r="X62" i="2" s="1"/>
  <c r="P172" i="2"/>
  <c r="P62" i="2" s="1"/>
  <c r="P25" i="2" s="1"/>
  <c r="H172" i="2"/>
  <c r="H62" i="2" s="1"/>
  <c r="AJ189" i="2"/>
  <c r="AJ64" i="2" s="1"/>
  <c r="AB189" i="2"/>
  <c r="AB64" i="2" s="1"/>
  <c r="T189" i="2"/>
  <c r="T64" i="2" s="1"/>
  <c r="L189" i="2"/>
  <c r="AP193" i="2"/>
  <c r="AH193" i="2"/>
  <c r="AH65" i="2" s="1"/>
  <c r="Z193" i="2"/>
  <c r="Z65" i="2" s="1"/>
  <c r="R193" i="2"/>
  <c r="R65" i="2" s="1"/>
  <c r="J193" i="2"/>
  <c r="J65" i="2" s="1"/>
  <c r="AM193" i="2"/>
  <c r="AM65" i="2" s="1"/>
  <c r="AE193" i="2"/>
  <c r="AE65" i="2" s="1"/>
  <c r="W193" i="2"/>
  <c r="W65" i="2" s="1"/>
  <c r="O193" i="2"/>
  <c r="O65" i="2" s="1"/>
  <c r="G193" i="2"/>
  <c r="Z217" i="2"/>
  <c r="Z69" i="2" s="1"/>
  <c r="Z27" i="2" s="1"/>
  <c r="R217" i="2"/>
  <c r="R69" i="2" s="1"/>
  <c r="R27" i="2" s="1"/>
  <c r="J217" i="2"/>
  <c r="J69" i="2" s="1"/>
  <c r="J27" i="2" s="1"/>
  <c r="AI217" i="2"/>
  <c r="AI69" i="2" s="1"/>
  <c r="AA217" i="2"/>
  <c r="AA69" i="2" s="1"/>
  <c r="S217" i="2"/>
  <c r="S69" i="2" s="1"/>
  <c r="K217" i="2"/>
  <c r="K69" i="2" s="1"/>
  <c r="AM172" i="2"/>
  <c r="AM62" i="2" s="1"/>
  <c r="AE172" i="2"/>
  <c r="AE62" i="2" s="1"/>
  <c r="W172" i="2"/>
  <c r="W62" i="2" s="1"/>
  <c r="O172" i="2"/>
  <c r="O62" i="2" s="1"/>
  <c r="O25" i="2" s="1"/>
  <c r="G172" i="2"/>
  <c r="AI189" i="2"/>
  <c r="AI64" i="2" s="1"/>
  <c r="AA189" i="2"/>
  <c r="AA64" i="2" s="1"/>
  <c r="S189" i="2"/>
  <c r="S64" i="2" s="1"/>
  <c r="K189" i="2"/>
  <c r="K64" i="2" s="1"/>
  <c r="AL193" i="2"/>
  <c r="AL65" i="2" s="1"/>
  <c r="AD193" i="2"/>
  <c r="AD65" i="2" s="1"/>
  <c r="V193" i="2"/>
  <c r="V65" i="2" s="1"/>
  <c r="N193" i="2"/>
  <c r="N65" i="2" s="1"/>
  <c r="F193" i="2"/>
  <c r="F65" i="2" s="1"/>
  <c r="AI213" i="2"/>
  <c r="AI68" i="2" s="1"/>
  <c r="AA213" i="2"/>
  <c r="AA68" i="2" s="1"/>
  <c r="S213" i="2"/>
  <c r="S68" i="2" s="1"/>
  <c r="K213" i="2"/>
  <c r="K68" i="2" s="1"/>
  <c r="K27" i="2" s="1"/>
  <c r="AK172" i="2"/>
  <c r="AK62" i="2" s="1"/>
  <c r="AK25" i="2" s="1"/>
  <c r="M172" i="2"/>
  <c r="M62" i="2" s="1"/>
  <c r="M25" i="2" s="1"/>
  <c r="AI182" i="2"/>
  <c r="AI63" i="2" s="1"/>
  <c r="AA182" i="2"/>
  <c r="AA63" i="2" s="1"/>
  <c r="S182" i="2"/>
  <c r="S63" i="2" s="1"/>
  <c r="K182" i="2"/>
  <c r="K63" i="2" s="1"/>
  <c r="AP189" i="2"/>
  <c r="AH189" i="2"/>
  <c r="AH64" i="2" s="1"/>
  <c r="Z189" i="2"/>
  <c r="Z64" i="2" s="1"/>
  <c r="R189" i="2"/>
  <c r="R64" i="2" s="1"/>
  <c r="R25" i="2" s="1"/>
  <c r="J189" i="2"/>
  <c r="J64" i="2" s="1"/>
  <c r="AO217" i="2"/>
  <c r="AO69" i="2" s="1"/>
  <c r="AG217" i="2"/>
  <c r="AG69" i="2" s="1"/>
  <c r="Y217" i="2"/>
  <c r="Y69" i="2" s="1"/>
  <c r="Q217" i="2"/>
  <c r="I217" i="2"/>
  <c r="I69" i="2" s="1"/>
  <c r="AP182" i="2"/>
  <c r="AH182" i="2"/>
  <c r="AH63" i="2" s="1"/>
  <c r="Z182" i="2"/>
  <c r="Z63" i="2" s="1"/>
  <c r="R182" i="2"/>
  <c r="R63" i="2" s="1"/>
  <c r="J182" i="2"/>
  <c r="J63" i="2" s="1"/>
  <c r="AO189" i="2"/>
  <c r="AO64" i="2" s="1"/>
  <c r="AG189" i="2"/>
  <c r="AG64" i="2" s="1"/>
  <c r="Y189" i="2"/>
  <c r="Y64" i="2" s="1"/>
  <c r="Q189" i="2"/>
  <c r="I189" i="2"/>
  <c r="I64" i="2" s="1"/>
  <c r="AO213" i="2"/>
  <c r="AO68" i="2" s="1"/>
  <c r="AG213" i="2"/>
  <c r="AG68" i="2" s="1"/>
  <c r="Y213" i="2"/>
  <c r="Y68" i="2" s="1"/>
  <c r="Y27" i="2" s="1"/>
  <c r="Q213" i="2"/>
  <c r="I213" i="2"/>
  <c r="I68" i="2" s="1"/>
  <c r="AK217" i="2"/>
  <c r="AK69" i="2" s="1"/>
  <c r="AC217" i="2"/>
  <c r="AC69" i="2" s="1"/>
  <c r="U217" i="2"/>
  <c r="U69" i="2" s="1"/>
  <c r="M217" i="2"/>
  <c r="M69" i="2" s="1"/>
  <c r="AN217" i="2"/>
  <c r="AN69" i="2" s="1"/>
  <c r="AF217" i="2"/>
  <c r="AF69" i="2" s="1"/>
  <c r="X217" i="2"/>
  <c r="X69" i="2" s="1"/>
  <c r="P217" i="2"/>
  <c r="P69" i="2" s="1"/>
  <c r="H217" i="2"/>
  <c r="H69" i="2" s="1"/>
  <c r="AP172" i="2"/>
  <c r="Z172" i="2"/>
  <c r="Z62" i="2" s="1"/>
  <c r="Z25" i="2" s="1"/>
  <c r="AJ172" i="2"/>
  <c r="AJ62" i="2" s="1"/>
  <c r="AB172" i="2"/>
  <c r="AB62" i="2" s="1"/>
  <c r="T172" i="2"/>
  <c r="T62" i="2" s="1"/>
  <c r="L172" i="2"/>
  <c r="AO182" i="2"/>
  <c r="AO63" i="2" s="1"/>
  <c r="AG182" i="2"/>
  <c r="AG63" i="2" s="1"/>
  <c r="Y182" i="2"/>
  <c r="Y63" i="2" s="1"/>
  <c r="Q182" i="2"/>
  <c r="I182" i="2"/>
  <c r="I63" i="2" s="1"/>
  <c r="AN189" i="2"/>
  <c r="AN64" i="2" s="1"/>
  <c r="AF189" i="2"/>
  <c r="AF64" i="2" s="1"/>
  <c r="X189" i="2"/>
  <c r="X64" i="2" s="1"/>
  <c r="P189" i="2"/>
  <c r="P64" i="2" s="1"/>
  <c r="H189" i="2"/>
  <c r="H64" i="2" s="1"/>
  <c r="AI193" i="2"/>
  <c r="AI65" i="2" s="1"/>
  <c r="AA193" i="2"/>
  <c r="AA65" i="2" s="1"/>
  <c r="S193" i="2"/>
  <c r="S65" i="2" s="1"/>
  <c r="K193" i="2"/>
  <c r="K65" i="2" s="1"/>
  <c r="AN213" i="2"/>
  <c r="AN68" i="2" s="1"/>
  <c r="AN27" i="2" s="1"/>
  <c r="AF213" i="2"/>
  <c r="AF68" i="2" s="1"/>
  <c r="X213" i="2"/>
  <c r="X68" i="2" s="1"/>
  <c r="X27" i="2" s="1"/>
  <c r="P213" i="2"/>
  <c r="P68" i="2" s="1"/>
  <c r="H213" i="2"/>
  <c r="H68" i="2" s="1"/>
  <c r="H27" i="2" s="1"/>
  <c r="AM217" i="2"/>
  <c r="AM69" i="2" s="1"/>
  <c r="AE217" i="2"/>
  <c r="AE69" i="2" s="1"/>
  <c r="W217" i="2"/>
  <c r="W69" i="2" s="1"/>
  <c r="O217" i="2"/>
  <c r="O69" i="2" s="1"/>
  <c r="G217" i="2"/>
  <c r="AH172" i="2"/>
  <c r="AH62" i="2" s="1"/>
  <c r="AI172" i="2"/>
  <c r="AI62" i="2" s="1"/>
  <c r="AA172" i="2"/>
  <c r="AA62" i="2" s="1"/>
  <c r="S172" i="2"/>
  <c r="S62" i="2" s="1"/>
  <c r="S25" i="2" s="1"/>
  <c r="K172" i="2"/>
  <c r="K62" i="2" s="1"/>
  <c r="K25" i="2" s="1"/>
  <c r="K9" i="2" s="1"/>
  <c r="AJ182" i="2"/>
  <c r="AJ63" i="2" s="1"/>
  <c r="AB182" i="2"/>
  <c r="AB63" i="2" s="1"/>
  <c r="T182" i="2"/>
  <c r="T63" i="2" s="1"/>
  <c r="L182" i="2"/>
  <c r="AL182" i="2"/>
  <c r="AL63" i="2" s="1"/>
  <c r="AD182" i="2"/>
  <c r="AD63" i="2" s="1"/>
  <c r="V182" i="2"/>
  <c r="V63" i="2" s="1"/>
  <c r="N182" i="2"/>
  <c r="N63" i="2" s="1"/>
  <c r="F182" i="2"/>
  <c r="F63" i="2" s="1"/>
  <c r="AN182" i="2"/>
  <c r="AN63" i="2" s="1"/>
  <c r="AF182" i="2"/>
  <c r="AF63" i="2" s="1"/>
  <c r="X182" i="2"/>
  <c r="X63" i="2" s="1"/>
  <c r="P182" i="2"/>
  <c r="P63" i="2" s="1"/>
  <c r="H182" i="2"/>
  <c r="H63" i="2" s="1"/>
  <c r="AM189" i="2"/>
  <c r="AM64" i="2" s="1"/>
  <c r="AM25" i="2" s="1"/>
  <c r="AE189" i="2"/>
  <c r="AE64" i="2" s="1"/>
  <c r="W189" i="2"/>
  <c r="W64" i="2" s="1"/>
  <c r="W25" i="2" s="1"/>
  <c r="O189" i="2"/>
  <c r="O64" i="2" s="1"/>
  <c r="G189" i="2"/>
  <c r="AM213" i="2"/>
  <c r="AM68" i="2" s="1"/>
  <c r="AE213" i="2"/>
  <c r="AE68" i="2" s="1"/>
  <c r="W213" i="2"/>
  <c r="W68" i="2" s="1"/>
  <c r="O213" i="2"/>
  <c r="O68" i="2" s="1"/>
  <c r="G213" i="2"/>
  <c r="AP217" i="2"/>
  <c r="AH217" i="2"/>
  <c r="AH69" i="2" s="1"/>
  <c r="AH27" i="2" s="1"/>
  <c r="AL217" i="2"/>
  <c r="AL69" i="2" s="1"/>
  <c r="AL27" i="2" s="1"/>
  <c r="AD217" i="2"/>
  <c r="AD69" i="2" s="1"/>
  <c r="AD27" i="2" s="1"/>
  <c r="V217" i="2"/>
  <c r="V69" i="2" s="1"/>
  <c r="N217" i="2"/>
  <c r="N69" i="2" s="1"/>
  <c r="N27" i="2" s="1"/>
  <c r="F217" i="2"/>
  <c r="F69" i="2" s="1"/>
  <c r="F27" i="2" s="1"/>
  <c r="L56" i="9"/>
  <c r="M56" i="9"/>
  <c r="N56" i="9"/>
  <c r="O56" i="9"/>
  <c r="P56" i="9"/>
  <c r="Q56" i="9"/>
  <c r="R56" i="9"/>
  <c r="S56" i="9"/>
  <c r="T56" i="9"/>
  <c r="U56" i="9"/>
  <c r="V56" i="9"/>
  <c r="W56" i="9"/>
  <c r="L57" i="9"/>
  <c r="M57" i="9"/>
  <c r="N57" i="9"/>
  <c r="O57" i="9"/>
  <c r="P57" i="9"/>
  <c r="Q57" i="9"/>
  <c r="R57" i="9"/>
  <c r="S57" i="9"/>
  <c r="T57" i="9"/>
  <c r="U57" i="9"/>
  <c r="V57" i="9"/>
  <c r="W57" i="9"/>
  <c r="L58" i="9"/>
  <c r="M58" i="9"/>
  <c r="N58" i="9"/>
  <c r="O58" i="9"/>
  <c r="P58" i="9"/>
  <c r="Q58" i="9"/>
  <c r="R58" i="9"/>
  <c r="S58" i="9"/>
  <c r="T58" i="9"/>
  <c r="U58" i="9"/>
  <c r="V58" i="9"/>
  <c r="W58" i="9"/>
  <c r="L59" i="9"/>
  <c r="M59" i="9"/>
  <c r="N59" i="9"/>
  <c r="O59" i="9"/>
  <c r="P59" i="9"/>
  <c r="Q59" i="9"/>
  <c r="R59" i="9"/>
  <c r="S59" i="9"/>
  <c r="T59" i="9"/>
  <c r="U59" i="9"/>
  <c r="V59" i="9"/>
  <c r="W59" i="9"/>
  <c r="L60" i="9"/>
  <c r="M60" i="9"/>
  <c r="N60" i="9"/>
  <c r="O60" i="9"/>
  <c r="P60" i="9"/>
  <c r="Q60" i="9"/>
  <c r="R60" i="9"/>
  <c r="S60" i="9"/>
  <c r="T60" i="9"/>
  <c r="U60" i="9"/>
  <c r="V60" i="9"/>
  <c r="W60" i="9"/>
  <c r="L61" i="9"/>
  <c r="M61" i="9"/>
  <c r="N61" i="9"/>
  <c r="O61" i="9"/>
  <c r="P61" i="9"/>
  <c r="Q61" i="9"/>
  <c r="R61" i="9"/>
  <c r="S61" i="9"/>
  <c r="T61" i="9"/>
  <c r="U61" i="9"/>
  <c r="V61" i="9"/>
  <c r="W61" i="9"/>
  <c r="L62" i="9"/>
  <c r="M62" i="9"/>
  <c r="N62" i="9"/>
  <c r="O62" i="9"/>
  <c r="P62" i="9"/>
  <c r="Q62" i="9"/>
  <c r="R62" i="9"/>
  <c r="S62" i="9"/>
  <c r="T62" i="9"/>
  <c r="U62" i="9"/>
  <c r="V62" i="9"/>
  <c r="W62" i="9"/>
  <c r="L63" i="9"/>
  <c r="M63" i="9"/>
  <c r="N63" i="9"/>
  <c r="O63" i="9"/>
  <c r="P63" i="9"/>
  <c r="Q63" i="9"/>
  <c r="R63" i="9"/>
  <c r="S63" i="9"/>
  <c r="T63" i="9"/>
  <c r="U63" i="9"/>
  <c r="V63" i="9"/>
  <c r="W63" i="9"/>
  <c r="L64" i="9"/>
  <c r="M64" i="9"/>
  <c r="N64" i="9"/>
  <c r="O64" i="9"/>
  <c r="P64" i="9"/>
  <c r="Q64" i="9"/>
  <c r="R64" i="9"/>
  <c r="S64" i="9"/>
  <c r="T64" i="9"/>
  <c r="U64" i="9"/>
  <c r="V64" i="9"/>
  <c r="W64" i="9"/>
  <c r="L65" i="9"/>
  <c r="M65" i="9"/>
  <c r="N65" i="9"/>
  <c r="O65" i="9"/>
  <c r="P65" i="9"/>
  <c r="Q65" i="9"/>
  <c r="R65" i="9"/>
  <c r="S65" i="9"/>
  <c r="T65" i="9"/>
  <c r="U65" i="9"/>
  <c r="V65" i="9"/>
  <c r="W65" i="9"/>
  <c r="L66" i="9"/>
  <c r="M66" i="9"/>
  <c r="N66" i="9"/>
  <c r="O66" i="9"/>
  <c r="P66" i="9"/>
  <c r="Q66" i="9"/>
  <c r="R66" i="9"/>
  <c r="S66" i="9"/>
  <c r="T66" i="9"/>
  <c r="U66" i="9"/>
  <c r="V66" i="9"/>
  <c r="W66" i="9"/>
  <c r="L67" i="9"/>
  <c r="M67" i="9"/>
  <c r="N67" i="9"/>
  <c r="O67" i="9"/>
  <c r="P67" i="9"/>
  <c r="Q67" i="9"/>
  <c r="R67" i="9"/>
  <c r="S67" i="9"/>
  <c r="T67" i="9"/>
  <c r="U67" i="9"/>
  <c r="V67" i="9"/>
  <c r="W67" i="9"/>
  <c r="L68" i="9"/>
  <c r="M68" i="9"/>
  <c r="N68" i="9"/>
  <c r="O68" i="9"/>
  <c r="P68" i="9"/>
  <c r="Q68" i="9"/>
  <c r="R68" i="9"/>
  <c r="S68" i="9"/>
  <c r="T68" i="9"/>
  <c r="U68" i="9"/>
  <c r="V68" i="9"/>
  <c r="W68" i="9"/>
  <c r="L69" i="9"/>
  <c r="M69" i="9"/>
  <c r="N69" i="9"/>
  <c r="O69" i="9"/>
  <c r="P69" i="9"/>
  <c r="Q69" i="9"/>
  <c r="R69" i="9"/>
  <c r="S69" i="9"/>
  <c r="T69" i="9"/>
  <c r="U69" i="9"/>
  <c r="V69" i="9"/>
  <c r="W69" i="9"/>
  <c r="L70" i="9"/>
  <c r="M70" i="9"/>
  <c r="N70" i="9"/>
  <c r="O70" i="9"/>
  <c r="P70" i="9"/>
  <c r="Q70" i="9"/>
  <c r="R70" i="9"/>
  <c r="S70" i="9"/>
  <c r="T70" i="9"/>
  <c r="U70" i="9"/>
  <c r="V70" i="9"/>
  <c r="W70" i="9"/>
  <c r="K62" i="9"/>
  <c r="K63" i="9"/>
  <c r="K64" i="9"/>
  <c r="K65" i="9"/>
  <c r="K66" i="9"/>
  <c r="K67" i="9"/>
  <c r="K68" i="9"/>
  <c r="K69" i="9"/>
  <c r="K70" i="9"/>
  <c r="K56" i="9"/>
  <c r="K57" i="9"/>
  <c r="K58" i="9"/>
  <c r="K59" i="9"/>
  <c r="K60" i="9"/>
  <c r="K61" i="9"/>
  <c r="C56" i="9"/>
  <c r="D56" i="9"/>
  <c r="E56" i="9"/>
  <c r="F56" i="9"/>
  <c r="G56" i="9"/>
  <c r="H56" i="9"/>
  <c r="I56" i="9"/>
  <c r="J56" i="9"/>
  <c r="C57" i="9"/>
  <c r="D57" i="9"/>
  <c r="E57" i="9"/>
  <c r="F57" i="9"/>
  <c r="G57" i="9"/>
  <c r="H57" i="9"/>
  <c r="I57" i="9"/>
  <c r="J57" i="9"/>
  <c r="C58" i="9"/>
  <c r="D58" i="9"/>
  <c r="E58" i="9"/>
  <c r="F58" i="9"/>
  <c r="G58" i="9"/>
  <c r="H58" i="9"/>
  <c r="I58" i="9"/>
  <c r="J58" i="9"/>
  <c r="C59" i="9"/>
  <c r="D59" i="9"/>
  <c r="E59" i="9"/>
  <c r="F59" i="9"/>
  <c r="G59" i="9"/>
  <c r="H59" i="9"/>
  <c r="I59" i="9"/>
  <c r="J59" i="9"/>
  <c r="C60" i="9"/>
  <c r="D60" i="9"/>
  <c r="E60" i="9"/>
  <c r="F60" i="9"/>
  <c r="G60" i="9"/>
  <c r="H60" i="9"/>
  <c r="I60" i="9"/>
  <c r="J60" i="9"/>
  <c r="C61" i="9"/>
  <c r="D61" i="9"/>
  <c r="E61" i="9"/>
  <c r="F61" i="9"/>
  <c r="G61" i="9"/>
  <c r="H61" i="9"/>
  <c r="I61" i="9"/>
  <c r="J61" i="9"/>
  <c r="B57" i="9"/>
  <c r="B58" i="9"/>
  <c r="B59" i="9"/>
  <c r="B60" i="9"/>
  <c r="B61" i="9"/>
  <c r="B56" i="9"/>
  <c r="I14" i="9"/>
  <c r="J14" i="9"/>
  <c r="K14" i="9"/>
  <c r="L14" i="9"/>
  <c r="M14" i="9"/>
  <c r="N14" i="9"/>
  <c r="O14" i="9"/>
  <c r="P14" i="9"/>
  <c r="P79" i="9" s="1"/>
  <c r="Q14" i="9"/>
  <c r="R14" i="9"/>
  <c r="S14" i="9"/>
  <c r="T14" i="9"/>
  <c r="U14" i="9"/>
  <c r="V14" i="9"/>
  <c r="W14" i="9"/>
  <c r="I15" i="9"/>
  <c r="J15" i="9"/>
  <c r="K15" i="9"/>
  <c r="K80" i="9" s="1"/>
  <c r="L15" i="9"/>
  <c r="M15" i="9"/>
  <c r="N15" i="9"/>
  <c r="O15" i="9"/>
  <c r="P15" i="9"/>
  <c r="Q15" i="9"/>
  <c r="R15" i="9"/>
  <c r="S15" i="9"/>
  <c r="S80" i="9" s="1"/>
  <c r="T15" i="9"/>
  <c r="U15" i="9"/>
  <c r="V15" i="9"/>
  <c r="W15" i="9"/>
  <c r="I16" i="9"/>
  <c r="J16" i="9"/>
  <c r="K16" i="9"/>
  <c r="L16" i="9"/>
  <c r="M16" i="9"/>
  <c r="N16" i="9"/>
  <c r="N81" i="9" s="1"/>
  <c r="O16" i="9"/>
  <c r="P16" i="9"/>
  <c r="Q16" i="9"/>
  <c r="R16" i="9"/>
  <c r="S16" i="9"/>
  <c r="T16" i="9"/>
  <c r="U16" i="9"/>
  <c r="V16" i="9"/>
  <c r="V81" i="9" s="1"/>
  <c r="W16" i="9"/>
  <c r="I17" i="9"/>
  <c r="I81" i="9" s="1"/>
  <c r="J17" i="9"/>
  <c r="K17" i="9"/>
  <c r="L17" i="9"/>
  <c r="M17" i="9"/>
  <c r="N17" i="9"/>
  <c r="O17" i="9"/>
  <c r="P17" i="9"/>
  <c r="Q17" i="9"/>
  <c r="Q81" i="9" s="1"/>
  <c r="R17" i="9"/>
  <c r="S17" i="9"/>
  <c r="T17" i="9"/>
  <c r="U17" i="9"/>
  <c r="V17" i="9"/>
  <c r="W17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I19" i="9"/>
  <c r="J19" i="9"/>
  <c r="K19" i="9"/>
  <c r="L19" i="9"/>
  <c r="M19" i="9"/>
  <c r="N19" i="9"/>
  <c r="O19" i="9"/>
  <c r="O82" i="9" s="1"/>
  <c r="P19" i="9"/>
  <c r="Q19" i="9"/>
  <c r="R19" i="9"/>
  <c r="S19" i="9"/>
  <c r="T19" i="9"/>
  <c r="U19" i="9"/>
  <c r="V19" i="9"/>
  <c r="W19" i="9"/>
  <c r="W82" i="9" s="1"/>
  <c r="I20" i="9"/>
  <c r="J20" i="9"/>
  <c r="J82" i="9" s="1"/>
  <c r="K20" i="9"/>
  <c r="L20" i="9"/>
  <c r="M20" i="9"/>
  <c r="N20" i="9"/>
  <c r="O20" i="9"/>
  <c r="P20" i="9"/>
  <c r="Q20" i="9"/>
  <c r="R20" i="9"/>
  <c r="R82" i="9" s="1"/>
  <c r="S20" i="9"/>
  <c r="T20" i="9"/>
  <c r="U20" i="9"/>
  <c r="V20" i="9"/>
  <c r="W20" i="9"/>
  <c r="I21" i="9"/>
  <c r="J21" i="9"/>
  <c r="K21" i="9"/>
  <c r="L21" i="9"/>
  <c r="M21" i="9"/>
  <c r="M83" i="9" s="1"/>
  <c r="N21" i="9"/>
  <c r="O21" i="9"/>
  <c r="P21" i="9"/>
  <c r="Q21" i="9"/>
  <c r="R21" i="9"/>
  <c r="S21" i="9"/>
  <c r="T21" i="9"/>
  <c r="U21" i="9"/>
  <c r="V21" i="9"/>
  <c r="W21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I24" i="9"/>
  <c r="J24" i="9"/>
  <c r="K24" i="9"/>
  <c r="L24" i="9"/>
  <c r="M24" i="9"/>
  <c r="N24" i="9"/>
  <c r="N83" i="9" s="1"/>
  <c r="O24" i="9"/>
  <c r="P24" i="9"/>
  <c r="Q24" i="9"/>
  <c r="R24" i="9"/>
  <c r="S24" i="9"/>
  <c r="T24" i="9"/>
  <c r="U24" i="9"/>
  <c r="V24" i="9"/>
  <c r="V83" i="9" s="1"/>
  <c r="W24" i="9"/>
  <c r="I25" i="9"/>
  <c r="I84" i="9" s="1"/>
  <c r="J25" i="9"/>
  <c r="K25" i="9"/>
  <c r="L25" i="9"/>
  <c r="M25" i="9"/>
  <c r="N25" i="9"/>
  <c r="O25" i="9"/>
  <c r="P25" i="9"/>
  <c r="Q25" i="9"/>
  <c r="Q84" i="9" s="1"/>
  <c r="R25" i="9"/>
  <c r="S25" i="9"/>
  <c r="T25" i="9"/>
  <c r="U25" i="9"/>
  <c r="V25" i="9"/>
  <c r="W25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I27" i="9"/>
  <c r="J27" i="9"/>
  <c r="K27" i="9"/>
  <c r="L27" i="9"/>
  <c r="M27" i="9"/>
  <c r="N27" i="9"/>
  <c r="O27" i="9"/>
  <c r="O85" i="9" s="1"/>
  <c r="P27" i="9"/>
  <c r="Q27" i="9"/>
  <c r="R27" i="9"/>
  <c r="S27" i="9"/>
  <c r="T27" i="9"/>
  <c r="U27" i="9"/>
  <c r="V27" i="9"/>
  <c r="W27" i="9"/>
  <c r="W85" i="9" s="1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I29" i="9"/>
  <c r="J29" i="9"/>
  <c r="K29" i="9"/>
  <c r="L29" i="9"/>
  <c r="M29" i="9"/>
  <c r="M86" i="9" s="1"/>
  <c r="N29" i="9"/>
  <c r="O29" i="9"/>
  <c r="P29" i="9"/>
  <c r="Q29" i="9"/>
  <c r="R29" i="9"/>
  <c r="S29" i="9"/>
  <c r="T29" i="9"/>
  <c r="U29" i="9"/>
  <c r="U86" i="9" s="1"/>
  <c r="V29" i="9"/>
  <c r="W29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I32" i="9"/>
  <c r="J32" i="9"/>
  <c r="K32" i="9"/>
  <c r="L32" i="9"/>
  <c r="M32" i="9"/>
  <c r="N32" i="9"/>
  <c r="N87" i="9" s="1"/>
  <c r="O32" i="9"/>
  <c r="P32" i="9"/>
  <c r="Q32" i="9"/>
  <c r="R32" i="9"/>
  <c r="S32" i="9"/>
  <c r="T32" i="9"/>
  <c r="U32" i="9"/>
  <c r="V32" i="9"/>
  <c r="V87" i="9" s="1"/>
  <c r="W32" i="9"/>
  <c r="I33" i="9"/>
  <c r="I88" i="9" s="1"/>
  <c r="J33" i="9"/>
  <c r="K33" i="9"/>
  <c r="L33" i="9"/>
  <c r="M33" i="9"/>
  <c r="N33" i="9"/>
  <c r="O33" i="9"/>
  <c r="P33" i="9"/>
  <c r="Q33" i="9"/>
  <c r="Q88" i="9" s="1"/>
  <c r="R33" i="9"/>
  <c r="S33" i="9"/>
  <c r="T33" i="9"/>
  <c r="U33" i="9"/>
  <c r="V33" i="9"/>
  <c r="W33" i="9"/>
  <c r="I34" i="9"/>
  <c r="J34" i="9"/>
  <c r="K34" i="9"/>
  <c r="L34" i="9"/>
  <c r="L89" i="9" s="1"/>
  <c r="M34" i="9"/>
  <c r="N34" i="9"/>
  <c r="O34" i="9"/>
  <c r="P34" i="9"/>
  <c r="Q34" i="9"/>
  <c r="R34" i="9"/>
  <c r="S34" i="9"/>
  <c r="T34" i="9"/>
  <c r="T89" i="9" s="1"/>
  <c r="U34" i="9"/>
  <c r="V34" i="9"/>
  <c r="W34" i="9"/>
  <c r="I35" i="9"/>
  <c r="J35" i="9"/>
  <c r="K35" i="9"/>
  <c r="L35" i="9"/>
  <c r="M35" i="9"/>
  <c r="N35" i="9"/>
  <c r="O35" i="9"/>
  <c r="O89" i="9" s="1"/>
  <c r="P35" i="9"/>
  <c r="Q35" i="9"/>
  <c r="R35" i="9"/>
  <c r="S35" i="9"/>
  <c r="T35" i="9"/>
  <c r="U35" i="9"/>
  <c r="V35" i="9"/>
  <c r="W35" i="9"/>
  <c r="W89" i="9" s="1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I37" i="9"/>
  <c r="J37" i="9"/>
  <c r="K37" i="9"/>
  <c r="L37" i="9"/>
  <c r="M37" i="9"/>
  <c r="M89" i="9" s="1"/>
  <c r="N37" i="9"/>
  <c r="O37" i="9"/>
  <c r="P37" i="9"/>
  <c r="Q37" i="9"/>
  <c r="R37" i="9"/>
  <c r="S37" i="9"/>
  <c r="T37" i="9"/>
  <c r="U37" i="9"/>
  <c r="U89" i="9" s="1"/>
  <c r="V37" i="9"/>
  <c r="W37" i="9"/>
  <c r="I38" i="9"/>
  <c r="J38" i="9"/>
  <c r="K38" i="9"/>
  <c r="L38" i="9"/>
  <c r="M38" i="9"/>
  <c r="N38" i="9"/>
  <c r="O38" i="9"/>
  <c r="P38" i="9"/>
  <c r="P90" i="9" s="1"/>
  <c r="Q38" i="9"/>
  <c r="R38" i="9"/>
  <c r="S38" i="9"/>
  <c r="T38" i="9"/>
  <c r="U38" i="9"/>
  <c r="V38" i="9"/>
  <c r="W38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V91" i="9" s="1"/>
  <c r="W40" i="9"/>
  <c r="I41" i="9"/>
  <c r="I92" i="9" s="1"/>
  <c r="J41" i="9"/>
  <c r="K41" i="9"/>
  <c r="L41" i="9"/>
  <c r="M41" i="9"/>
  <c r="N41" i="9"/>
  <c r="O41" i="9"/>
  <c r="P41" i="9"/>
  <c r="Q41" i="9"/>
  <c r="Q92" i="9" s="1"/>
  <c r="R41" i="9"/>
  <c r="S41" i="9"/>
  <c r="T41" i="9"/>
  <c r="U41" i="9"/>
  <c r="V41" i="9"/>
  <c r="W41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I43" i="9"/>
  <c r="J43" i="9"/>
  <c r="K43" i="9"/>
  <c r="L43" i="9"/>
  <c r="M43" i="9"/>
  <c r="N43" i="9"/>
  <c r="O43" i="9"/>
  <c r="O94" i="9" s="1"/>
  <c r="P43" i="9"/>
  <c r="Q43" i="9"/>
  <c r="R43" i="9"/>
  <c r="S43" i="9"/>
  <c r="T43" i="9"/>
  <c r="U43" i="9"/>
  <c r="V43" i="9"/>
  <c r="W43" i="9"/>
  <c r="W94" i="9" s="1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I45" i="9"/>
  <c r="J45" i="9"/>
  <c r="K45" i="9"/>
  <c r="L45" i="9"/>
  <c r="M45" i="9"/>
  <c r="M95" i="9" s="1"/>
  <c r="N45" i="9"/>
  <c r="O45" i="9"/>
  <c r="P45" i="9"/>
  <c r="Q45" i="9"/>
  <c r="R45" i="9"/>
  <c r="S45" i="9"/>
  <c r="T45" i="9"/>
  <c r="U45" i="9"/>
  <c r="U95" i="9" s="1"/>
  <c r="V45" i="9"/>
  <c r="W45" i="9"/>
  <c r="I46" i="9"/>
  <c r="J46" i="9"/>
  <c r="K46" i="9"/>
  <c r="L46" i="9"/>
  <c r="M46" i="9"/>
  <c r="N46" i="9"/>
  <c r="O46" i="9"/>
  <c r="P46" i="9"/>
  <c r="P96" i="9" s="1"/>
  <c r="Q46" i="9"/>
  <c r="R46" i="9"/>
  <c r="S46" i="9"/>
  <c r="T46" i="9"/>
  <c r="U46" i="9"/>
  <c r="V46" i="9"/>
  <c r="W46" i="9"/>
  <c r="I47" i="9"/>
  <c r="J47" i="9"/>
  <c r="K47" i="9"/>
  <c r="K97" i="9" s="1"/>
  <c r="L47" i="9"/>
  <c r="M47" i="9"/>
  <c r="N47" i="9"/>
  <c r="O47" i="9"/>
  <c r="P47" i="9"/>
  <c r="Q47" i="9"/>
  <c r="R47" i="9"/>
  <c r="S47" i="9"/>
  <c r="S97" i="9" s="1"/>
  <c r="T47" i="9"/>
  <c r="U47" i="9"/>
  <c r="V47" i="9"/>
  <c r="W47" i="9"/>
  <c r="I48" i="9"/>
  <c r="J48" i="9"/>
  <c r="K48" i="9"/>
  <c r="L48" i="9"/>
  <c r="M48" i="9"/>
  <c r="N48" i="9"/>
  <c r="N98" i="9" s="1"/>
  <c r="O48" i="9"/>
  <c r="P48" i="9"/>
  <c r="Q48" i="9"/>
  <c r="R48" i="9"/>
  <c r="S48" i="9"/>
  <c r="T48" i="9"/>
  <c r="U48" i="9"/>
  <c r="V48" i="9"/>
  <c r="V98" i="9" s="1"/>
  <c r="W48" i="9"/>
  <c r="I49" i="9"/>
  <c r="I99" i="9" s="1"/>
  <c r="J49" i="9"/>
  <c r="K49" i="9"/>
  <c r="L49" i="9"/>
  <c r="M49" i="9"/>
  <c r="N49" i="9"/>
  <c r="O49" i="9"/>
  <c r="P49" i="9"/>
  <c r="Q49" i="9"/>
  <c r="Q99" i="9" s="1"/>
  <c r="R49" i="9"/>
  <c r="S49" i="9"/>
  <c r="T49" i="9"/>
  <c r="U49" i="9"/>
  <c r="V49" i="9"/>
  <c r="W49" i="9"/>
  <c r="I50" i="9"/>
  <c r="J50" i="9"/>
  <c r="K50" i="9"/>
  <c r="L50" i="9"/>
  <c r="L99" i="9" s="1"/>
  <c r="M50" i="9"/>
  <c r="N50" i="9"/>
  <c r="O50" i="9"/>
  <c r="P50" i="9"/>
  <c r="Q50" i="9"/>
  <c r="R50" i="9"/>
  <c r="S50" i="9"/>
  <c r="T50" i="9"/>
  <c r="T99" i="9" s="1"/>
  <c r="U50" i="9"/>
  <c r="V50" i="9"/>
  <c r="W50" i="9"/>
  <c r="I51" i="9"/>
  <c r="J51" i="9"/>
  <c r="K51" i="9"/>
  <c r="L51" i="9"/>
  <c r="M51" i="9"/>
  <c r="N51" i="9"/>
  <c r="O51" i="9"/>
  <c r="O100" i="9" s="1"/>
  <c r="P51" i="9"/>
  <c r="Q51" i="9"/>
  <c r="R51" i="9"/>
  <c r="S51" i="9"/>
  <c r="T51" i="9"/>
  <c r="U51" i="9"/>
  <c r="V51" i="9"/>
  <c r="W51" i="9"/>
  <c r="W100" i="9" s="1"/>
  <c r="I52" i="9"/>
  <c r="J52" i="9"/>
  <c r="J101" i="9" s="1"/>
  <c r="K52" i="9"/>
  <c r="L52" i="9"/>
  <c r="M52" i="9"/>
  <c r="N52" i="9"/>
  <c r="O52" i="9"/>
  <c r="P52" i="9"/>
  <c r="Q52" i="9"/>
  <c r="R52" i="9"/>
  <c r="R101" i="9" s="1"/>
  <c r="S52" i="9"/>
  <c r="T52" i="9"/>
  <c r="U52" i="9"/>
  <c r="V52" i="9"/>
  <c r="W52" i="9"/>
  <c r="I53" i="9"/>
  <c r="J53" i="9"/>
  <c r="K53" i="9"/>
  <c r="L53" i="9"/>
  <c r="M53" i="9"/>
  <c r="M102" i="9" s="1"/>
  <c r="N53" i="9"/>
  <c r="O53" i="9"/>
  <c r="P53" i="9"/>
  <c r="Q53" i="9"/>
  <c r="R53" i="9"/>
  <c r="S53" i="9"/>
  <c r="T53" i="9"/>
  <c r="U53" i="9"/>
  <c r="U102" i="9" s="1"/>
  <c r="V53" i="9"/>
  <c r="W53" i="9"/>
  <c r="I54" i="9"/>
  <c r="J54" i="9"/>
  <c r="K54" i="9"/>
  <c r="L54" i="9"/>
  <c r="M54" i="9"/>
  <c r="N54" i="9"/>
  <c r="O54" i="9"/>
  <c r="P54" i="9"/>
  <c r="P103" i="9" s="1"/>
  <c r="Q54" i="9"/>
  <c r="R54" i="9"/>
  <c r="S54" i="9"/>
  <c r="T54" i="9"/>
  <c r="U54" i="9"/>
  <c r="V54" i="9"/>
  <c r="W54" i="9"/>
  <c r="U79" i="9"/>
  <c r="P80" i="9"/>
  <c r="K81" i="9"/>
  <c r="S81" i="9"/>
  <c r="I82" i="9"/>
  <c r="J83" i="9"/>
  <c r="U83" i="9"/>
  <c r="N84" i="9"/>
  <c r="V84" i="9"/>
  <c r="Q85" i="9"/>
  <c r="M87" i="9"/>
  <c r="U87" i="9"/>
  <c r="V88" i="9"/>
  <c r="M90" i="9"/>
  <c r="U90" i="9"/>
  <c r="P91" i="9"/>
  <c r="N91" i="9"/>
  <c r="N92" i="9"/>
  <c r="Q93" i="9"/>
  <c r="T93" i="9"/>
  <c r="L94" i="9"/>
  <c r="W95" i="9"/>
  <c r="M96" i="9"/>
  <c r="U96" i="9"/>
  <c r="P97" i="9"/>
  <c r="K98" i="9"/>
  <c r="S98" i="9"/>
  <c r="N99" i="9"/>
  <c r="T100" i="9"/>
  <c r="O101" i="9"/>
  <c r="J102" i="9"/>
  <c r="R102" i="9"/>
  <c r="M103" i="9"/>
  <c r="U103" i="9"/>
  <c r="L93" i="9"/>
  <c r="C13" i="9"/>
  <c r="D13" i="9"/>
  <c r="E13" i="9"/>
  <c r="F13" i="9"/>
  <c r="G13" i="9"/>
  <c r="H13" i="9"/>
  <c r="I13" i="9"/>
  <c r="I78" i="9" s="1"/>
  <c r="J13" i="9"/>
  <c r="J78" i="9" s="1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D78" i="9"/>
  <c r="G78" i="9"/>
  <c r="L78" i="9"/>
  <c r="R78" i="9"/>
  <c r="O78" i="9"/>
  <c r="B13" i="9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B3" i="9"/>
  <c r="B4" i="9"/>
  <c r="B5" i="9"/>
  <c r="B6" i="9"/>
  <c r="B7" i="9"/>
  <c r="B8" i="9"/>
  <c r="B9" i="9"/>
  <c r="B10" i="9"/>
  <c r="B11" i="9"/>
  <c r="B2" i="9"/>
  <c r="U91" i="9"/>
  <c r="J90" i="9"/>
  <c r="T88" i="9"/>
  <c r="I87" i="9"/>
  <c r="U78" i="9"/>
  <c r="M78" i="9"/>
  <c r="E78" i="9"/>
  <c r="W103" i="9"/>
  <c r="V103" i="9"/>
  <c r="T103" i="9"/>
  <c r="S103" i="9"/>
  <c r="R103" i="9"/>
  <c r="Q103" i="9"/>
  <c r="O103" i="9"/>
  <c r="N103" i="9"/>
  <c r="L103" i="9"/>
  <c r="K103" i="9"/>
  <c r="J103" i="9"/>
  <c r="I103" i="9"/>
  <c r="W102" i="9"/>
  <c r="V102" i="9"/>
  <c r="T102" i="9"/>
  <c r="S102" i="9"/>
  <c r="Q102" i="9"/>
  <c r="P102" i="9"/>
  <c r="O102" i="9"/>
  <c r="N102" i="9"/>
  <c r="L102" i="9"/>
  <c r="K102" i="9"/>
  <c r="I102" i="9"/>
  <c r="W101" i="9"/>
  <c r="V101" i="9"/>
  <c r="U101" i="9"/>
  <c r="T101" i="9"/>
  <c r="S101" i="9"/>
  <c r="Q101" i="9"/>
  <c r="P101" i="9"/>
  <c r="N101" i="9"/>
  <c r="M101" i="9"/>
  <c r="L101" i="9"/>
  <c r="K101" i="9"/>
  <c r="I101" i="9"/>
  <c r="V100" i="9"/>
  <c r="U100" i="9"/>
  <c r="S100" i="9"/>
  <c r="R100" i="9"/>
  <c r="Q100" i="9"/>
  <c r="P100" i="9"/>
  <c r="N100" i="9"/>
  <c r="M100" i="9"/>
  <c r="L100" i="9"/>
  <c r="K100" i="9"/>
  <c r="J100" i="9"/>
  <c r="I100" i="9"/>
  <c r="W99" i="9"/>
  <c r="V99" i="9"/>
  <c r="U99" i="9"/>
  <c r="S99" i="9"/>
  <c r="R99" i="9"/>
  <c r="O99" i="9"/>
  <c r="M99" i="9"/>
  <c r="K99" i="9"/>
  <c r="J99" i="9"/>
  <c r="W98" i="9"/>
  <c r="U98" i="9"/>
  <c r="T98" i="9"/>
  <c r="R98" i="9"/>
  <c r="Q98" i="9"/>
  <c r="P98" i="9"/>
  <c r="O98" i="9"/>
  <c r="M98" i="9"/>
  <c r="L98" i="9"/>
  <c r="J98" i="9"/>
  <c r="I98" i="9"/>
  <c r="W97" i="9"/>
  <c r="V97" i="9"/>
  <c r="U97" i="9"/>
  <c r="T97" i="9"/>
  <c r="R97" i="9"/>
  <c r="Q97" i="9"/>
  <c r="O97" i="9"/>
  <c r="N97" i="9"/>
  <c r="M97" i="9"/>
  <c r="L97" i="9"/>
  <c r="J97" i="9"/>
  <c r="I97" i="9"/>
  <c r="W96" i="9"/>
  <c r="V96" i="9"/>
  <c r="T96" i="9"/>
  <c r="S96" i="9"/>
  <c r="R96" i="9"/>
  <c r="Q96" i="9"/>
  <c r="O96" i="9"/>
  <c r="N96" i="9"/>
  <c r="L96" i="9"/>
  <c r="K96" i="9"/>
  <c r="J96" i="9"/>
  <c r="I96" i="9"/>
  <c r="Q95" i="9"/>
  <c r="V95" i="9"/>
  <c r="T95" i="9"/>
  <c r="S95" i="9"/>
  <c r="P95" i="9"/>
  <c r="O95" i="9"/>
  <c r="N95" i="9"/>
  <c r="L95" i="9"/>
  <c r="K95" i="9"/>
  <c r="V94" i="9"/>
  <c r="U94" i="9"/>
  <c r="T94" i="9"/>
  <c r="S94" i="9"/>
  <c r="R94" i="9"/>
  <c r="Q94" i="9"/>
  <c r="P94" i="9"/>
  <c r="N94" i="9"/>
  <c r="M94" i="9"/>
  <c r="K94" i="9"/>
  <c r="J94" i="9"/>
  <c r="I94" i="9"/>
  <c r="W93" i="9"/>
  <c r="V93" i="9"/>
  <c r="U93" i="9"/>
  <c r="S93" i="9"/>
  <c r="R93" i="9"/>
  <c r="P93" i="9"/>
  <c r="O93" i="9"/>
  <c r="N93" i="9"/>
  <c r="M93" i="9"/>
  <c r="K93" i="9"/>
  <c r="J93" i="9"/>
  <c r="I93" i="9"/>
  <c r="W92" i="9"/>
  <c r="V92" i="9"/>
  <c r="U92" i="9"/>
  <c r="T92" i="9"/>
  <c r="S92" i="9"/>
  <c r="R92" i="9"/>
  <c r="P92" i="9"/>
  <c r="O92" i="9"/>
  <c r="M92" i="9"/>
  <c r="L92" i="9"/>
  <c r="K92" i="9"/>
  <c r="J92" i="9"/>
  <c r="J91" i="9"/>
  <c r="W91" i="9"/>
  <c r="T91" i="9"/>
  <c r="R91" i="9"/>
  <c r="Q91" i="9"/>
  <c r="O91" i="9"/>
  <c r="M91" i="9"/>
  <c r="L91" i="9"/>
  <c r="I91" i="9"/>
  <c r="W90" i="9"/>
  <c r="V90" i="9"/>
  <c r="T90" i="9"/>
  <c r="S90" i="9"/>
  <c r="R90" i="9"/>
  <c r="Q90" i="9"/>
  <c r="O90" i="9"/>
  <c r="N90" i="9"/>
  <c r="L90" i="9"/>
  <c r="K90" i="9"/>
  <c r="I90" i="9"/>
  <c r="P89" i="9"/>
  <c r="W88" i="9"/>
  <c r="U88" i="9"/>
  <c r="S88" i="9"/>
  <c r="R88" i="9"/>
  <c r="P88" i="9"/>
  <c r="O88" i="9"/>
  <c r="N88" i="9"/>
  <c r="M88" i="9"/>
  <c r="L88" i="9"/>
  <c r="K88" i="9"/>
  <c r="J88" i="9"/>
  <c r="T87" i="9"/>
  <c r="Q87" i="9"/>
  <c r="L87" i="9"/>
  <c r="W86" i="9"/>
  <c r="V86" i="9"/>
  <c r="T86" i="9"/>
  <c r="S86" i="9"/>
  <c r="P86" i="9"/>
  <c r="O86" i="9"/>
  <c r="N86" i="9"/>
  <c r="L86" i="9"/>
  <c r="K86" i="9"/>
  <c r="S85" i="9"/>
  <c r="V85" i="9"/>
  <c r="U85" i="9"/>
  <c r="R85" i="9"/>
  <c r="P85" i="9"/>
  <c r="N85" i="9"/>
  <c r="M85" i="9"/>
  <c r="K85" i="9"/>
  <c r="J85" i="9"/>
  <c r="I85" i="9"/>
  <c r="W84" i="9"/>
  <c r="U84" i="9"/>
  <c r="T84" i="9"/>
  <c r="S84" i="9"/>
  <c r="R84" i="9"/>
  <c r="P84" i="9"/>
  <c r="O84" i="9"/>
  <c r="M84" i="9"/>
  <c r="L84" i="9"/>
  <c r="K84" i="9"/>
  <c r="J84" i="9"/>
  <c r="R83" i="9"/>
  <c r="Q83" i="9"/>
  <c r="I83" i="9"/>
  <c r="U82" i="9"/>
  <c r="Q82" i="9"/>
  <c r="P82" i="9"/>
  <c r="M82" i="9"/>
  <c r="W81" i="9"/>
  <c r="U81" i="9"/>
  <c r="T81" i="9"/>
  <c r="R81" i="9"/>
  <c r="P81" i="9"/>
  <c r="O81" i="9"/>
  <c r="M81" i="9"/>
  <c r="L81" i="9"/>
  <c r="J81" i="9"/>
  <c r="W80" i="9"/>
  <c r="V80" i="9"/>
  <c r="U80" i="9"/>
  <c r="T80" i="9"/>
  <c r="R80" i="9"/>
  <c r="Q80" i="9"/>
  <c r="O80" i="9"/>
  <c r="N80" i="9"/>
  <c r="M80" i="9"/>
  <c r="L80" i="9"/>
  <c r="J80" i="9"/>
  <c r="I80" i="9"/>
  <c r="W79" i="9"/>
  <c r="V79" i="9"/>
  <c r="T79" i="9"/>
  <c r="S79" i="9"/>
  <c r="R79" i="9"/>
  <c r="Q79" i="9"/>
  <c r="O79" i="9"/>
  <c r="N79" i="9"/>
  <c r="M79" i="9"/>
  <c r="L79" i="9"/>
  <c r="K79" i="9"/>
  <c r="J79" i="9"/>
  <c r="I79" i="9"/>
  <c r="W78" i="9"/>
  <c r="V78" i="9"/>
  <c r="T78" i="9"/>
  <c r="S78" i="9"/>
  <c r="Q78" i="9"/>
  <c r="P78" i="9"/>
  <c r="N78" i="9"/>
  <c r="K78" i="9"/>
  <c r="H78" i="9"/>
  <c r="F78" i="9"/>
  <c r="C78" i="9"/>
  <c r="B78" i="9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B57" i="8"/>
  <c r="B58" i="8"/>
  <c r="B59" i="8"/>
  <c r="B60" i="8"/>
  <c r="B61" i="8"/>
  <c r="B56" i="8"/>
  <c r="I14" i="8"/>
  <c r="J14" i="8"/>
  <c r="K14" i="8"/>
  <c r="L14" i="8"/>
  <c r="M14" i="8"/>
  <c r="N14" i="8"/>
  <c r="O14" i="8"/>
  <c r="P14" i="8"/>
  <c r="P79" i="8" s="1"/>
  <c r="Q14" i="8"/>
  <c r="R14" i="8"/>
  <c r="S14" i="8"/>
  <c r="T14" i="8"/>
  <c r="U14" i="8"/>
  <c r="V14" i="8"/>
  <c r="W14" i="8"/>
  <c r="I15" i="8"/>
  <c r="J15" i="8"/>
  <c r="K15" i="8"/>
  <c r="L15" i="8"/>
  <c r="M15" i="8"/>
  <c r="N15" i="8"/>
  <c r="O15" i="8"/>
  <c r="P15" i="8"/>
  <c r="Q15" i="8"/>
  <c r="R15" i="8"/>
  <c r="S15" i="8"/>
  <c r="S80" i="8" s="1"/>
  <c r="T15" i="8"/>
  <c r="U15" i="8"/>
  <c r="V15" i="8"/>
  <c r="W15" i="8"/>
  <c r="I16" i="8"/>
  <c r="J16" i="8"/>
  <c r="K16" i="8"/>
  <c r="L16" i="8"/>
  <c r="M16" i="8"/>
  <c r="N16" i="8"/>
  <c r="N81" i="8" s="1"/>
  <c r="O16" i="8"/>
  <c r="P16" i="8"/>
  <c r="Q16" i="8"/>
  <c r="R16" i="8"/>
  <c r="S16" i="8"/>
  <c r="T16" i="8"/>
  <c r="U16" i="8"/>
  <c r="V16" i="8"/>
  <c r="V81" i="8" s="1"/>
  <c r="W16" i="8"/>
  <c r="I17" i="8"/>
  <c r="I81" i="8" s="1"/>
  <c r="J17" i="8"/>
  <c r="K17" i="8"/>
  <c r="L17" i="8"/>
  <c r="M17" i="8"/>
  <c r="N17" i="8"/>
  <c r="O17" i="8"/>
  <c r="P17" i="8"/>
  <c r="Q17" i="8"/>
  <c r="Q81" i="8" s="1"/>
  <c r="R17" i="8"/>
  <c r="S17" i="8"/>
  <c r="T17" i="8"/>
  <c r="U17" i="8"/>
  <c r="V17" i="8"/>
  <c r="W17" i="8"/>
  <c r="I18" i="8"/>
  <c r="J18" i="8"/>
  <c r="K18" i="8"/>
  <c r="L18" i="8"/>
  <c r="L82" i="8" s="1"/>
  <c r="M18" i="8"/>
  <c r="N18" i="8"/>
  <c r="O18" i="8"/>
  <c r="P18" i="8"/>
  <c r="Q18" i="8"/>
  <c r="R18" i="8"/>
  <c r="S18" i="8"/>
  <c r="T18" i="8"/>
  <c r="T82" i="8" s="1"/>
  <c r="U18" i="8"/>
  <c r="V18" i="8"/>
  <c r="W18" i="8"/>
  <c r="I19" i="8"/>
  <c r="J19" i="8"/>
  <c r="K19" i="8"/>
  <c r="L19" i="8"/>
  <c r="M19" i="8"/>
  <c r="N19" i="8"/>
  <c r="O19" i="8"/>
  <c r="O82" i="8" s="1"/>
  <c r="P19" i="8"/>
  <c r="Q19" i="8"/>
  <c r="R19" i="8"/>
  <c r="S19" i="8"/>
  <c r="T19" i="8"/>
  <c r="U19" i="8"/>
  <c r="V19" i="8"/>
  <c r="W19" i="8"/>
  <c r="W82" i="8" s="1"/>
  <c r="I20" i="8"/>
  <c r="J20" i="8"/>
  <c r="J82" i="8" s="1"/>
  <c r="K20" i="8"/>
  <c r="L20" i="8"/>
  <c r="M20" i="8"/>
  <c r="N20" i="8"/>
  <c r="O20" i="8"/>
  <c r="P20" i="8"/>
  <c r="Q20" i="8"/>
  <c r="R20" i="8"/>
  <c r="R82" i="8" s="1"/>
  <c r="S20" i="8"/>
  <c r="T20" i="8"/>
  <c r="U20" i="8"/>
  <c r="V20" i="8"/>
  <c r="W20" i="8"/>
  <c r="I21" i="8"/>
  <c r="J21" i="8"/>
  <c r="K21" i="8"/>
  <c r="L21" i="8"/>
  <c r="M21" i="8"/>
  <c r="M83" i="8" s="1"/>
  <c r="N21" i="8"/>
  <c r="O21" i="8"/>
  <c r="P21" i="8"/>
  <c r="Q21" i="8"/>
  <c r="R21" i="8"/>
  <c r="S21" i="8"/>
  <c r="T21" i="8"/>
  <c r="U21" i="8"/>
  <c r="U83" i="8" s="1"/>
  <c r="V21" i="8"/>
  <c r="W21" i="8"/>
  <c r="I22" i="8"/>
  <c r="J22" i="8"/>
  <c r="K22" i="8"/>
  <c r="L22" i="8"/>
  <c r="M22" i="8"/>
  <c r="N22" i="8"/>
  <c r="O22" i="8"/>
  <c r="P22" i="8"/>
  <c r="P83" i="8" s="1"/>
  <c r="Q22" i="8"/>
  <c r="R22" i="8"/>
  <c r="S22" i="8"/>
  <c r="T22" i="8"/>
  <c r="U22" i="8"/>
  <c r="V22" i="8"/>
  <c r="W22" i="8"/>
  <c r="I23" i="8"/>
  <c r="J23" i="8"/>
  <c r="K23" i="8"/>
  <c r="K83" i="8" s="1"/>
  <c r="L23" i="8"/>
  <c r="M23" i="8"/>
  <c r="N23" i="8"/>
  <c r="O23" i="8"/>
  <c r="P23" i="8"/>
  <c r="Q23" i="8"/>
  <c r="R23" i="8"/>
  <c r="S23" i="8"/>
  <c r="S83" i="8" s="1"/>
  <c r="T23" i="8"/>
  <c r="U23" i="8"/>
  <c r="V23" i="8"/>
  <c r="W23" i="8"/>
  <c r="I24" i="8"/>
  <c r="J24" i="8"/>
  <c r="K24" i="8"/>
  <c r="L24" i="8"/>
  <c r="M24" i="8"/>
  <c r="N24" i="8"/>
  <c r="N83" i="8" s="1"/>
  <c r="O24" i="8"/>
  <c r="P24" i="8"/>
  <c r="Q24" i="8"/>
  <c r="R24" i="8"/>
  <c r="S24" i="8"/>
  <c r="T24" i="8"/>
  <c r="U24" i="8"/>
  <c r="V24" i="8"/>
  <c r="V83" i="8" s="1"/>
  <c r="W24" i="8"/>
  <c r="I25" i="8"/>
  <c r="I84" i="8" s="1"/>
  <c r="J25" i="8"/>
  <c r="K25" i="8"/>
  <c r="L25" i="8"/>
  <c r="M25" i="8"/>
  <c r="N25" i="8"/>
  <c r="O25" i="8"/>
  <c r="P25" i="8"/>
  <c r="Q25" i="8"/>
  <c r="Q84" i="8" s="1"/>
  <c r="R25" i="8"/>
  <c r="S25" i="8"/>
  <c r="T25" i="8"/>
  <c r="U25" i="8"/>
  <c r="V25" i="8"/>
  <c r="W25" i="8"/>
  <c r="I26" i="8"/>
  <c r="J26" i="8"/>
  <c r="K26" i="8"/>
  <c r="L26" i="8"/>
  <c r="L85" i="8" s="1"/>
  <c r="M26" i="8"/>
  <c r="N26" i="8"/>
  <c r="O26" i="8"/>
  <c r="P26" i="8"/>
  <c r="Q26" i="8"/>
  <c r="R26" i="8"/>
  <c r="S26" i="8"/>
  <c r="T26" i="8"/>
  <c r="T85" i="8" s="1"/>
  <c r="U26" i="8"/>
  <c r="V26" i="8"/>
  <c r="W26" i="8"/>
  <c r="I27" i="8"/>
  <c r="J27" i="8"/>
  <c r="K27" i="8"/>
  <c r="L27" i="8"/>
  <c r="M27" i="8"/>
  <c r="N27" i="8"/>
  <c r="O27" i="8"/>
  <c r="O85" i="8" s="1"/>
  <c r="P27" i="8"/>
  <c r="Q27" i="8"/>
  <c r="R27" i="8"/>
  <c r="S27" i="8"/>
  <c r="T27" i="8"/>
  <c r="U27" i="8"/>
  <c r="V27" i="8"/>
  <c r="W27" i="8"/>
  <c r="I28" i="8"/>
  <c r="J28" i="8"/>
  <c r="J86" i="8" s="1"/>
  <c r="K28" i="8"/>
  <c r="L28" i="8"/>
  <c r="M28" i="8"/>
  <c r="N28" i="8"/>
  <c r="O28" i="8"/>
  <c r="P28" i="8"/>
  <c r="Q28" i="8"/>
  <c r="R28" i="8"/>
  <c r="R86" i="8" s="1"/>
  <c r="S28" i="8"/>
  <c r="T28" i="8"/>
  <c r="U28" i="8"/>
  <c r="V28" i="8"/>
  <c r="W28" i="8"/>
  <c r="I29" i="8"/>
  <c r="J29" i="8"/>
  <c r="K29" i="8"/>
  <c r="L29" i="8"/>
  <c r="M29" i="8"/>
  <c r="M86" i="8" s="1"/>
  <c r="N29" i="8"/>
  <c r="O29" i="8"/>
  <c r="P29" i="8"/>
  <c r="Q29" i="8"/>
  <c r="R29" i="8"/>
  <c r="S29" i="8"/>
  <c r="T29" i="8"/>
  <c r="U29" i="8"/>
  <c r="U86" i="8" s="1"/>
  <c r="V29" i="8"/>
  <c r="W29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I31" i="8"/>
  <c r="J31" i="8"/>
  <c r="K31" i="8"/>
  <c r="K87" i="8" s="1"/>
  <c r="L31" i="8"/>
  <c r="M31" i="8"/>
  <c r="N31" i="8"/>
  <c r="O31" i="8"/>
  <c r="P31" i="8"/>
  <c r="Q31" i="8"/>
  <c r="R31" i="8"/>
  <c r="S31" i="8"/>
  <c r="S87" i="8" s="1"/>
  <c r="T31" i="8"/>
  <c r="U31" i="8"/>
  <c r="V31" i="8"/>
  <c r="W31" i="8"/>
  <c r="I32" i="8"/>
  <c r="J32" i="8"/>
  <c r="K32" i="8"/>
  <c r="L32" i="8"/>
  <c r="M32" i="8"/>
  <c r="N32" i="8"/>
  <c r="N87" i="8" s="1"/>
  <c r="O32" i="8"/>
  <c r="P32" i="8"/>
  <c r="Q32" i="8"/>
  <c r="R32" i="8"/>
  <c r="S32" i="8"/>
  <c r="T32" i="8"/>
  <c r="U32" i="8"/>
  <c r="V32" i="8"/>
  <c r="V87" i="8" s="1"/>
  <c r="W32" i="8"/>
  <c r="I33" i="8"/>
  <c r="I88" i="8" s="1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I34" i="8"/>
  <c r="J34" i="8"/>
  <c r="K34" i="8"/>
  <c r="L34" i="8"/>
  <c r="L89" i="8" s="1"/>
  <c r="M34" i="8"/>
  <c r="N34" i="8"/>
  <c r="O34" i="8"/>
  <c r="P34" i="8"/>
  <c r="Q34" i="8"/>
  <c r="R34" i="8"/>
  <c r="S34" i="8"/>
  <c r="T34" i="8"/>
  <c r="T89" i="8" s="1"/>
  <c r="U34" i="8"/>
  <c r="V34" i="8"/>
  <c r="W34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W89" i="8" s="1"/>
  <c r="I36" i="8"/>
  <c r="J36" i="8"/>
  <c r="J89" i="8" s="1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I37" i="8"/>
  <c r="J37" i="8"/>
  <c r="K37" i="8"/>
  <c r="L37" i="8"/>
  <c r="M37" i="8"/>
  <c r="M89" i="8" s="1"/>
  <c r="N37" i="8"/>
  <c r="O37" i="8"/>
  <c r="P37" i="8"/>
  <c r="Q37" i="8"/>
  <c r="R37" i="8"/>
  <c r="S37" i="8"/>
  <c r="T37" i="8"/>
  <c r="U37" i="8"/>
  <c r="U89" i="8" s="1"/>
  <c r="V37" i="8"/>
  <c r="W37" i="8"/>
  <c r="I38" i="8"/>
  <c r="J38" i="8"/>
  <c r="K38" i="8"/>
  <c r="L38" i="8"/>
  <c r="M38" i="8"/>
  <c r="N38" i="8"/>
  <c r="O38" i="8"/>
  <c r="P38" i="8"/>
  <c r="P90" i="8" s="1"/>
  <c r="Q38" i="8"/>
  <c r="R38" i="8"/>
  <c r="S38" i="8"/>
  <c r="T38" i="8"/>
  <c r="U38" i="8"/>
  <c r="V38" i="8"/>
  <c r="W38" i="8"/>
  <c r="I39" i="8"/>
  <c r="J39" i="8"/>
  <c r="K39" i="8"/>
  <c r="K91" i="8" s="1"/>
  <c r="L39" i="8"/>
  <c r="M39" i="8"/>
  <c r="N39" i="8"/>
  <c r="O39" i="8"/>
  <c r="P39" i="8"/>
  <c r="Q39" i="8"/>
  <c r="R39" i="8"/>
  <c r="S39" i="8"/>
  <c r="S91" i="8" s="1"/>
  <c r="T39" i="8"/>
  <c r="U39" i="8"/>
  <c r="V39" i="8"/>
  <c r="W39" i="8"/>
  <c r="I40" i="8"/>
  <c r="J40" i="8"/>
  <c r="K40" i="8"/>
  <c r="L40" i="8"/>
  <c r="M40" i="8"/>
  <c r="N40" i="8"/>
  <c r="N91" i="8" s="1"/>
  <c r="O40" i="8"/>
  <c r="P40" i="8"/>
  <c r="Q40" i="8"/>
  <c r="R40" i="8"/>
  <c r="S40" i="8"/>
  <c r="T40" i="8"/>
  <c r="U40" i="8"/>
  <c r="V40" i="8"/>
  <c r="V91" i="8" s="1"/>
  <c r="W40" i="8"/>
  <c r="I41" i="8"/>
  <c r="I92" i="8" s="1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I42" i="8"/>
  <c r="J42" i="8"/>
  <c r="K42" i="8"/>
  <c r="L42" i="8"/>
  <c r="L93" i="8" s="1"/>
  <c r="M42" i="8"/>
  <c r="N42" i="8"/>
  <c r="O42" i="8"/>
  <c r="P42" i="8"/>
  <c r="Q42" i="8"/>
  <c r="R42" i="8"/>
  <c r="S42" i="8"/>
  <c r="T42" i="8"/>
  <c r="T93" i="8" s="1"/>
  <c r="U42" i="8"/>
  <c r="V42" i="8"/>
  <c r="W42" i="8"/>
  <c r="I43" i="8"/>
  <c r="J43" i="8"/>
  <c r="K43" i="8"/>
  <c r="L43" i="8"/>
  <c r="M43" i="8"/>
  <c r="N43" i="8"/>
  <c r="O43" i="8"/>
  <c r="O94" i="8" s="1"/>
  <c r="P43" i="8"/>
  <c r="Q43" i="8"/>
  <c r="R43" i="8"/>
  <c r="S43" i="8"/>
  <c r="T43" i="8"/>
  <c r="U43" i="8"/>
  <c r="V43" i="8"/>
  <c r="W43" i="8"/>
  <c r="W94" i="8" s="1"/>
  <c r="I44" i="8"/>
  <c r="J44" i="8"/>
  <c r="J95" i="8" s="1"/>
  <c r="K44" i="8"/>
  <c r="L44" i="8"/>
  <c r="M44" i="8"/>
  <c r="N44" i="8"/>
  <c r="O44" i="8"/>
  <c r="P44" i="8"/>
  <c r="Q44" i="8"/>
  <c r="R44" i="8"/>
  <c r="R95" i="8" s="1"/>
  <c r="S44" i="8"/>
  <c r="T44" i="8"/>
  <c r="U44" i="8"/>
  <c r="V44" i="8"/>
  <c r="W44" i="8"/>
  <c r="I45" i="8"/>
  <c r="J45" i="8"/>
  <c r="K45" i="8"/>
  <c r="L45" i="8"/>
  <c r="M45" i="8"/>
  <c r="M95" i="8" s="1"/>
  <c r="N45" i="8"/>
  <c r="O45" i="8"/>
  <c r="P45" i="8"/>
  <c r="Q45" i="8"/>
  <c r="R45" i="8"/>
  <c r="S45" i="8"/>
  <c r="T45" i="8"/>
  <c r="U45" i="8"/>
  <c r="U95" i="8" s="1"/>
  <c r="V45" i="8"/>
  <c r="W45" i="8"/>
  <c r="I46" i="8"/>
  <c r="J46" i="8"/>
  <c r="K46" i="8"/>
  <c r="L46" i="8"/>
  <c r="M46" i="8"/>
  <c r="N46" i="8"/>
  <c r="O46" i="8"/>
  <c r="P46" i="8"/>
  <c r="P96" i="8" s="1"/>
  <c r="Q46" i="8"/>
  <c r="R46" i="8"/>
  <c r="S46" i="8"/>
  <c r="T46" i="8"/>
  <c r="U46" i="8"/>
  <c r="V46" i="8"/>
  <c r="W46" i="8"/>
  <c r="I47" i="8"/>
  <c r="J47" i="8"/>
  <c r="K47" i="8"/>
  <c r="K97" i="8" s="1"/>
  <c r="L47" i="8"/>
  <c r="M47" i="8"/>
  <c r="N47" i="8"/>
  <c r="O47" i="8"/>
  <c r="P47" i="8"/>
  <c r="Q47" i="8"/>
  <c r="R47" i="8"/>
  <c r="S47" i="8"/>
  <c r="T47" i="8"/>
  <c r="U47" i="8"/>
  <c r="V47" i="8"/>
  <c r="W47" i="8"/>
  <c r="I48" i="8"/>
  <c r="J48" i="8"/>
  <c r="K48" i="8"/>
  <c r="L48" i="8"/>
  <c r="M48" i="8"/>
  <c r="N48" i="8"/>
  <c r="N98" i="8" s="1"/>
  <c r="O48" i="8"/>
  <c r="P48" i="8"/>
  <c r="Q48" i="8"/>
  <c r="R48" i="8"/>
  <c r="S48" i="8"/>
  <c r="T48" i="8"/>
  <c r="U48" i="8"/>
  <c r="V48" i="8"/>
  <c r="V98" i="8" s="1"/>
  <c r="W48" i="8"/>
  <c r="I49" i="8"/>
  <c r="I99" i="8" s="1"/>
  <c r="J49" i="8"/>
  <c r="K49" i="8"/>
  <c r="L49" i="8"/>
  <c r="M49" i="8"/>
  <c r="N49" i="8"/>
  <c r="O49" i="8"/>
  <c r="P49" i="8"/>
  <c r="Q49" i="8"/>
  <c r="Q99" i="8" s="1"/>
  <c r="R49" i="8"/>
  <c r="S49" i="8"/>
  <c r="T49" i="8"/>
  <c r="U49" i="8"/>
  <c r="V49" i="8"/>
  <c r="W49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I51" i="8"/>
  <c r="J51" i="8"/>
  <c r="K51" i="8"/>
  <c r="L51" i="8"/>
  <c r="M51" i="8"/>
  <c r="N51" i="8"/>
  <c r="O51" i="8"/>
  <c r="O100" i="8" s="1"/>
  <c r="P51" i="8"/>
  <c r="Q51" i="8"/>
  <c r="R51" i="8"/>
  <c r="S51" i="8"/>
  <c r="T51" i="8"/>
  <c r="U51" i="8"/>
  <c r="V51" i="8"/>
  <c r="W51" i="8"/>
  <c r="W100" i="8" s="1"/>
  <c r="I52" i="8"/>
  <c r="J52" i="8"/>
  <c r="J101" i="8" s="1"/>
  <c r="K52" i="8"/>
  <c r="L52" i="8"/>
  <c r="M52" i="8"/>
  <c r="N52" i="8"/>
  <c r="O52" i="8"/>
  <c r="P52" i="8"/>
  <c r="Q52" i="8"/>
  <c r="R52" i="8"/>
  <c r="R101" i="8" s="1"/>
  <c r="S52" i="8"/>
  <c r="T52" i="8"/>
  <c r="U52" i="8"/>
  <c r="V52" i="8"/>
  <c r="W52" i="8"/>
  <c r="I53" i="8"/>
  <c r="J53" i="8"/>
  <c r="K53" i="8"/>
  <c r="L53" i="8"/>
  <c r="M53" i="8"/>
  <c r="M102" i="8" s="1"/>
  <c r="N53" i="8"/>
  <c r="O53" i="8"/>
  <c r="P53" i="8"/>
  <c r="Q53" i="8"/>
  <c r="R53" i="8"/>
  <c r="S53" i="8"/>
  <c r="T53" i="8"/>
  <c r="U53" i="8"/>
  <c r="U102" i="8" s="1"/>
  <c r="V53" i="8"/>
  <c r="W53" i="8"/>
  <c r="I54" i="8"/>
  <c r="J54" i="8"/>
  <c r="K54" i="8"/>
  <c r="L54" i="8"/>
  <c r="M54" i="8"/>
  <c r="N54" i="8"/>
  <c r="O54" i="8"/>
  <c r="P54" i="8"/>
  <c r="P103" i="8" s="1"/>
  <c r="Q54" i="8"/>
  <c r="R54" i="8"/>
  <c r="S54" i="8"/>
  <c r="T54" i="8"/>
  <c r="U54" i="8"/>
  <c r="V54" i="8"/>
  <c r="W54" i="8"/>
  <c r="O79" i="8"/>
  <c r="W79" i="8"/>
  <c r="J80" i="8"/>
  <c r="K80" i="8"/>
  <c r="R80" i="8"/>
  <c r="M81" i="8"/>
  <c r="U81" i="8"/>
  <c r="K82" i="8"/>
  <c r="S82" i="8"/>
  <c r="N82" i="8"/>
  <c r="V82" i="8"/>
  <c r="I82" i="8"/>
  <c r="Q82" i="8"/>
  <c r="L83" i="8"/>
  <c r="O83" i="8"/>
  <c r="W83" i="8"/>
  <c r="J83" i="8"/>
  <c r="K85" i="8"/>
  <c r="S85" i="8"/>
  <c r="V85" i="8"/>
  <c r="W85" i="8"/>
  <c r="I86" i="8"/>
  <c r="Q86" i="8"/>
  <c r="L86" i="8"/>
  <c r="T86" i="8"/>
  <c r="P87" i="8"/>
  <c r="J87" i="8"/>
  <c r="P88" i="8"/>
  <c r="Q88" i="8"/>
  <c r="O89" i="8"/>
  <c r="I89" i="8"/>
  <c r="R89" i="8"/>
  <c r="O90" i="8"/>
  <c r="W90" i="8"/>
  <c r="J91" i="8"/>
  <c r="R91" i="8"/>
  <c r="U91" i="8"/>
  <c r="P92" i="8"/>
  <c r="Q92" i="8"/>
  <c r="K93" i="8"/>
  <c r="S93" i="8"/>
  <c r="N94" i="8"/>
  <c r="V94" i="8"/>
  <c r="Q95" i="8"/>
  <c r="L95" i="8"/>
  <c r="T95" i="8"/>
  <c r="O96" i="8"/>
  <c r="W96" i="8"/>
  <c r="J97" i="8"/>
  <c r="R97" i="8"/>
  <c r="S97" i="8"/>
  <c r="M98" i="8"/>
  <c r="U98" i="8"/>
  <c r="P99" i="8"/>
  <c r="K99" i="8"/>
  <c r="T99" i="8"/>
  <c r="N100" i="8"/>
  <c r="V100" i="8"/>
  <c r="Q101" i="8"/>
  <c r="T102" i="8"/>
  <c r="L99" i="8"/>
  <c r="C13" i="8"/>
  <c r="D13" i="8"/>
  <c r="E13" i="8"/>
  <c r="F13" i="8"/>
  <c r="G13" i="8"/>
  <c r="H13" i="8"/>
  <c r="I13" i="8"/>
  <c r="I78" i="8" s="1"/>
  <c r="J13" i="8"/>
  <c r="J78" i="8" s="1"/>
  <c r="K13" i="8"/>
  <c r="L13" i="8"/>
  <c r="M13" i="8"/>
  <c r="N13" i="8"/>
  <c r="O13" i="8"/>
  <c r="P13" i="8"/>
  <c r="Q13" i="8"/>
  <c r="Q78" i="8" s="1"/>
  <c r="R13" i="8"/>
  <c r="R78" i="8" s="1"/>
  <c r="S13" i="8"/>
  <c r="T13" i="8"/>
  <c r="U13" i="8"/>
  <c r="V13" i="8"/>
  <c r="W13" i="8"/>
  <c r="B13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B3" i="8"/>
  <c r="B4" i="8"/>
  <c r="B5" i="8"/>
  <c r="B6" i="8"/>
  <c r="B7" i="8"/>
  <c r="B8" i="8"/>
  <c r="B9" i="8"/>
  <c r="B10" i="8"/>
  <c r="B11" i="8"/>
  <c r="B2" i="8"/>
  <c r="L101" i="8"/>
  <c r="V92" i="8"/>
  <c r="N88" i="8"/>
  <c r="S81" i="8"/>
  <c r="K81" i="8"/>
  <c r="P80" i="8"/>
  <c r="U79" i="8"/>
  <c r="M79" i="8"/>
  <c r="B78" i="8"/>
  <c r="W103" i="8"/>
  <c r="V103" i="8"/>
  <c r="U103" i="8"/>
  <c r="T103" i="8"/>
  <c r="S103" i="8"/>
  <c r="R103" i="8"/>
  <c r="Q103" i="8"/>
  <c r="O103" i="8"/>
  <c r="N103" i="8"/>
  <c r="M103" i="8"/>
  <c r="L103" i="8"/>
  <c r="K103" i="8"/>
  <c r="J103" i="8"/>
  <c r="I103" i="8"/>
  <c r="W102" i="8"/>
  <c r="V102" i="8"/>
  <c r="S102" i="8"/>
  <c r="R102" i="8"/>
  <c r="Q102" i="8"/>
  <c r="P102" i="8"/>
  <c r="O102" i="8"/>
  <c r="N102" i="8"/>
  <c r="L102" i="8"/>
  <c r="K102" i="8"/>
  <c r="J102" i="8"/>
  <c r="I102" i="8"/>
  <c r="W101" i="8"/>
  <c r="V101" i="8"/>
  <c r="U101" i="8"/>
  <c r="T101" i="8"/>
  <c r="S101" i="8"/>
  <c r="P101" i="8"/>
  <c r="O101" i="8"/>
  <c r="N101" i="8"/>
  <c r="M101" i="8"/>
  <c r="K101" i="8"/>
  <c r="I101" i="8"/>
  <c r="U100" i="8"/>
  <c r="T100" i="8"/>
  <c r="S100" i="8"/>
  <c r="R100" i="8"/>
  <c r="Q100" i="8"/>
  <c r="P100" i="8"/>
  <c r="M100" i="8"/>
  <c r="L100" i="8"/>
  <c r="K100" i="8"/>
  <c r="J100" i="8"/>
  <c r="I100" i="8"/>
  <c r="W99" i="8"/>
  <c r="V99" i="8"/>
  <c r="S99" i="8"/>
  <c r="R99" i="8"/>
  <c r="O99" i="8"/>
  <c r="N99" i="8"/>
  <c r="J99" i="8"/>
  <c r="W98" i="8"/>
  <c r="T98" i="8"/>
  <c r="S98" i="8"/>
  <c r="R98" i="8"/>
  <c r="Q98" i="8"/>
  <c r="P98" i="8"/>
  <c r="O98" i="8"/>
  <c r="L98" i="8"/>
  <c r="K98" i="8"/>
  <c r="J98" i="8"/>
  <c r="I98" i="8"/>
  <c r="W97" i="8"/>
  <c r="V97" i="8"/>
  <c r="U97" i="8"/>
  <c r="T97" i="8"/>
  <c r="Q97" i="8"/>
  <c r="P97" i="8"/>
  <c r="O97" i="8"/>
  <c r="N97" i="8"/>
  <c r="M97" i="8"/>
  <c r="L97" i="8"/>
  <c r="I97" i="8"/>
  <c r="V96" i="8"/>
  <c r="U96" i="8"/>
  <c r="T96" i="8"/>
  <c r="S96" i="8"/>
  <c r="R96" i="8"/>
  <c r="Q96" i="8"/>
  <c r="N96" i="8"/>
  <c r="M96" i="8"/>
  <c r="L96" i="8"/>
  <c r="K96" i="8"/>
  <c r="J96" i="8"/>
  <c r="I96" i="8"/>
  <c r="S95" i="8"/>
  <c r="P95" i="8"/>
  <c r="K95" i="8"/>
  <c r="I95" i="8"/>
  <c r="U94" i="8"/>
  <c r="T94" i="8"/>
  <c r="S94" i="8"/>
  <c r="R94" i="8"/>
  <c r="Q94" i="8"/>
  <c r="P94" i="8"/>
  <c r="M94" i="8"/>
  <c r="L94" i="8"/>
  <c r="K94" i="8"/>
  <c r="J94" i="8"/>
  <c r="I94" i="8"/>
  <c r="W93" i="8"/>
  <c r="V93" i="8"/>
  <c r="U93" i="8"/>
  <c r="R93" i="8"/>
  <c r="Q93" i="8"/>
  <c r="P93" i="8"/>
  <c r="O93" i="8"/>
  <c r="N93" i="8"/>
  <c r="M93" i="8"/>
  <c r="J93" i="8"/>
  <c r="I93" i="8"/>
  <c r="W92" i="8"/>
  <c r="U92" i="8"/>
  <c r="T92" i="8"/>
  <c r="S92" i="8"/>
  <c r="R92" i="8"/>
  <c r="O92" i="8"/>
  <c r="N92" i="8"/>
  <c r="M92" i="8"/>
  <c r="L92" i="8"/>
  <c r="K92" i="8"/>
  <c r="J92" i="8"/>
  <c r="T91" i="8"/>
  <c r="Q91" i="8"/>
  <c r="O91" i="8"/>
  <c r="M91" i="8"/>
  <c r="L91" i="8"/>
  <c r="I91" i="8"/>
  <c r="V90" i="8"/>
  <c r="U90" i="8"/>
  <c r="T90" i="8"/>
  <c r="S90" i="8"/>
  <c r="R90" i="8"/>
  <c r="Q90" i="8"/>
  <c r="N90" i="8"/>
  <c r="M90" i="8"/>
  <c r="L90" i="8"/>
  <c r="K90" i="8"/>
  <c r="J90" i="8"/>
  <c r="I90" i="8"/>
  <c r="Q89" i="8"/>
  <c r="W88" i="8"/>
  <c r="V88" i="8"/>
  <c r="U88" i="8"/>
  <c r="T88" i="8"/>
  <c r="S88" i="8"/>
  <c r="R88" i="8"/>
  <c r="O88" i="8"/>
  <c r="M88" i="8"/>
  <c r="L88" i="8"/>
  <c r="K88" i="8"/>
  <c r="J88" i="8"/>
  <c r="T87" i="8"/>
  <c r="R87" i="8"/>
  <c r="Q87" i="8"/>
  <c r="L87" i="8"/>
  <c r="I87" i="8"/>
  <c r="S86" i="8"/>
  <c r="P86" i="8"/>
  <c r="K86" i="8"/>
  <c r="U85" i="8"/>
  <c r="R85" i="8"/>
  <c r="N85" i="8"/>
  <c r="M85" i="8"/>
  <c r="J85" i="8"/>
  <c r="W84" i="8"/>
  <c r="V84" i="8"/>
  <c r="U84" i="8"/>
  <c r="T84" i="8"/>
  <c r="S84" i="8"/>
  <c r="R84" i="8"/>
  <c r="P84" i="8"/>
  <c r="O84" i="8"/>
  <c r="N84" i="8"/>
  <c r="M84" i="8"/>
  <c r="L84" i="8"/>
  <c r="K84" i="8"/>
  <c r="J84" i="8"/>
  <c r="Q83" i="8"/>
  <c r="I83" i="8"/>
  <c r="T83" i="8"/>
  <c r="R83" i="8"/>
  <c r="U82" i="8"/>
  <c r="P82" i="8"/>
  <c r="M82" i="8"/>
  <c r="W81" i="8"/>
  <c r="T81" i="8"/>
  <c r="R81" i="8"/>
  <c r="P81" i="8"/>
  <c r="O81" i="8"/>
  <c r="L81" i="8"/>
  <c r="J81" i="8"/>
  <c r="W80" i="8"/>
  <c r="V80" i="8"/>
  <c r="U80" i="8"/>
  <c r="T80" i="8"/>
  <c r="Q80" i="8"/>
  <c r="O80" i="8"/>
  <c r="N80" i="8"/>
  <c r="M80" i="8"/>
  <c r="L80" i="8"/>
  <c r="I80" i="8"/>
  <c r="V79" i="8"/>
  <c r="T79" i="8"/>
  <c r="S79" i="8"/>
  <c r="R79" i="8"/>
  <c r="Q79" i="8"/>
  <c r="N79" i="8"/>
  <c r="L79" i="8"/>
  <c r="K79" i="8"/>
  <c r="J79" i="8"/>
  <c r="I79" i="8"/>
  <c r="W78" i="8"/>
  <c r="V78" i="8"/>
  <c r="U78" i="8"/>
  <c r="T78" i="8"/>
  <c r="S78" i="8"/>
  <c r="P78" i="8"/>
  <c r="O78" i="8"/>
  <c r="N78" i="8"/>
  <c r="M78" i="8"/>
  <c r="L78" i="8"/>
  <c r="K78" i="8"/>
  <c r="H78" i="8"/>
  <c r="G78" i="8"/>
  <c r="F78" i="8"/>
  <c r="E78" i="8"/>
  <c r="D78" i="8"/>
  <c r="C78" i="8"/>
  <c r="B78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B57" i="7"/>
  <c r="B58" i="7"/>
  <c r="B59" i="7"/>
  <c r="B60" i="7"/>
  <c r="B61" i="7"/>
  <c r="B56" i="7"/>
  <c r="I14" i="7"/>
  <c r="J14" i="7"/>
  <c r="K14" i="7"/>
  <c r="L14" i="7"/>
  <c r="M14" i="7"/>
  <c r="N14" i="7"/>
  <c r="O14" i="7"/>
  <c r="P14" i="7"/>
  <c r="P79" i="7" s="1"/>
  <c r="Q14" i="7"/>
  <c r="R14" i="7"/>
  <c r="S14" i="7"/>
  <c r="T14" i="7"/>
  <c r="U14" i="7"/>
  <c r="V14" i="7"/>
  <c r="W14" i="7"/>
  <c r="I15" i="7"/>
  <c r="J15" i="7"/>
  <c r="K15" i="7"/>
  <c r="K80" i="7" s="1"/>
  <c r="L15" i="7"/>
  <c r="M15" i="7"/>
  <c r="N15" i="7"/>
  <c r="O15" i="7"/>
  <c r="P15" i="7"/>
  <c r="Q15" i="7"/>
  <c r="R15" i="7"/>
  <c r="S15" i="7"/>
  <c r="T15" i="7"/>
  <c r="U15" i="7"/>
  <c r="V15" i="7"/>
  <c r="W15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V81" i="7" s="1"/>
  <c r="W16" i="7"/>
  <c r="I17" i="7"/>
  <c r="I81" i="7" s="1"/>
  <c r="J17" i="7"/>
  <c r="K17" i="7"/>
  <c r="L17" i="7"/>
  <c r="M17" i="7"/>
  <c r="N17" i="7"/>
  <c r="O17" i="7"/>
  <c r="P17" i="7"/>
  <c r="Q17" i="7"/>
  <c r="Q81" i="7" s="1"/>
  <c r="R17" i="7"/>
  <c r="S17" i="7"/>
  <c r="T17" i="7"/>
  <c r="U17" i="7"/>
  <c r="V17" i="7"/>
  <c r="W17" i="7"/>
  <c r="I18" i="7"/>
  <c r="J18" i="7"/>
  <c r="K18" i="7"/>
  <c r="L18" i="7"/>
  <c r="L82" i="7" s="1"/>
  <c r="M18" i="7"/>
  <c r="N18" i="7"/>
  <c r="O18" i="7"/>
  <c r="P18" i="7"/>
  <c r="Q18" i="7"/>
  <c r="R18" i="7"/>
  <c r="S18" i="7"/>
  <c r="T18" i="7"/>
  <c r="U18" i="7"/>
  <c r="V18" i="7"/>
  <c r="W18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W82" i="7" s="1"/>
  <c r="I20" i="7"/>
  <c r="J20" i="7"/>
  <c r="J82" i="7" s="1"/>
  <c r="K20" i="7"/>
  <c r="L20" i="7"/>
  <c r="M20" i="7"/>
  <c r="N20" i="7"/>
  <c r="O20" i="7"/>
  <c r="P20" i="7"/>
  <c r="Q20" i="7"/>
  <c r="R20" i="7"/>
  <c r="R82" i="7" s="1"/>
  <c r="S20" i="7"/>
  <c r="T20" i="7"/>
  <c r="U20" i="7"/>
  <c r="V20" i="7"/>
  <c r="W20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I23" i="7"/>
  <c r="J23" i="7"/>
  <c r="K23" i="7"/>
  <c r="K83" i="7" s="1"/>
  <c r="L23" i="7"/>
  <c r="M23" i="7"/>
  <c r="N23" i="7"/>
  <c r="O23" i="7"/>
  <c r="P23" i="7"/>
  <c r="Q23" i="7"/>
  <c r="R23" i="7"/>
  <c r="S23" i="7"/>
  <c r="T23" i="7"/>
  <c r="U23" i="7"/>
  <c r="V23" i="7"/>
  <c r="W23" i="7"/>
  <c r="I24" i="7"/>
  <c r="J24" i="7"/>
  <c r="K24" i="7"/>
  <c r="L24" i="7"/>
  <c r="M24" i="7"/>
  <c r="N24" i="7"/>
  <c r="N83" i="7" s="1"/>
  <c r="O24" i="7"/>
  <c r="P24" i="7"/>
  <c r="Q24" i="7"/>
  <c r="R24" i="7"/>
  <c r="S24" i="7"/>
  <c r="T24" i="7"/>
  <c r="U24" i="7"/>
  <c r="V24" i="7"/>
  <c r="W24" i="7"/>
  <c r="I25" i="7"/>
  <c r="I84" i="7" s="1"/>
  <c r="J25" i="7"/>
  <c r="K25" i="7"/>
  <c r="L25" i="7"/>
  <c r="M25" i="7"/>
  <c r="N25" i="7"/>
  <c r="O25" i="7"/>
  <c r="P25" i="7"/>
  <c r="Q25" i="7"/>
  <c r="Q84" i="7" s="1"/>
  <c r="R25" i="7"/>
  <c r="S25" i="7"/>
  <c r="T25" i="7"/>
  <c r="U25" i="7"/>
  <c r="V25" i="7"/>
  <c r="W25" i="7"/>
  <c r="I26" i="7"/>
  <c r="J26" i="7"/>
  <c r="K26" i="7"/>
  <c r="L26" i="7"/>
  <c r="L85" i="7" s="1"/>
  <c r="M26" i="7"/>
  <c r="N26" i="7"/>
  <c r="O26" i="7"/>
  <c r="P26" i="7"/>
  <c r="Q26" i="7"/>
  <c r="R26" i="7"/>
  <c r="S26" i="7"/>
  <c r="T26" i="7"/>
  <c r="U26" i="7"/>
  <c r="V26" i="7"/>
  <c r="W26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I28" i="7"/>
  <c r="J28" i="7"/>
  <c r="K28" i="7"/>
  <c r="L28" i="7"/>
  <c r="M28" i="7"/>
  <c r="N28" i="7"/>
  <c r="O28" i="7"/>
  <c r="P28" i="7"/>
  <c r="Q28" i="7"/>
  <c r="R28" i="7"/>
  <c r="R86" i="7" s="1"/>
  <c r="S28" i="7"/>
  <c r="T28" i="7"/>
  <c r="U28" i="7"/>
  <c r="V28" i="7"/>
  <c r="W28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I30" i="7"/>
  <c r="J30" i="7"/>
  <c r="K30" i="7"/>
  <c r="L30" i="7"/>
  <c r="M30" i="7"/>
  <c r="N30" i="7"/>
  <c r="O30" i="7"/>
  <c r="P30" i="7"/>
  <c r="P87" i="7" s="1"/>
  <c r="Q30" i="7"/>
  <c r="R30" i="7"/>
  <c r="S30" i="7"/>
  <c r="T30" i="7"/>
  <c r="U30" i="7"/>
  <c r="V30" i="7"/>
  <c r="W30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I32" i="7"/>
  <c r="J32" i="7"/>
  <c r="K32" i="7"/>
  <c r="L32" i="7"/>
  <c r="M32" i="7"/>
  <c r="N32" i="7"/>
  <c r="N87" i="7" s="1"/>
  <c r="O32" i="7"/>
  <c r="P32" i="7"/>
  <c r="Q32" i="7"/>
  <c r="R32" i="7"/>
  <c r="S32" i="7"/>
  <c r="T32" i="7"/>
  <c r="U32" i="7"/>
  <c r="V32" i="7"/>
  <c r="V87" i="7" s="1"/>
  <c r="W32" i="7"/>
  <c r="I33" i="7"/>
  <c r="I88" i="7" s="1"/>
  <c r="J33" i="7"/>
  <c r="K33" i="7"/>
  <c r="L33" i="7"/>
  <c r="M33" i="7"/>
  <c r="N33" i="7"/>
  <c r="O33" i="7"/>
  <c r="P33" i="7"/>
  <c r="Q33" i="7"/>
  <c r="Q88" i="7" s="1"/>
  <c r="R33" i="7"/>
  <c r="S33" i="7"/>
  <c r="T33" i="7"/>
  <c r="U33" i="7"/>
  <c r="V33" i="7"/>
  <c r="W33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W89" i="7" s="1"/>
  <c r="I36" i="7"/>
  <c r="J36" i="7"/>
  <c r="J89" i="7" s="1"/>
  <c r="K36" i="7"/>
  <c r="L36" i="7"/>
  <c r="M36" i="7"/>
  <c r="N36" i="7"/>
  <c r="O36" i="7"/>
  <c r="P36" i="7"/>
  <c r="Q36" i="7"/>
  <c r="R36" i="7"/>
  <c r="R89" i="7" s="1"/>
  <c r="S36" i="7"/>
  <c r="T36" i="7"/>
  <c r="U36" i="7"/>
  <c r="V36" i="7"/>
  <c r="W36" i="7"/>
  <c r="I37" i="7"/>
  <c r="J37" i="7"/>
  <c r="K37" i="7"/>
  <c r="L37" i="7"/>
  <c r="M37" i="7"/>
  <c r="M89" i="7" s="1"/>
  <c r="N37" i="7"/>
  <c r="O37" i="7"/>
  <c r="P37" i="7"/>
  <c r="Q37" i="7"/>
  <c r="R37" i="7"/>
  <c r="S37" i="7"/>
  <c r="T37" i="7"/>
  <c r="U37" i="7"/>
  <c r="V37" i="7"/>
  <c r="W37" i="7"/>
  <c r="I38" i="7"/>
  <c r="J38" i="7"/>
  <c r="K38" i="7"/>
  <c r="L38" i="7"/>
  <c r="M38" i="7"/>
  <c r="N38" i="7"/>
  <c r="O38" i="7"/>
  <c r="P38" i="7"/>
  <c r="P90" i="7" s="1"/>
  <c r="Q38" i="7"/>
  <c r="R38" i="7"/>
  <c r="S38" i="7"/>
  <c r="T38" i="7"/>
  <c r="U38" i="7"/>
  <c r="V38" i="7"/>
  <c r="W38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I41" i="7"/>
  <c r="I92" i="7" s="1"/>
  <c r="J41" i="7"/>
  <c r="K41" i="7"/>
  <c r="L41" i="7"/>
  <c r="M41" i="7"/>
  <c r="N41" i="7"/>
  <c r="O41" i="7"/>
  <c r="P41" i="7"/>
  <c r="Q41" i="7"/>
  <c r="Q92" i="7" s="1"/>
  <c r="R41" i="7"/>
  <c r="S41" i="7"/>
  <c r="T41" i="7"/>
  <c r="U41" i="7"/>
  <c r="V41" i="7"/>
  <c r="W41" i="7"/>
  <c r="I42" i="7"/>
  <c r="J42" i="7"/>
  <c r="K42" i="7"/>
  <c r="L42" i="7"/>
  <c r="L93" i="7" s="1"/>
  <c r="M42" i="7"/>
  <c r="N42" i="7"/>
  <c r="O42" i="7"/>
  <c r="P42" i="7"/>
  <c r="Q42" i="7"/>
  <c r="R42" i="7"/>
  <c r="S42" i="7"/>
  <c r="T42" i="7"/>
  <c r="T93" i="7" s="1"/>
  <c r="U42" i="7"/>
  <c r="V42" i="7"/>
  <c r="W42" i="7"/>
  <c r="I43" i="7"/>
  <c r="J43" i="7"/>
  <c r="K43" i="7"/>
  <c r="L43" i="7"/>
  <c r="M43" i="7"/>
  <c r="N43" i="7"/>
  <c r="O43" i="7"/>
  <c r="O94" i="7" s="1"/>
  <c r="P43" i="7"/>
  <c r="Q43" i="7"/>
  <c r="R43" i="7"/>
  <c r="S43" i="7"/>
  <c r="T43" i="7"/>
  <c r="U43" i="7"/>
  <c r="V43" i="7"/>
  <c r="W43" i="7"/>
  <c r="W94" i="7" s="1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U95" i="7" s="1"/>
  <c r="V45" i="7"/>
  <c r="W45" i="7"/>
  <c r="I46" i="7"/>
  <c r="J46" i="7"/>
  <c r="K46" i="7"/>
  <c r="L46" i="7"/>
  <c r="M46" i="7"/>
  <c r="N46" i="7"/>
  <c r="O46" i="7"/>
  <c r="P46" i="7"/>
  <c r="P96" i="7" s="1"/>
  <c r="Q46" i="7"/>
  <c r="R46" i="7"/>
  <c r="S46" i="7"/>
  <c r="T46" i="7"/>
  <c r="U46" i="7"/>
  <c r="V46" i="7"/>
  <c r="W46" i="7"/>
  <c r="I47" i="7"/>
  <c r="J47" i="7"/>
  <c r="K47" i="7"/>
  <c r="K97" i="7" s="1"/>
  <c r="L47" i="7"/>
  <c r="M47" i="7"/>
  <c r="N47" i="7"/>
  <c r="O47" i="7"/>
  <c r="P47" i="7"/>
  <c r="Q47" i="7"/>
  <c r="R47" i="7"/>
  <c r="S47" i="7"/>
  <c r="S97" i="7" s="1"/>
  <c r="T47" i="7"/>
  <c r="U47" i="7"/>
  <c r="V47" i="7"/>
  <c r="W47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V98" i="7" s="1"/>
  <c r="W48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I50" i="7"/>
  <c r="J50" i="7"/>
  <c r="K50" i="7"/>
  <c r="L50" i="7"/>
  <c r="L99" i="7" s="1"/>
  <c r="M50" i="7"/>
  <c r="N50" i="7"/>
  <c r="O50" i="7"/>
  <c r="P50" i="7"/>
  <c r="Q50" i="7"/>
  <c r="R50" i="7"/>
  <c r="S50" i="7"/>
  <c r="T50" i="7"/>
  <c r="U50" i="7"/>
  <c r="V50" i="7"/>
  <c r="W50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W100" i="7" s="1"/>
  <c r="I52" i="7"/>
  <c r="J52" i="7"/>
  <c r="J101" i="7" s="1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I53" i="7"/>
  <c r="J53" i="7"/>
  <c r="K53" i="7"/>
  <c r="L53" i="7"/>
  <c r="M53" i="7"/>
  <c r="M102" i="7" s="1"/>
  <c r="N53" i="7"/>
  <c r="O53" i="7"/>
  <c r="P53" i="7"/>
  <c r="Q53" i="7"/>
  <c r="R53" i="7"/>
  <c r="S53" i="7"/>
  <c r="T53" i="7"/>
  <c r="U53" i="7"/>
  <c r="V53" i="7"/>
  <c r="W53" i="7"/>
  <c r="I54" i="7"/>
  <c r="J54" i="7"/>
  <c r="K54" i="7"/>
  <c r="L54" i="7"/>
  <c r="M54" i="7"/>
  <c r="N54" i="7"/>
  <c r="O54" i="7"/>
  <c r="P54" i="7"/>
  <c r="P103" i="7" s="1"/>
  <c r="Q54" i="7"/>
  <c r="R54" i="7"/>
  <c r="S54" i="7"/>
  <c r="T54" i="7"/>
  <c r="U54" i="7"/>
  <c r="V54" i="7"/>
  <c r="W54" i="7"/>
  <c r="O79" i="7"/>
  <c r="W79" i="7"/>
  <c r="J80" i="7"/>
  <c r="R80" i="7"/>
  <c r="S80" i="7"/>
  <c r="M81" i="7"/>
  <c r="U81" i="7"/>
  <c r="P81" i="7"/>
  <c r="K82" i="7"/>
  <c r="S82" i="7"/>
  <c r="N82" i="7"/>
  <c r="V82" i="7"/>
  <c r="M82" i="7"/>
  <c r="Q83" i="7"/>
  <c r="U83" i="7"/>
  <c r="P84" i="7"/>
  <c r="I85" i="7"/>
  <c r="K85" i="7"/>
  <c r="S85" i="7"/>
  <c r="N85" i="7"/>
  <c r="V85" i="7"/>
  <c r="I86" i="7"/>
  <c r="Q86" i="7"/>
  <c r="J87" i="7"/>
  <c r="R87" i="7"/>
  <c r="P88" i="7"/>
  <c r="T88" i="7"/>
  <c r="K90" i="7"/>
  <c r="M90" i="7"/>
  <c r="O90" i="7"/>
  <c r="W90" i="7"/>
  <c r="M91" i="7"/>
  <c r="L92" i="7"/>
  <c r="P92" i="7"/>
  <c r="V92" i="7"/>
  <c r="K93" i="7"/>
  <c r="Q93" i="7"/>
  <c r="S93" i="7"/>
  <c r="W93" i="7"/>
  <c r="J94" i="7"/>
  <c r="N94" i="7"/>
  <c r="T94" i="7"/>
  <c r="V94" i="7"/>
  <c r="O95" i="7"/>
  <c r="L95" i="7"/>
  <c r="T95" i="7"/>
  <c r="K96" i="7"/>
  <c r="O96" i="7"/>
  <c r="U96" i="7"/>
  <c r="W96" i="7"/>
  <c r="J97" i="7"/>
  <c r="R97" i="7"/>
  <c r="K98" i="7"/>
  <c r="M98" i="7"/>
  <c r="N98" i="7"/>
  <c r="Q98" i="7"/>
  <c r="U98" i="7"/>
  <c r="P99" i="7"/>
  <c r="V99" i="7"/>
  <c r="W99" i="7"/>
  <c r="J100" i="7"/>
  <c r="L100" i="7"/>
  <c r="N100" i="7"/>
  <c r="R100" i="7"/>
  <c r="T100" i="7"/>
  <c r="V100" i="7"/>
  <c r="I101" i="7"/>
  <c r="M101" i="7"/>
  <c r="N101" i="7"/>
  <c r="O101" i="7"/>
  <c r="R101" i="7"/>
  <c r="U101" i="7"/>
  <c r="W101" i="7"/>
  <c r="L102" i="7"/>
  <c r="P102" i="7"/>
  <c r="Q102" i="7"/>
  <c r="T102" i="7"/>
  <c r="U102" i="7"/>
  <c r="K103" i="7"/>
  <c r="M103" i="7"/>
  <c r="S103" i="7"/>
  <c r="T103" i="7"/>
  <c r="W103" i="7"/>
  <c r="O100" i="7"/>
  <c r="O103" i="7"/>
  <c r="C13" i="7"/>
  <c r="D13" i="7"/>
  <c r="E13" i="7"/>
  <c r="F13" i="7"/>
  <c r="G13" i="7"/>
  <c r="H13" i="7"/>
  <c r="I13" i="7"/>
  <c r="I78" i="7" s="1"/>
  <c r="J13" i="7"/>
  <c r="J78" i="7" s="1"/>
  <c r="K13" i="7"/>
  <c r="L13" i="7"/>
  <c r="M13" i="7"/>
  <c r="N13" i="7"/>
  <c r="O13" i="7"/>
  <c r="P13" i="7"/>
  <c r="Q13" i="7"/>
  <c r="Q78" i="7" s="1"/>
  <c r="R13" i="7"/>
  <c r="R78" i="7" s="1"/>
  <c r="S13" i="7"/>
  <c r="T13" i="7"/>
  <c r="U13" i="7"/>
  <c r="V13" i="7"/>
  <c r="W13" i="7"/>
  <c r="B13" i="7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B2" i="7"/>
  <c r="I94" i="7"/>
  <c r="P91" i="7"/>
  <c r="Q87" i="7"/>
  <c r="K84" i="7"/>
  <c r="V80" i="7"/>
  <c r="N80" i="7"/>
  <c r="S79" i="7"/>
  <c r="K79" i="7"/>
  <c r="U78" i="7"/>
  <c r="P78" i="7"/>
  <c r="M78" i="7"/>
  <c r="H78" i="7"/>
  <c r="E78" i="7"/>
  <c r="V103" i="7"/>
  <c r="U103" i="7"/>
  <c r="R103" i="7"/>
  <c r="Q103" i="7"/>
  <c r="N103" i="7"/>
  <c r="L103" i="7"/>
  <c r="J103" i="7"/>
  <c r="I103" i="7"/>
  <c r="W102" i="7"/>
  <c r="V102" i="7"/>
  <c r="S102" i="7"/>
  <c r="R102" i="7"/>
  <c r="O102" i="7"/>
  <c r="N102" i="7"/>
  <c r="K102" i="7"/>
  <c r="J102" i="7"/>
  <c r="I102" i="7"/>
  <c r="V101" i="7"/>
  <c r="T101" i="7"/>
  <c r="S101" i="7"/>
  <c r="Q101" i="7"/>
  <c r="P101" i="7"/>
  <c r="L101" i="7"/>
  <c r="K101" i="7"/>
  <c r="U100" i="7"/>
  <c r="S100" i="7"/>
  <c r="Q100" i="7"/>
  <c r="P100" i="7"/>
  <c r="M100" i="7"/>
  <c r="K100" i="7"/>
  <c r="I100" i="7"/>
  <c r="U99" i="7"/>
  <c r="R99" i="7"/>
  <c r="O99" i="7"/>
  <c r="N99" i="7"/>
  <c r="M99" i="7"/>
  <c r="J99" i="7"/>
  <c r="W98" i="7"/>
  <c r="T98" i="7"/>
  <c r="S98" i="7"/>
  <c r="R98" i="7"/>
  <c r="P98" i="7"/>
  <c r="O98" i="7"/>
  <c r="L98" i="7"/>
  <c r="J98" i="7"/>
  <c r="I98" i="7"/>
  <c r="W97" i="7"/>
  <c r="V97" i="7"/>
  <c r="U97" i="7"/>
  <c r="T97" i="7"/>
  <c r="Q97" i="7"/>
  <c r="P97" i="7"/>
  <c r="O97" i="7"/>
  <c r="N97" i="7"/>
  <c r="M97" i="7"/>
  <c r="L97" i="7"/>
  <c r="I97" i="7"/>
  <c r="V96" i="7"/>
  <c r="T96" i="7"/>
  <c r="S96" i="7"/>
  <c r="R96" i="7"/>
  <c r="Q96" i="7"/>
  <c r="N96" i="7"/>
  <c r="M96" i="7"/>
  <c r="L96" i="7"/>
  <c r="J96" i="7"/>
  <c r="I96" i="7"/>
  <c r="W95" i="7"/>
  <c r="V95" i="7"/>
  <c r="S95" i="7"/>
  <c r="P95" i="7"/>
  <c r="N95" i="7"/>
  <c r="K95" i="7"/>
  <c r="U94" i="7"/>
  <c r="S94" i="7"/>
  <c r="R94" i="7"/>
  <c r="Q94" i="7"/>
  <c r="P94" i="7"/>
  <c r="M94" i="7"/>
  <c r="L94" i="7"/>
  <c r="K94" i="7"/>
  <c r="V93" i="7"/>
  <c r="U93" i="7"/>
  <c r="R93" i="7"/>
  <c r="P93" i="7"/>
  <c r="O93" i="7"/>
  <c r="N93" i="7"/>
  <c r="M93" i="7"/>
  <c r="J93" i="7"/>
  <c r="I93" i="7"/>
  <c r="W92" i="7"/>
  <c r="U92" i="7"/>
  <c r="T92" i="7"/>
  <c r="S92" i="7"/>
  <c r="R92" i="7"/>
  <c r="O92" i="7"/>
  <c r="N92" i="7"/>
  <c r="M92" i="7"/>
  <c r="K92" i="7"/>
  <c r="J92" i="7"/>
  <c r="W91" i="7"/>
  <c r="T91" i="7"/>
  <c r="Q91" i="7"/>
  <c r="O91" i="7"/>
  <c r="L91" i="7"/>
  <c r="I91" i="7"/>
  <c r="V90" i="7"/>
  <c r="U90" i="7"/>
  <c r="T90" i="7"/>
  <c r="S90" i="7"/>
  <c r="R90" i="7"/>
  <c r="Q90" i="7"/>
  <c r="N90" i="7"/>
  <c r="L90" i="7"/>
  <c r="J90" i="7"/>
  <c r="I90" i="7"/>
  <c r="P89" i="7"/>
  <c r="W88" i="7"/>
  <c r="V88" i="7"/>
  <c r="U88" i="7"/>
  <c r="S88" i="7"/>
  <c r="R88" i="7"/>
  <c r="O88" i="7"/>
  <c r="N88" i="7"/>
  <c r="M88" i="7"/>
  <c r="L88" i="7"/>
  <c r="K88" i="7"/>
  <c r="J88" i="7"/>
  <c r="T87" i="7"/>
  <c r="L87" i="7"/>
  <c r="I87" i="7"/>
  <c r="W86" i="7"/>
  <c r="V86" i="7"/>
  <c r="S86" i="7"/>
  <c r="P86" i="7"/>
  <c r="O86" i="7"/>
  <c r="N86" i="7"/>
  <c r="K86" i="7"/>
  <c r="U85" i="7"/>
  <c r="R85" i="7"/>
  <c r="Q85" i="7"/>
  <c r="P85" i="7"/>
  <c r="M85" i="7"/>
  <c r="J85" i="7"/>
  <c r="W84" i="7"/>
  <c r="V84" i="7"/>
  <c r="U84" i="7"/>
  <c r="T84" i="7"/>
  <c r="S84" i="7"/>
  <c r="R84" i="7"/>
  <c r="O84" i="7"/>
  <c r="N84" i="7"/>
  <c r="M84" i="7"/>
  <c r="L84" i="7"/>
  <c r="J84" i="7"/>
  <c r="I83" i="7"/>
  <c r="U82" i="7"/>
  <c r="P82" i="7"/>
  <c r="W81" i="7"/>
  <c r="T81" i="7"/>
  <c r="S81" i="7"/>
  <c r="R81" i="7"/>
  <c r="O81" i="7"/>
  <c r="L81" i="7"/>
  <c r="K81" i="7"/>
  <c r="J81" i="7"/>
  <c r="W80" i="7"/>
  <c r="U80" i="7"/>
  <c r="T80" i="7"/>
  <c r="Q80" i="7"/>
  <c r="P80" i="7"/>
  <c r="O80" i="7"/>
  <c r="M80" i="7"/>
  <c r="L80" i="7"/>
  <c r="I80" i="7"/>
  <c r="V79" i="7"/>
  <c r="U79" i="7"/>
  <c r="T79" i="7"/>
  <c r="R79" i="7"/>
  <c r="Q79" i="7"/>
  <c r="N79" i="7"/>
  <c r="M79" i="7"/>
  <c r="L79" i="7"/>
  <c r="J79" i="7"/>
  <c r="I79" i="7"/>
  <c r="W78" i="7"/>
  <c r="V78" i="7"/>
  <c r="T78" i="7"/>
  <c r="S78" i="7"/>
  <c r="O78" i="7"/>
  <c r="N78" i="7"/>
  <c r="L78" i="7"/>
  <c r="K78" i="7"/>
  <c r="G78" i="7"/>
  <c r="F78" i="7"/>
  <c r="D78" i="7"/>
  <c r="C78" i="7"/>
  <c r="AF10" i="2" l="1"/>
  <c r="S10" i="2"/>
  <c r="K10" i="2"/>
  <c r="AA10" i="2"/>
  <c r="P9" i="2"/>
  <c r="M10" i="2"/>
  <c r="AH25" i="2"/>
  <c r="X25" i="2"/>
  <c r="U25" i="2"/>
  <c r="V39" i="2"/>
  <c r="AM37" i="2"/>
  <c r="AL37" i="2"/>
  <c r="AJ31" i="2"/>
  <c r="AJ10" i="2" s="1"/>
  <c r="AL31" i="2"/>
  <c r="AL10" i="2" s="1"/>
  <c r="AF25" i="2"/>
  <c r="AC25" i="2"/>
  <c r="AD39" i="2"/>
  <c r="W39" i="2"/>
  <c r="W11" i="2" s="1"/>
  <c r="AH39" i="2"/>
  <c r="W31" i="2"/>
  <c r="W10" i="2" s="1"/>
  <c r="Y31" i="2"/>
  <c r="Y10" i="2" s="1"/>
  <c r="R31" i="2"/>
  <c r="R10" i="2" s="1"/>
  <c r="T25" i="2"/>
  <c r="AI27" i="2"/>
  <c r="AN25" i="2"/>
  <c r="AG25" i="2"/>
  <c r="AJ37" i="2"/>
  <c r="AJ39" i="2"/>
  <c r="AL39" i="2"/>
  <c r="AE39" i="2"/>
  <c r="AE11" i="2" s="1"/>
  <c r="AN39" i="2"/>
  <c r="E39" i="2"/>
  <c r="AE31" i="2"/>
  <c r="AE10" i="2" s="1"/>
  <c r="H31" i="2"/>
  <c r="H10" i="2" s="1"/>
  <c r="AG31" i="2"/>
  <c r="AG10" i="2" s="1"/>
  <c r="Z31" i="2"/>
  <c r="Z10" i="2" s="1"/>
  <c r="Y37" i="2"/>
  <c r="Y11" i="2" s="1"/>
  <c r="N10" i="2"/>
  <c r="AB25" i="2"/>
  <c r="AB9" i="2" s="1"/>
  <c r="F25" i="2"/>
  <c r="F9" i="2" s="1"/>
  <c r="AO25" i="2"/>
  <c r="AM39" i="2"/>
  <c r="I37" i="2"/>
  <c r="I11" i="2" s="1"/>
  <c r="AM31" i="2"/>
  <c r="AM10" i="2" s="1"/>
  <c r="P31" i="2"/>
  <c r="P10" i="2" s="1"/>
  <c r="AO31" i="2"/>
  <c r="AO10" i="2" s="1"/>
  <c r="AH31" i="2"/>
  <c r="AH10" i="2" s="1"/>
  <c r="I25" i="2"/>
  <c r="AJ25" i="2"/>
  <c r="N25" i="2"/>
  <c r="N9" i="2" s="1"/>
  <c r="J25" i="2"/>
  <c r="F31" i="2"/>
  <c r="F10" i="2" s="1"/>
  <c r="X31" i="2"/>
  <c r="X10" i="2" s="1"/>
  <c r="V25" i="2"/>
  <c r="V9" i="2" s="1"/>
  <c r="AA25" i="2"/>
  <c r="H25" i="2"/>
  <c r="AD25" i="2"/>
  <c r="AD9" i="2" s="1"/>
  <c r="AG37" i="2"/>
  <c r="AG11" i="2" s="1"/>
  <c r="T31" i="2"/>
  <c r="T10" i="2" s="1"/>
  <c r="V31" i="2"/>
  <c r="V10" i="2" s="1"/>
  <c r="AN31" i="2"/>
  <c r="AN10" i="2" s="1"/>
  <c r="O37" i="2"/>
  <c r="O11" i="2" s="1"/>
  <c r="AE27" i="2"/>
  <c r="AI25" i="2"/>
  <c r="AI9" i="2" s="1"/>
  <c r="P27" i="2"/>
  <c r="AE25" i="2"/>
  <c r="AL25" i="2"/>
  <c r="AO37" i="2"/>
  <c r="AO11" i="2" s="1"/>
  <c r="AB31" i="2"/>
  <c r="AB10" i="2" s="1"/>
  <c r="AD31" i="2"/>
  <c r="AD10" i="2" s="1"/>
  <c r="I31" i="2"/>
  <c r="I10" i="2" s="1"/>
  <c r="AA37" i="2"/>
  <c r="AA11" i="2" s="1"/>
  <c r="AB37" i="2"/>
  <c r="AB11" i="2" s="1"/>
  <c r="AI37" i="2"/>
  <c r="AI11" i="2" s="1"/>
  <c r="U37" i="2"/>
  <c r="E11" i="2"/>
  <c r="H37" i="2"/>
  <c r="H11" i="2" s="1"/>
  <c r="AC37" i="2"/>
  <c r="AC11" i="2" s="1"/>
  <c r="P37" i="2"/>
  <c r="AK37" i="2"/>
  <c r="X37" i="2"/>
  <c r="X11" i="2" s="1"/>
  <c r="F37" i="2"/>
  <c r="F11" i="2" s="1"/>
  <c r="J37" i="2"/>
  <c r="J11" i="2" s="1"/>
  <c r="N37" i="2"/>
  <c r="N11" i="2" s="1"/>
  <c r="AH11" i="2"/>
  <c r="AN37" i="2"/>
  <c r="AN11" i="2" s="1"/>
  <c r="R37" i="2"/>
  <c r="R11" i="2" s="1"/>
  <c r="F39" i="2"/>
  <c r="K37" i="2"/>
  <c r="K11" i="2" s="1"/>
  <c r="H39" i="2"/>
  <c r="V37" i="2"/>
  <c r="V11" i="2" s="1"/>
  <c r="U39" i="2"/>
  <c r="Z37" i="2"/>
  <c r="Z11" i="2" s="1"/>
  <c r="N39" i="2"/>
  <c r="S37" i="2"/>
  <c r="S11" i="2" s="1"/>
  <c r="P39" i="2"/>
  <c r="AD37" i="2"/>
  <c r="AD11" i="2" s="1"/>
  <c r="AK39" i="2"/>
  <c r="Z9" i="2"/>
  <c r="R9" i="2"/>
  <c r="AE9" i="2"/>
  <c r="H9" i="2"/>
  <c r="X9" i="2"/>
  <c r="T9" i="2"/>
  <c r="AN9" i="2"/>
  <c r="AG9" i="2"/>
  <c r="AJ9" i="2"/>
  <c r="J9" i="2"/>
  <c r="AL9" i="2"/>
  <c r="AH9" i="2"/>
  <c r="AG27" i="2"/>
  <c r="AO27" i="2"/>
  <c r="AO9" i="2" s="1"/>
  <c r="O27" i="2"/>
  <c r="O9" i="2" s="1"/>
  <c r="Y9" i="2"/>
  <c r="W27" i="2"/>
  <c r="W9" i="2" s="1"/>
  <c r="M27" i="2"/>
  <c r="M9" i="2" s="1"/>
  <c r="U27" i="2"/>
  <c r="U9" i="2" s="1"/>
  <c r="AM27" i="2"/>
  <c r="AM9" i="2" s="1"/>
  <c r="I27" i="2"/>
  <c r="I9" i="2" s="1"/>
  <c r="S27" i="2"/>
  <c r="S9" i="2" s="1"/>
  <c r="AC27" i="2"/>
  <c r="AC9" i="2" s="1"/>
  <c r="AF27" i="2"/>
  <c r="AF9" i="2" s="1"/>
  <c r="AA27" i="2"/>
  <c r="AA9" i="2" s="1"/>
  <c r="AK27" i="2"/>
  <c r="AK9" i="2" s="1"/>
  <c r="N82" i="9"/>
  <c r="V82" i="9"/>
  <c r="O83" i="9"/>
  <c r="W83" i="9"/>
  <c r="J87" i="9"/>
  <c r="R87" i="9"/>
  <c r="N89" i="9"/>
  <c r="V89" i="9"/>
  <c r="P83" i="9"/>
  <c r="K87" i="9"/>
  <c r="S87" i="9"/>
  <c r="I89" i="9"/>
  <c r="K83" i="9"/>
  <c r="S83" i="9"/>
  <c r="J89" i="9"/>
  <c r="R89" i="9"/>
  <c r="Q89" i="9"/>
  <c r="K82" i="9"/>
  <c r="S82" i="9"/>
  <c r="L83" i="9"/>
  <c r="T83" i="9"/>
  <c r="I86" i="9"/>
  <c r="Q86" i="9"/>
  <c r="O87" i="9"/>
  <c r="W87" i="9"/>
  <c r="K89" i="9"/>
  <c r="S89" i="9"/>
  <c r="I95" i="9"/>
  <c r="P99" i="9"/>
  <c r="L82" i="9"/>
  <c r="T82" i="9"/>
  <c r="L85" i="9"/>
  <c r="T85" i="9"/>
  <c r="J86" i="9"/>
  <c r="R86" i="9"/>
  <c r="P87" i="9"/>
  <c r="K91" i="9"/>
  <c r="S91" i="9"/>
  <c r="J95" i="9"/>
  <c r="R95" i="9"/>
  <c r="N89" i="8"/>
  <c r="V89" i="8"/>
  <c r="P85" i="8"/>
  <c r="N86" i="8"/>
  <c r="V86" i="8"/>
  <c r="P89" i="8"/>
  <c r="W91" i="8"/>
  <c r="N95" i="8"/>
  <c r="V95" i="8"/>
  <c r="M99" i="8"/>
  <c r="U99" i="8"/>
  <c r="I85" i="8"/>
  <c r="Q85" i="8"/>
  <c r="O86" i="8"/>
  <c r="W86" i="8"/>
  <c r="M87" i="8"/>
  <c r="U87" i="8"/>
  <c r="P91" i="8"/>
  <c r="O95" i="8"/>
  <c r="W95" i="8"/>
  <c r="O87" i="8"/>
  <c r="W87" i="8"/>
  <c r="K89" i="8"/>
  <c r="S89" i="8"/>
  <c r="S91" i="7"/>
  <c r="K91" i="7"/>
  <c r="J86" i="7"/>
  <c r="T85" i="7"/>
  <c r="M83" i="7"/>
  <c r="O82" i="7"/>
  <c r="T82" i="7"/>
  <c r="N81" i="7"/>
  <c r="Q82" i="7"/>
  <c r="I82" i="7"/>
  <c r="T99" i="7"/>
  <c r="M95" i="7"/>
  <c r="V91" i="7"/>
  <c r="N91" i="7"/>
  <c r="U89" i="7"/>
  <c r="O89" i="7"/>
  <c r="S87" i="7"/>
  <c r="K87" i="7"/>
  <c r="U86" i="7"/>
  <c r="M86" i="7"/>
  <c r="W85" i="7"/>
  <c r="O85" i="7"/>
  <c r="V83" i="7"/>
  <c r="S83" i="7"/>
  <c r="P83" i="7"/>
  <c r="J83" i="7"/>
  <c r="R83" i="7"/>
  <c r="M87" i="7"/>
  <c r="U87" i="7"/>
  <c r="I89" i="7"/>
  <c r="Q89" i="7"/>
  <c r="T83" i="7"/>
  <c r="K89" i="7"/>
  <c r="L89" i="7"/>
  <c r="T89" i="7"/>
  <c r="J95" i="7"/>
  <c r="R95" i="7"/>
  <c r="I99" i="7"/>
  <c r="Q99" i="7"/>
  <c r="O87" i="7"/>
  <c r="J91" i="7"/>
  <c r="I95" i="7"/>
  <c r="L83" i="7"/>
  <c r="R91" i="7"/>
  <c r="O83" i="7"/>
  <c r="W83" i="7"/>
  <c r="L86" i="7"/>
  <c r="T86" i="7"/>
  <c r="N89" i="7"/>
  <c r="V89" i="7"/>
  <c r="U91" i="7"/>
  <c r="K99" i="7"/>
  <c r="S99" i="7"/>
  <c r="W87" i="7"/>
  <c r="S89" i="7"/>
  <c r="Q95" i="7"/>
  <c r="AL11" i="2" l="1"/>
  <c r="AJ11" i="2"/>
  <c r="AM11" i="2"/>
  <c r="P11" i="2"/>
  <c r="U11" i="2"/>
  <c r="AK11" i="2"/>
  <c r="AR79" i="2"/>
  <c r="AR80" i="2"/>
  <c r="AR81" i="2"/>
  <c r="Y2" i="6"/>
  <c r="Y2" i="8" s="1"/>
  <c r="AA2" i="6"/>
  <c r="AA2" i="8" s="1"/>
  <c r="AB2" i="6"/>
  <c r="AB2" i="8" s="1"/>
  <c r="AC2" i="6"/>
  <c r="AC2" i="8" s="1"/>
  <c r="AD2" i="6"/>
  <c r="AD2" i="8" s="1"/>
  <c r="AF2" i="6"/>
  <c r="AF2" i="8" s="1"/>
  <c r="AG2" i="6"/>
  <c r="AG2" i="8" s="1"/>
  <c r="AH2" i="6"/>
  <c r="AH2" i="8" s="1"/>
  <c r="AI2" i="6"/>
  <c r="AI2" i="8" s="1"/>
  <c r="AK2" i="6"/>
  <c r="AK2" i="8" s="1"/>
  <c r="AL2" i="6"/>
  <c r="AL2" i="8" s="1"/>
  <c r="AM2" i="6"/>
  <c r="AM2" i="8" s="1"/>
  <c r="AN2" i="6"/>
  <c r="AN2" i="8" s="1"/>
  <c r="AO2" i="6"/>
  <c r="AO2" i="8" s="1"/>
  <c r="AP2" i="6"/>
  <c r="AP2" i="8" s="1"/>
  <c r="AQ2" i="6"/>
  <c r="AQ2" i="8" s="1"/>
  <c r="AR2" i="6"/>
  <c r="AR2" i="8" s="1"/>
  <c r="AS2" i="6"/>
  <c r="AS2" i="8" s="1"/>
  <c r="AT2" i="6"/>
  <c r="AT2" i="8" s="1"/>
  <c r="AU2" i="6"/>
  <c r="AU2" i="8" s="1"/>
  <c r="AV2" i="6"/>
  <c r="AV2" i="8" s="1"/>
  <c r="AW2" i="6"/>
  <c r="AW2" i="8" s="1"/>
  <c r="AX2" i="6"/>
  <c r="AX2" i="8" s="1"/>
  <c r="AY2" i="6"/>
  <c r="AY2" i="8" s="1"/>
  <c r="AZ2" i="6"/>
  <c r="AZ2" i="8" s="1"/>
  <c r="BA2" i="6"/>
  <c r="BA2" i="8" s="1"/>
  <c r="BB2" i="6"/>
  <c r="BB2" i="8" s="1"/>
  <c r="BC2" i="6"/>
  <c r="BC2" i="8" s="1"/>
  <c r="BD2" i="6"/>
  <c r="BD2" i="8" s="1"/>
  <c r="BE2" i="6"/>
  <c r="BE2" i="8" s="1"/>
  <c r="BF2" i="6"/>
  <c r="BF2" i="8" s="1"/>
  <c r="BG2" i="6"/>
  <c r="BG2" i="8" s="1"/>
  <c r="BH2" i="6"/>
  <c r="BH2" i="8" s="1"/>
  <c r="X2" i="6"/>
  <c r="X2" i="8" s="1"/>
  <c r="U76" i="6"/>
  <c r="Q76" i="6" s="1"/>
  <c r="Q77" i="6" s="1"/>
  <c r="W75" i="6"/>
  <c r="V75" i="6"/>
  <c r="T75" i="6"/>
  <c r="S75" i="6"/>
  <c r="R75" i="6" s="1"/>
  <c r="Q75" i="6" s="1"/>
  <c r="P75" i="6" s="1"/>
  <c r="O75" i="6" s="1"/>
  <c r="N75" i="6"/>
  <c r="Q29" i="6"/>
  <c r="Q11" i="6"/>
  <c r="AE14" i="5"/>
  <c r="AE14" i="9" s="1"/>
  <c r="AE79" i="9" s="1"/>
  <c r="AE53" i="5"/>
  <c r="AE53" i="9" s="1"/>
  <c r="AE102" i="9" s="1"/>
  <c r="Y2" i="5"/>
  <c r="Y2" i="9" s="1"/>
  <c r="AA2" i="5"/>
  <c r="AA2" i="9" s="1"/>
  <c r="AB2" i="5"/>
  <c r="AB2" i="9" s="1"/>
  <c r="AC2" i="5"/>
  <c r="AC2" i="9" s="1"/>
  <c r="AD2" i="5"/>
  <c r="AD2" i="9" s="1"/>
  <c r="AF2" i="5"/>
  <c r="AF2" i="9" s="1"/>
  <c r="AG2" i="5"/>
  <c r="AG2" i="9" s="1"/>
  <c r="AH2" i="5"/>
  <c r="AH2" i="9" s="1"/>
  <c r="AI2" i="5"/>
  <c r="AI2" i="9" s="1"/>
  <c r="AK2" i="5"/>
  <c r="AK2" i="9" s="1"/>
  <c r="AL2" i="5"/>
  <c r="AL2" i="9" s="1"/>
  <c r="AM2" i="5"/>
  <c r="AM2" i="9" s="1"/>
  <c r="AN2" i="5"/>
  <c r="AN2" i="9" s="1"/>
  <c r="AO2" i="5"/>
  <c r="AO2" i="9" s="1"/>
  <c r="AP2" i="5"/>
  <c r="AP2" i="9" s="1"/>
  <c r="AQ2" i="5"/>
  <c r="AQ2" i="9" s="1"/>
  <c r="AR2" i="5"/>
  <c r="AR2" i="9" s="1"/>
  <c r="AS2" i="5"/>
  <c r="AS2" i="9" s="1"/>
  <c r="AT2" i="5"/>
  <c r="AT2" i="9" s="1"/>
  <c r="AU2" i="5"/>
  <c r="AU2" i="9" s="1"/>
  <c r="AV2" i="5"/>
  <c r="AV2" i="9" s="1"/>
  <c r="AW2" i="5"/>
  <c r="AW2" i="9" s="1"/>
  <c r="AX2" i="5"/>
  <c r="AX2" i="9" s="1"/>
  <c r="AY2" i="5"/>
  <c r="AY2" i="9" s="1"/>
  <c r="AZ2" i="5"/>
  <c r="AZ2" i="9" s="1"/>
  <c r="BA2" i="5"/>
  <c r="BA2" i="9" s="1"/>
  <c r="BB2" i="5"/>
  <c r="BB2" i="9" s="1"/>
  <c r="BC2" i="5"/>
  <c r="BC2" i="9" s="1"/>
  <c r="BD2" i="5"/>
  <c r="BD2" i="9" s="1"/>
  <c r="BE2" i="5"/>
  <c r="BE2" i="9" s="1"/>
  <c r="BF2" i="5"/>
  <c r="BF2" i="9" s="1"/>
  <c r="BG2" i="5"/>
  <c r="BG2" i="9" s="1"/>
  <c r="BH2" i="5"/>
  <c r="BH2" i="9" s="1"/>
  <c r="X2" i="5"/>
  <c r="X2" i="9" s="1"/>
  <c r="Z58" i="5"/>
  <c r="AE58" i="5"/>
  <c r="AE58" i="9" s="1"/>
  <c r="Z59" i="5"/>
  <c r="AE59" i="5"/>
  <c r="AE59" i="9" s="1"/>
  <c r="AJ14" i="5"/>
  <c r="AJ14" i="9" s="1"/>
  <c r="AJ79" i="9" s="1"/>
  <c r="AE15" i="5"/>
  <c r="AE15" i="9" s="1"/>
  <c r="AE80" i="9" s="1"/>
  <c r="AJ15" i="5"/>
  <c r="AJ15" i="9" s="1"/>
  <c r="AJ80" i="9" s="1"/>
  <c r="AE33" i="5"/>
  <c r="AE33" i="9" s="1"/>
  <c r="AE88" i="9" s="1"/>
  <c r="AJ33" i="5"/>
  <c r="AJ33" i="9" s="1"/>
  <c r="AJ88" i="9" s="1"/>
  <c r="AJ53" i="5"/>
  <c r="AJ53" i="9" s="1"/>
  <c r="AJ102" i="9" s="1"/>
  <c r="AE54" i="5"/>
  <c r="AE54" i="9" s="1"/>
  <c r="AE103" i="9" s="1"/>
  <c r="AJ54" i="5"/>
  <c r="AJ54" i="9" s="1"/>
  <c r="AJ103" i="9" s="1"/>
  <c r="U76" i="5"/>
  <c r="T76" i="5" s="1"/>
  <c r="T77" i="5" s="1"/>
  <c r="V75" i="5"/>
  <c r="W75" i="5" s="1"/>
  <c r="T75" i="5"/>
  <c r="S75" i="5" s="1"/>
  <c r="R75" i="5"/>
  <c r="Q75" i="5"/>
  <c r="P75" i="5" s="1"/>
  <c r="O75" i="5" s="1"/>
  <c r="N75" i="5" s="1"/>
  <c r="M75" i="5" s="1"/>
  <c r="L75" i="5" s="1"/>
  <c r="K75" i="5" s="1"/>
  <c r="J75" i="5" s="1"/>
  <c r="I75" i="5" s="1"/>
  <c r="H75" i="5" s="1"/>
  <c r="G75" i="5" s="1"/>
  <c r="F75" i="5" s="1"/>
  <c r="E75" i="5" s="1"/>
  <c r="D75" i="5" s="1"/>
  <c r="C75" i="5" s="1"/>
  <c r="B75" i="5" s="1"/>
  <c r="T17" i="5"/>
  <c r="T11" i="5"/>
  <c r="T10" i="5"/>
  <c r="T7" i="5"/>
  <c r="AE60" i="1"/>
  <c r="AE61" i="1"/>
  <c r="AE65" i="1"/>
  <c r="AE65" i="7" s="1"/>
  <c r="Z68" i="1"/>
  <c r="Z68" i="7" s="1"/>
  <c r="AE63" i="1"/>
  <c r="AE63" i="7" s="1"/>
  <c r="AE64" i="1"/>
  <c r="AE64" i="7" s="1"/>
  <c r="AE66" i="1"/>
  <c r="AE66" i="7" s="1"/>
  <c r="AE69" i="1"/>
  <c r="AE69" i="7" s="1"/>
  <c r="AE70" i="1"/>
  <c r="AE70" i="7" s="1"/>
  <c r="Z59" i="1"/>
  <c r="Z58" i="1"/>
  <c r="Z14" i="1"/>
  <c r="Z14" i="7" s="1"/>
  <c r="Z79" i="7" s="1"/>
  <c r="Z15" i="1"/>
  <c r="Z15" i="7" s="1"/>
  <c r="Z80" i="7" s="1"/>
  <c r="Z33" i="1"/>
  <c r="Z33" i="7" s="1"/>
  <c r="Z88" i="7" s="1"/>
  <c r="Z53" i="1"/>
  <c r="Z53" i="7" s="1"/>
  <c r="Z102" i="7" s="1"/>
  <c r="Z54" i="1"/>
  <c r="Z54" i="7" s="1"/>
  <c r="Z103" i="7" s="1"/>
  <c r="AE7" i="5" l="1"/>
  <c r="AE7" i="9" s="1"/>
  <c r="Z8" i="1"/>
  <c r="Z8" i="7" s="1"/>
  <c r="Z59" i="7"/>
  <c r="AE9" i="1"/>
  <c r="AE9" i="7" s="1"/>
  <c r="AE60" i="7"/>
  <c r="AE10" i="1"/>
  <c r="AE10" i="7" s="1"/>
  <c r="AE61" i="7"/>
  <c r="Z7" i="1"/>
  <c r="Z7" i="7" s="1"/>
  <c r="Z58" i="7"/>
  <c r="AE8" i="5"/>
  <c r="AE8" i="9" s="1"/>
  <c r="Z7" i="5"/>
  <c r="Z7" i="9" s="1"/>
  <c r="Z58" i="9"/>
  <c r="Z8" i="5"/>
  <c r="Z8" i="9" s="1"/>
  <c r="Z59" i="9"/>
  <c r="T42" i="5"/>
  <c r="T9" i="5"/>
  <c r="T6" i="5"/>
  <c r="T24" i="5"/>
  <c r="T5" i="5"/>
  <c r="T4" i="5"/>
  <c r="T13" i="5" s="1"/>
  <c r="T23" i="5"/>
  <c r="T3" i="5"/>
  <c r="T18" i="5"/>
  <c r="T2" i="5"/>
  <c r="T16" i="5"/>
  <c r="T15" i="5"/>
  <c r="T8" i="5"/>
  <c r="Q21" i="6"/>
  <c r="Q6" i="6"/>
  <c r="Q15" i="6"/>
  <c r="Q8" i="6"/>
  <c r="Q7" i="6"/>
  <c r="Q10" i="6"/>
  <c r="Q4" i="6"/>
  <c r="Q13" i="6" s="1"/>
  <c r="Q3" i="6"/>
  <c r="Q9" i="6"/>
  <c r="Q5" i="6"/>
  <c r="Q2" i="6"/>
  <c r="T76" i="6"/>
  <c r="T77" i="6" s="1"/>
  <c r="V76" i="6"/>
  <c r="V77" i="6" s="1"/>
  <c r="AE59" i="1"/>
  <c r="AE67" i="1"/>
  <c r="AE67" i="7" s="1"/>
  <c r="AE62" i="1"/>
  <c r="AE62" i="7" s="1"/>
  <c r="Z67" i="1"/>
  <c r="Z67" i="7" s="1"/>
  <c r="Z62" i="1"/>
  <c r="Z62" i="7" s="1"/>
  <c r="AE68" i="1"/>
  <c r="AE68" i="7" s="1"/>
  <c r="M75" i="6"/>
  <c r="N76" i="6"/>
  <c r="N77" i="6" s="1"/>
  <c r="Q61" i="6"/>
  <c r="Q59" i="6"/>
  <c r="Q57" i="6"/>
  <c r="Q54" i="6"/>
  <c r="Q46" i="6"/>
  <c r="Q38" i="6"/>
  <c r="Q49" i="6"/>
  <c r="Q41" i="6"/>
  <c r="Q33" i="6"/>
  <c r="Q52" i="6"/>
  <c r="Q44" i="6"/>
  <c r="Q36" i="6"/>
  <c r="Q47" i="6"/>
  <c r="Q39" i="6"/>
  <c r="Q31" i="6"/>
  <c r="Q53" i="6"/>
  <c r="Q45" i="6"/>
  <c r="Q37" i="6"/>
  <c r="Q48" i="6"/>
  <c r="Q40" i="6"/>
  <c r="Q32" i="6"/>
  <c r="Q58" i="6"/>
  <c r="Q51" i="6"/>
  <c r="Q42" i="6"/>
  <c r="Q24" i="6"/>
  <c r="Q16" i="6"/>
  <c r="Q60" i="6"/>
  <c r="Q27" i="6"/>
  <c r="Q19" i="6"/>
  <c r="Q50" i="6"/>
  <c r="Q30" i="6"/>
  <c r="Q22" i="6"/>
  <c r="Q14" i="6"/>
  <c r="Q25" i="6"/>
  <c r="Q17" i="6"/>
  <c r="Q35" i="6"/>
  <c r="Q28" i="6"/>
  <c r="Q20" i="6"/>
  <c r="Q23" i="6"/>
  <c r="Q43" i="6"/>
  <c r="Q34" i="6"/>
  <c r="Q26" i="6"/>
  <c r="Q18" i="6"/>
  <c r="T47" i="6"/>
  <c r="B394" i="2" s="1"/>
  <c r="T39" i="6"/>
  <c r="T31" i="6"/>
  <c r="T60" i="6"/>
  <c r="B422" i="2" s="1"/>
  <c r="T58" i="6"/>
  <c r="T50" i="6"/>
  <c r="B413" i="2" s="1"/>
  <c r="T42" i="6"/>
  <c r="T34" i="6"/>
  <c r="B380" i="2" s="1"/>
  <c r="T53" i="6"/>
  <c r="T45" i="6"/>
  <c r="T37" i="6"/>
  <c r="B382" i="2" s="1"/>
  <c r="T48" i="6"/>
  <c r="B395" i="2" s="1"/>
  <c r="T40" i="6"/>
  <c r="B385" i="2" s="1"/>
  <c r="T32" i="6"/>
  <c r="T61" i="6"/>
  <c r="T59" i="6"/>
  <c r="B419" i="2" s="1"/>
  <c r="T57" i="6"/>
  <c r="B420" i="2" s="1"/>
  <c r="T54" i="6"/>
  <c r="B375" i="2" s="1"/>
  <c r="T46" i="6"/>
  <c r="T38" i="6"/>
  <c r="B383" i="2" s="1"/>
  <c r="T49" i="6"/>
  <c r="T41" i="6"/>
  <c r="T33" i="6"/>
  <c r="B373" i="2" s="1"/>
  <c r="V53" i="6"/>
  <c r="C441" i="2" s="1"/>
  <c r="V45" i="6"/>
  <c r="C458" i="2" s="1"/>
  <c r="V37" i="6"/>
  <c r="C449" i="2" s="1"/>
  <c r="V48" i="6"/>
  <c r="C462" i="2" s="1"/>
  <c r="V40" i="6"/>
  <c r="C452" i="2" s="1"/>
  <c r="V32" i="6"/>
  <c r="C473" i="2" s="1"/>
  <c r="V51" i="6"/>
  <c r="C481" i="2" s="1"/>
  <c r="V43" i="6"/>
  <c r="C456" i="2" s="1"/>
  <c r="V35" i="6"/>
  <c r="C463" i="2" s="1"/>
  <c r="V61" i="6"/>
  <c r="V59" i="6"/>
  <c r="C486" i="2" s="1"/>
  <c r="V57" i="6"/>
  <c r="V54" i="6"/>
  <c r="C442" i="2" s="1"/>
  <c r="V46" i="6"/>
  <c r="C459" i="2" s="1"/>
  <c r="V38" i="6"/>
  <c r="C450" i="2" s="1"/>
  <c r="V52" i="6"/>
  <c r="V44" i="6"/>
  <c r="C457" i="2" s="1"/>
  <c r="V36" i="6"/>
  <c r="C448" i="2" s="1"/>
  <c r="V47" i="6"/>
  <c r="C461" i="2" s="1"/>
  <c r="V39" i="6"/>
  <c r="C451" i="2" s="1"/>
  <c r="O76" i="6"/>
  <c r="O77" i="6" s="1"/>
  <c r="W76" i="6"/>
  <c r="W77" i="6" s="1"/>
  <c r="P76" i="6"/>
  <c r="P77" i="6" s="1"/>
  <c r="R76" i="6"/>
  <c r="R77" i="6" s="1"/>
  <c r="S76" i="6"/>
  <c r="S77" i="6" s="1"/>
  <c r="U77" i="6"/>
  <c r="T53" i="5"/>
  <c r="T45" i="5"/>
  <c r="T37" i="5"/>
  <c r="T48" i="5"/>
  <c r="T40" i="5"/>
  <c r="T32" i="5"/>
  <c r="T51" i="5"/>
  <c r="T43" i="5"/>
  <c r="T35" i="5"/>
  <c r="T61" i="5"/>
  <c r="T59" i="5"/>
  <c r="T57" i="5"/>
  <c r="T54" i="5"/>
  <c r="T46" i="5"/>
  <c r="T38" i="5"/>
  <c r="T49" i="5"/>
  <c r="T41" i="5"/>
  <c r="T33" i="5"/>
  <c r="T52" i="5"/>
  <c r="T44" i="5"/>
  <c r="T36" i="5"/>
  <c r="T60" i="5"/>
  <c r="T27" i="5"/>
  <c r="T19" i="5"/>
  <c r="T39" i="5"/>
  <c r="T31" i="5"/>
  <c r="T22" i="5"/>
  <c r="T14" i="5"/>
  <c r="T34" i="5"/>
  <c r="T30" i="5"/>
  <c r="T25" i="5"/>
  <c r="T47" i="5"/>
  <c r="T28" i="5"/>
  <c r="T20" i="5"/>
  <c r="T26" i="5"/>
  <c r="T58" i="5"/>
  <c r="T50" i="5"/>
  <c r="T29" i="5"/>
  <c r="T21" i="5"/>
  <c r="U77" i="5"/>
  <c r="S76" i="5"/>
  <c r="S77" i="5" s="1"/>
  <c r="K76" i="5"/>
  <c r="K77" i="5" s="1"/>
  <c r="C76" i="5"/>
  <c r="C77" i="5" s="1"/>
  <c r="R76" i="5"/>
  <c r="R77" i="5" s="1"/>
  <c r="J76" i="5"/>
  <c r="J77" i="5" s="1"/>
  <c r="B76" i="5"/>
  <c r="B77" i="5" s="1"/>
  <c r="Q76" i="5"/>
  <c r="Q77" i="5" s="1"/>
  <c r="I76" i="5"/>
  <c r="I77" i="5" s="1"/>
  <c r="P76" i="5"/>
  <c r="P77" i="5" s="1"/>
  <c r="H76" i="5"/>
  <c r="H77" i="5" s="1"/>
  <c r="W76" i="5"/>
  <c r="W77" i="5" s="1"/>
  <c r="O76" i="5"/>
  <c r="O77" i="5" s="1"/>
  <c r="G76" i="5"/>
  <c r="G77" i="5" s="1"/>
  <c r="V76" i="5"/>
  <c r="V77" i="5" s="1"/>
  <c r="N76" i="5"/>
  <c r="N77" i="5" s="1"/>
  <c r="F76" i="5"/>
  <c r="F77" i="5" s="1"/>
  <c r="D76" i="5"/>
  <c r="D77" i="5" s="1"/>
  <c r="E76" i="5"/>
  <c r="E77" i="5" s="1"/>
  <c r="L76" i="5"/>
  <c r="L77" i="5" s="1"/>
  <c r="M76" i="5"/>
  <c r="M77" i="5" s="1"/>
  <c r="AE8" i="1" l="1"/>
  <c r="AE8" i="7" s="1"/>
  <c r="AE59" i="7"/>
  <c r="B406" i="2"/>
  <c r="B384" i="2"/>
  <c r="Q56" i="6"/>
  <c r="B418" i="2"/>
  <c r="V50" i="6"/>
  <c r="C480" i="2" s="1"/>
  <c r="V34" i="6"/>
  <c r="C447" i="2" s="1"/>
  <c r="V28" i="6"/>
  <c r="C470" i="2" s="1"/>
  <c r="V24" i="6"/>
  <c r="C468" i="2" s="1"/>
  <c r="V30" i="6"/>
  <c r="C446" i="2" s="1"/>
  <c r="V19" i="6"/>
  <c r="C477" i="2" s="1"/>
  <c r="V15" i="6"/>
  <c r="C439" i="2" s="1"/>
  <c r="V8" i="6"/>
  <c r="V3" i="6"/>
  <c r="V58" i="6"/>
  <c r="C485" i="2" s="1"/>
  <c r="V41" i="6"/>
  <c r="C454" i="2" s="1"/>
  <c r="V29" i="6"/>
  <c r="C471" i="2" s="1"/>
  <c r="V18" i="6"/>
  <c r="C476" i="2" s="1"/>
  <c r="V10" i="6"/>
  <c r="V42" i="6"/>
  <c r="C455" i="2" s="1"/>
  <c r="V21" i="6"/>
  <c r="C465" i="2" s="1"/>
  <c r="V27" i="6"/>
  <c r="C469" i="2" s="1"/>
  <c r="V6" i="6"/>
  <c r="V26" i="6"/>
  <c r="C445" i="2" s="1"/>
  <c r="V20" i="6"/>
  <c r="C478" i="2" s="1"/>
  <c r="V14" i="6"/>
  <c r="C438" i="2" s="1"/>
  <c r="V9" i="6"/>
  <c r="V60" i="6"/>
  <c r="V33" i="6"/>
  <c r="C440" i="2" s="1"/>
  <c r="V25" i="6"/>
  <c r="C444" i="2" s="1"/>
  <c r="V5" i="6"/>
  <c r="V31" i="6"/>
  <c r="C472" i="2" s="1"/>
  <c r="V2" i="6"/>
  <c r="V56" i="6" s="1"/>
  <c r="V49" i="6"/>
  <c r="C479" i="2" s="1"/>
  <c r="V23" i="6"/>
  <c r="C467" i="2" s="1"/>
  <c r="V17" i="6"/>
  <c r="C475" i="2" s="1"/>
  <c r="V11" i="6"/>
  <c r="V7" i="6"/>
  <c r="V22" i="6"/>
  <c r="C466" i="2" s="1"/>
  <c r="V16" i="6"/>
  <c r="C474" i="2" s="1"/>
  <c r="V4" i="6"/>
  <c r="V13" i="6" s="1"/>
  <c r="B387" i="2"/>
  <c r="B423" i="2"/>
  <c r="T17" i="6"/>
  <c r="B408" i="2" s="1"/>
  <c r="T43" i="6"/>
  <c r="T27" i="6"/>
  <c r="B402" i="2" s="1"/>
  <c r="T23" i="6"/>
  <c r="B400" i="2" s="1"/>
  <c r="T11" i="6"/>
  <c r="T26" i="6"/>
  <c r="B378" i="2" s="1"/>
  <c r="T22" i="6"/>
  <c r="B399" i="2" s="1"/>
  <c r="T28" i="6"/>
  <c r="B403" i="2" s="1"/>
  <c r="T16" i="6"/>
  <c r="B407" i="2" s="1"/>
  <c r="T10" i="6"/>
  <c r="T4" i="6"/>
  <c r="T13" i="6" s="1"/>
  <c r="T36" i="6"/>
  <c r="B381" i="2" s="1"/>
  <c r="T21" i="6"/>
  <c r="B398" i="2" s="1"/>
  <c r="T15" i="6"/>
  <c r="B372" i="2" s="1"/>
  <c r="T35" i="6"/>
  <c r="B396" i="2" s="1"/>
  <c r="T6" i="6"/>
  <c r="T3" i="6"/>
  <c r="T20" i="6"/>
  <c r="B411" i="2" s="1"/>
  <c r="T14" i="6"/>
  <c r="B371" i="2" s="1"/>
  <c r="T9" i="6"/>
  <c r="T52" i="6"/>
  <c r="B415" i="2" s="1"/>
  <c r="T25" i="6"/>
  <c r="B377" i="2" s="1"/>
  <c r="T19" i="6"/>
  <c r="B410" i="2" s="1"/>
  <c r="T5" i="6"/>
  <c r="T51" i="6"/>
  <c r="B414" i="2" s="1"/>
  <c r="T30" i="6"/>
  <c r="B379" i="2" s="1"/>
  <c r="T24" i="6"/>
  <c r="B401" i="2" s="1"/>
  <c r="T18" i="6"/>
  <c r="B409" i="2" s="1"/>
  <c r="T8" i="6"/>
  <c r="T2" i="6"/>
  <c r="T56" i="6" s="1"/>
  <c r="T29" i="6"/>
  <c r="B404" i="2" s="1"/>
  <c r="T7" i="6"/>
  <c r="T44" i="6"/>
  <c r="T56" i="5"/>
  <c r="B374" i="2"/>
  <c r="B412" i="2"/>
  <c r="B405" i="2"/>
  <c r="AE58" i="1"/>
  <c r="AE11" i="1"/>
  <c r="AE11" i="7" s="1"/>
  <c r="Z66" i="1"/>
  <c r="Z66" i="7" s="1"/>
  <c r="Z70" i="1"/>
  <c r="Z70" i="7" s="1"/>
  <c r="Z64" i="1"/>
  <c r="Z64" i="7" s="1"/>
  <c r="Z69" i="1"/>
  <c r="Z69" i="7" s="1"/>
  <c r="Z60" i="1"/>
  <c r="Z63" i="1"/>
  <c r="Z63" i="7" s="1"/>
  <c r="Z61" i="1"/>
  <c r="Z65" i="1"/>
  <c r="Z65" i="7" s="1"/>
  <c r="R49" i="6"/>
  <c r="R41" i="6"/>
  <c r="R33" i="6"/>
  <c r="R52" i="6"/>
  <c r="R44" i="6"/>
  <c r="R36" i="6"/>
  <c r="R47" i="6"/>
  <c r="R39" i="6"/>
  <c r="R60" i="6"/>
  <c r="R58" i="6"/>
  <c r="R50" i="6"/>
  <c r="R42" i="6"/>
  <c r="R34" i="6"/>
  <c r="R48" i="6"/>
  <c r="R40" i="6"/>
  <c r="R32" i="6"/>
  <c r="R51" i="6"/>
  <c r="R43" i="6"/>
  <c r="R35" i="6"/>
  <c r="R46" i="6"/>
  <c r="R37" i="6"/>
  <c r="R27" i="6"/>
  <c r="R19" i="6"/>
  <c r="R30" i="6"/>
  <c r="R22" i="6"/>
  <c r="R54" i="6"/>
  <c r="R45" i="6"/>
  <c r="R25" i="6"/>
  <c r="R17" i="6"/>
  <c r="R11" i="6"/>
  <c r="R9" i="6"/>
  <c r="R7" i="6"/>
  <c r="R5" i="6"/>
  <c r="R3" i="6"/>
  <c r="R57" i="6"/>
  <c r="R28" i="6"/>
  <c r="R20" i="6"/>
  <c r="R59" i="6"/>
  <c r="R53" i="6"/>
  <c r="R23" i="6"/>
  <c r="R61" i="6"/>
  <c r="R26" i="6"/>
  <c r="R18" i="6"/>
  <c r="R38" i="6"/>
  <c r="R31" i="6"/>
  <c r="R29" i="6"/>
  <c r="R21" i="6"/>
  <c r="R14" i="6"/>
  <c r="R6" i="6"/>
  <c r="R8" i="6"/>
  <c r="R16" i="6"/>
  <c r="R10" i="6"/>
  <c r="R24" i="6"/>
  <c r="R15" i="6"/>
  <c r="R4" i="6"/>
  <c r="R13" i="6" s="1"/>
  <c r="R2" i="6"/>
  <c r="P51" i="6"/>
  <c r="P43" i="6"/>
  <c r="P35" i="6"/>
  <c r="P61" i="6"/>
  <c r="P59" i="6"/>
  <c r="P57" i="6"/>
  <c r="P54" i="6"/>
  <c r="P46" i="6"/>
  <c r="P38" i="6"/>
  <c r="P49" i="6"/>
  <c r="P41" i="6"/>
  <c r="P33" i="6"/>
  <c r="P52" i="6"/>
  <c r="P44" i="6"/>
  <c r="P36" i="6"/>
  <c r="P60" i="6"/>
  <c r="P58" i="6"/>
  <c r="P50" i="6"/>
  <c r="P42" i="6"/>
  <c r="P34" i="6"/>
  <c r="P53" i="6"/>
  <c r="P45" i="6"/>
  <c r="P37" i="6"/>
  <c r="P29" i="6"/>
  <c r="P21" i="6"/>
  <c r="P10" i="6"/>
  <c r="P8" i="6"/>
  <c r="P6" i="6"/>
  <c r="P4" i="6"/>
  <c r="P13" i="6" s="1"/>
  <c r="P24" i="6"/>
  <c r="P16" i="6"/>
  <c r="P32" i="6"/>
  <c r="P27" i="6"/>
  <c r="P19" i="6"/>
  <c r="P30" i="6"/>
  <c r="P22" i="6"/>
  <c r="P40" i="6"/>
  <c r="P25" i="6"/>
  <c r="P17" i="6"/>
  <c r="P39" i="6"/>
  <c r="P28" i="6"/>
  <c r="P20" i="6"/>
  <c r="P48" i="6"/>
  <c r="P23" i="6"/>
  <c r="P3" i="6"/>
  <c r="P2" i="6"/>
  <c r="P26" i="6"/>
  <c r="P15" i="6"/>
  <c r="P14" i="6"/>
  <c r="P5" i="6"/>
  <c r="P31" i="6"/>
  <c r="P7" i="6"/>
  <c r="P47" i="6"/>
  <c r="P9" i="6"/>
  <c r="P11" i="6"/>
  <c r="P18" i="6"/>
  <c r="U60" i="6"/>
  <c r="U58" i="6"/>
  <c r="B485" i="2" s="1"/>
  <c r="U50" i="6"/>
  <c r="B480" i="2" s="1"/>
  <c r="U42" i="6"/>
  <c r="B455" i="2" s="1"/>
  <c r="U34" i="6"/>
  <c r="B447" i="2" s="1"/>
  <c r="U53" i="6"/>
  <c r="B441" i="2" s="1"/>
  <c r="U45" i="6"/>
  <c r="B458" i="2" s="1"/>
  <c r="U37" i="6"/>
  <c r="B449" i="2" s="1"/>
  <c r="U48" i="6"/>
  <c r="B462" i="2" s="1"/>
  <c r="U40" i="6"/>
  <c r="B452" i="2" s="1"/>
  <c r="U32" i="6"/>
  <c r="B473" i="2" s="1"/>
  <c r="U51" i="6"/>
  <c r="B481" i="2" s="1"/>
  <c r="U43" i="6"/>
  <c r="B456" i="2" s="1"/>
  <c r="U35" i="6"/>
  <c r="B463" i="2" s="1"/>
  <c r="U49" i="6"/>
  <c r="B479" i="2" s="1"/>
  <c r="U41" i="6"/>
  <c r="B454" i="2" s="1"/>
  <c r="U33" i="6"/>
  <c r="B440" i="2" s="1"/>
  <c r="U52" i="6"/>
  <c r="U44" i="6"/>
  <c r="B457" i="2" s="1"/>
  <c r="U36" i="6"/>
  <c r="B448" i="2" s="1"/>
  <c r="U28" i="6"/>
  <c r="B470" i="2" s="1"/>
  <c r="U20" i="6"/>
  <c r="B478" i="2" s="1"/>
  <c r="U54" i="6"/>
  <c r="B442" i="2" s="1"/>
  <c r="U23" i="6"/>
  <c r="B467" i="2" s="1"/>
  <c r="U57" i="6"/>
  <c r="U26" i="6"/>
  <c r="B445" i="2" s="1"/>
  <c r="U18" i="6"/>
  <c r="B476" i="2" s="1"/>
  <c r="U59" i="6"/>
  <c r="B486" i="2" s="1"/>
  <c r="U29" i="6"/>
  <c r="B471" i="2" s="1"/>
  <c r="U21" i="6"/>
  <c r="B465" i="2" s="1"/>
  <c r="U61" i="6"/>
  <c r="U39" i="6"/>
  <c r="B451" i="2" s="1"/>
  <c r="U31" i="6"/>
  <c r="B472" i="2" s="1"/>
  <c r="U24" i="6"/>
  <c r="B468" i="2" s="1"/>
  <c r="U38" i="6"/>
  <c r="B450" i="2" s="1"/>
  <c r="U27" i="6"/>
  <c r="B469" i="2" s="1"/>
  <c r="U19" i="6"/>
  <c r="B477" i="2" s="1"/>
  <c r="U47" i="6"/>
  <c r="B461" i="2" s="1"/>
  <c r="U30" i="6"/>
  <c r="B446" i="2" s="1"/>
  <c r="U22" i="6"/>
  <c r="B466" i="2" s="1"/>
  <c r="U16" i="6"/>
  <c r="B474" i="2" s="1"/>
  <c r="U11" i="6"/>
  <c r="U25" i="6"/>
  <c r="B444" i="2" s="1"/>
  <c r="U46" i="6"/>
  <c r="B459" i="2" s="1"/>
  <c r="U14" i="6"/>
  <c r="B438" i="2" s="1"/>
  <c r="U2" i="6"/>
  <c r="U4" i="6"/>
  <c r="U13" i="6" s="1"/>
  <c r="U3" i="6"/>
  <c r="U8" i="6"/>
  <c r="U7" i="6"/>
  <c r="U15" i="6"/>
  <c r="B439" i="2" s="1"/>
  <c r="U6" i="6"/>
  <c r="U5" i="6"/>
  <c r="U10" i="6"/>
  <c r="U9" i="6"/>
  <c r="U17" i="6"/>
  <c r="B475" i="2" s="1"/>
  <c r="S52" i="6"/>
  <c r="S44" i="6"/>
  <c r="S36" i="6"/>
  <c r="S47" i="6"/>
  <c r="S39" i="6"/>
  <c r="S60" i="6"/>
  <c r="S58" i="6"/>
  <c r="S50" i="6"/>
  <c r="S42" i="6"/>
  <c r="S34" i="6"/>
  <c r="S53" i="6"/>
  <c r="S45" i="6"/>
  <c r="S37" i="6"/>
  <c r="S51" i="6"/>
  <c r="S43" i="6"/>
  <c r="S35" i="6"/>
  <c r="S61" i="6"/>
  <c r="S59" i="6"/>
  <c r="S57" i="6"/>
  <c r="S54" i="6"/>
  <c r="S46" i="6"/>
  <c r="S38" i="6"/>
  <c r="S33" i="6"/>
  <c r="S30" i="6"/>
  <c r="S22" i="6"/>
  <c r="S14" i="6"/>
  <c r="S32" i="6"/>
  <c r="S25" i="6"/>
  <c r="S17" i="6"/>
  <c r="S41" i="6"/>
  <c r="S28" i="6"/>
  <c r="S20" i="6"/>
  <c r="S40" i="6"/>
  <c r="S23" i="6"/>
  <c r="S15" i="6"/>
  <c r="S49" i="6"/>
  <c r="S26" i="6"/>
  <c r="S18" i="6"/>
  <c r="S48" i="6"/>
  <c r="S31" i="6"/>
  <c r="S29" i="6"/>
  <c r="S21" i="6"/>
  <c r="S24" i="6"/>
  <c r="S16" i="6"/>
  <c r="S8" i="6"/>
  <c r="S7" i="6"/>
  <c r="S10" i="6"/>
  <c r="S9" i="6"/>
  <c r="S11" i="6"/>
  <c r="S19" i="6"/>
  <c r="S2" i="6"/>
  <c r="S27" i="6"/>
  <c r="S6" i="6"/>
  <c r="S5" i="6"/>
  <c r="S4" i="6"/>
  <c r="S13" i="6" s="1"/>
  <c r="S3" i="6"/>
  <c r="W48" i="6"/>
  <c r="W40" i="6"/>
  <c r="W32" i="6"/>
  <c r="W51" i="6"/>
  <c r="W43" i="6"/>
  <c r="W35" i="6"/>
  <c r="W61" i="6"/>
  <c r="W59" i="6"/>
  <c r="W57" i="6"/>
  <c r="W54" i="6"/>
  <c r="W46" i="6"/>
  <c r="W38" i="6"/>
  <c r="W49" i="6"/>
  <c r="W41" i="6"/>
  <c r="W33" i="6"/>
  <c r="W47" i="6"/>
  <c r="W39" i="6"/>
  <c r="W60" i="6"/>
  <c r="W58" i="6"/>
  <c r="W50" i="6"/>
  <c r="W42" i="6"/>
  <c r="W34" i="6"/>
  <c r="W26" i="6"/>
  <c r="W18" i="6"/>
  <c r="W45" i="6"/>
  <c r="W36" i="6"/>
  <c r="W29" i="6"/>
  <c r="W21" i="6"/>
  <c r="W31" i="6"/>
  <c r="W24" i="6"/>
  <c r="W16" i="6"/>
  <c r="W53" i="6"/>
  <c r="W44" i="6"/>
  <c r="W27" i="6"/>
  <c r="W19" i="6"/>
  <c r="W30" i="6"/>
  <c r="W22" i="6"/>
  <c r="W52" i="6"/>
  <c r="W25" i="6"/>
  <c r="W17" i="6"/>
  <c r="W28" i="6"/>
  <c r="W20" i="6"/>
  <c r="W2" i="6"/>
  <c r="W4" i="6"/>
  <c r="W13" i="6" s="1"/>
  <c r="W3" i="6"/>
  <c r="W15" i="6"/>
  <c r="W6" i="6"/>
  <c r="W5" i="6"/>
  <c r="W23" i="6"/>
  <c r="W14" i="6"/>
  <c r="W8" i="6"/>
  <c r="W7" i="6"/>
  <c r="W11" i="6"/>
  <c r="W10" i="6"/>
  <c r="W9" i="6"/>
  <c r="W37" i="6"/>
  <c r="N53" i="6"/>
  <c r="N45" i="6"/>
  <c r="N37" i="6"/>
  <c r="N48" i="6"/>
  <c r="N40" i="6"/>
  <c r="N32" i="6"/>
  <c r="N51" i="6"/>
  <c r="N43" i="6"/>
  <c r="N35" i="6"/>
  <c r="N61" i="6"/>
  <c r="N59" i="6"/>
  <c r="N57" i="6"/>
  <c r="N54" i="6"/>
  <c r="N46" i="6"/>
  <c r="N38" i="6"/>
  <c r="N52" i="6"/>
  <c r="N44" i="6"/>
  <c r="N36" i="6"/>
  <c r="N47" i="6"/>
  <c r="N39" i="6"/>
  <c r="N23" i="6"/>
  <c r="N15" i="6"/>
  <c r="N58" i="6"/>
  <c r="N42" i="6"/>
  <c r="N33" i="6"/>
  <c r="N31" i="6"/>
  <c r="N26" i="6"/>
  <c r="N18" i="6"/>
  <c r="N60" i="6"/>
  <c r="N29" i="6"/>
  <c r="N21" i="6"/>
  <c r="N10" i="6"/>
  <c r="N8" i="6"/>
  <c r="N6" i="6"/>
  <c r="N4" i="6"/>
  <c r="N13" i="6" s="1"/>
  <c r="N50" i="6"/>
  <c r="N41" i="6"/>
  <c r="N24" i="6"/>
  <c r="N16" i="6"/>
  <c r="N27" i="6"/>
  <c r="N19" i="6"/>
  <c r="N49" i="6"/>
  <c r="N30" i="6"/>
  <c r="N22" i="6"/>
  <c r="N25" i="6"/>
  <c r="N17" i="6"/>
  <c r="N11" i="6"/>
  <c r="N3" i="6"/>
  <c r="N2" i="6"/>
  <c r="N28" i="6"/>
  <c r="N20" i="6"/>
  <c r="N14" i="6"/>
  <c r="N5" i="6"/>
  <c r="N7" i="6"/>
  <c r="N34" i="6"/>
  <c r="N9" i="6"/>
  <c r="O48" i="6"/>
  <c r="O40" i="6"/>
  <c r="O32" i="6"/>
  <c r="O51" i="6"/>
  <c r="O43" i="6"/>
  <c r="O35" i="6"/>
  <c r="O61" i="6"/>
  <c r="O59" i="6"/>
  <c r="O57" i="6"/>
  <c r="O54" i="6"/>
  <c r="O46" i="6"/>
  <c r="O38" i="6"/>
  <c r="O49" i="6"/>
  <c r="O41" i="6"/>
  <c r="O33" i="6"/>
  <c r="O47" i="6"/>
  <c r="O39" i="6"/>
  <c r="O60" i="6"/>
  <c r="O58" i="6"/>
  <c r="O50" i="6"/>
  <c r="O42" i="6"/>
  <c r="O34" i="6"/>
  <c r="O31" i="6"/>
  <c r="O26" i="6"/>
  <c r="O18" i="6"/>
  <c r="O37" i="6"/>
  <c r="O29" i="6"/>
  <c r="O21" i="6"/>
  <c r="O24" i="6"/>
  <c r="O16" i="6"/>
  <c r="O45" i="6"/>
  <c r="O36" i="6"/>
  <c r="O27" i="6"/>
  <c r="O19" i="6"/>
  <c r="O30" i="6"/>
  <c r="O22" i="6"/>
  <c r="O53" i="6"/>
  <c r="O44" i="6"/>
  <c r="O25" i="6"/>
  <c r="O17" i="6"/>
  <c r="O28" i="6"/>
  <c r="O20" i="6"/>
  <c r="O52" i="6"/>
  <c r="O4" i="6"/>
  <c r="O13" i="6" s="1"/>
  <c r="O3" i="6"/>
  <c r="O2" i="6"/>
  <c r="O15" i="6"/>
  <c r="O14" i="6"/>
  <c r="O6" i="6"/>
  <c r="O5" i="6"/>
  <c r="O8" i="6"/>
  <c r="O7" i="6"/>
  <c r="O10" i="6"/>
  <c r="O9" i="6"/>
  <c r="O11" i="6"/>
  <c r="O23" i="6"/>
  <c r="M76" i="6"/>
  <c r="M77" i="6" s="1"/>
  <c r="L75" i="6"/>
  <c r="B60" i="5"/>
  <c r="B58" i="5"/>
  <c r="B61" i="5"/>
  <c r="B59" i="5"/>
  <c r="B57" i="5"/>
  <c r="B9" i="5"/>
  <c r="B5" i="5"/>
  <c r="B3" i="5"/>
  <c r="B10" i="5"/>
  <c r="B8" i="5"/>
  <c r="B7" i="5"/>
  <c r="B6" i="5"/>
  <c r="B4" i="5"/>
  <c r="B13" i="5" s="1"/>
  <c r="B2" i="5"/>
  <c r="B11" i="5"/>
  <c r="G61" i="5"/>
  <c r="G59" i="5"/>
  <c r="G57" i="5"/>
  <c r="G60" i="5"/>
  <c r="G58" i="5"/>
  <c r="G4" i="5"/>
  <c r="G13" i="5" s="1"/>
  <c r="G11" i="5"/>
  <c r="G6" i="5"/>
  <c r="G2" i="5"/>
  <c r="G10" i="5"/>
  <c r="G7" i="5"/>
  <c r="G5" i="5"/>
  <c r="G3" i="5"/>
  <c r="G9" i="5"/>
  <c r="G8" i="5"/>
  <c r="J47" i="5"/>
  <c r="J39" i="5"/>
  <c r="J60" i="5"/>
  <c r="J58" i="5"/>
  <c r="J50" i="5"/>
  <c r="J42" i="5"/>
  <c r="J34" i="5"/>
  <c r="J53" i="5"/>
  <c r="J45" i="5"/>
  <c r="J37" i="5"/>
  <c r="J48" i="5"/>
  <c r="J40" i="5"/>
  <c r="J32" i="5"/>
  <c r="J51" i="5"/>
  <c r="J43" i="5"/>
  <c r="J35" i="5"/>
  <c r="J61" i="5"/>
  <c r="J59" i="5"/>
  <c r="J57" i="5"/>
  <c r="J54" i="5"/>
  <c r="J46" i="5"/>
  <c r="J38" i="5"/>
  <c r="J31" i="5"/>
  <c r="J29" i="5"/>
  <c r="J21" i="5"/>
  <c r="J49" i="5"/>
  <c r="J36" i="5"/>
  <c r="J24" i="5"/>
  <c r="J16" i="5"/>
  <c r="J27" i="5"/>
  <c r="J19" i="5"/>
  <c r="J44" i="5"/>
  <c r="J30" i="5"/>
  <c r="J22" i="5"/>
  <c r="J52" i="5"/>
  <c r="J33" i="5"/>
  <c r="J28" i="5"/>
  <c r="J20" i="5"/>
  <c r="J23" i="5"/>
  <c r="J15" i="5"/>
  <c r="J41" i="5"/>
  <c r="J10" i="5"/>
  <c r="J5" i="5"/>
  <c r="J3" i="5"/>
  <c r="J11" i="5"/>
  <c r="J25" i="5"/>
  <c r="J9" i="5"/>
  <c r="J7" i="5"/>
  <c r="J8" i="5"/>
  <c r="J18" i="5"/>
  <c r="J17" i="5"/>
  <c r="J6" i="5"/>
  <c r="J4" i="5"/>
  <c r="J13" i="5" s="1"/>
  <c r="J2" i="5"/>
  <c r="J14" i="5"/>
  <c r="J26" i="5"/>
  <c r="Q52" i="5"/>
  <c r="Q44" i="5"/>
  <c r="Q36" i="5"/>
  <c r="Q47" i="5"/>
  <c r="Q39" i="5"/>
  <c r="Q60" i="5"/>
  <c r="Q58" i="5"/>
  <c r="Q50" i="5"/>
  <c r="Q42" i="5"/>
  <c r="Q34" i="5"/>
  <c r="Q53" i="5"/>
  <c r="Q45" i="5"/>
  <c r="Q37" i="5"/>
  <c r="Q48" i="5"/>
  <c r="Q40" i="5"/>
  <c r="Q32" i="5"/>
  <c r="Q51" i="5"/>
  <c r="Q43" i="5"/>
  <c r="Q35" i="5"/>
  <c r="Q49" i="5"/>
  <c r="Q26" i="5"/>
  <c r="Q18" i="5"/>
  <c r="Q57" i="5"/>
  <c r="Q29" i="5"/>
  <c r="Q21" i="5"/>
  <c r="Q10" i="5"/>
  <c r="Q8" i="5"/>
  <c r="Q6" i="5"/>
  <c r="Q24" i="5"/>
  <c r="Q59" i="5"/>
  <c r="Q38" i="5"/>
  <c r="Q31" i="5"/>
  <c r="Q27" i="5"/>
  <c r="Q19" i="5"/>
  <c r="Q61" i="5"/>
  <c r="Q46" i="5"/>
  <c r="Q30" i="5"/>
  <c r="Q25" i="5"/>
  <c r="Q41" i="5"/>
  <c r="Q28" i="5"/>
  <c r="Q20" i="5"/>
  <c r="Q33" i="5"/>
  <c r="Q14" i="5"/>
  <c r="Q11" i="5"/>
  <c r="Q17" i="5"/>
  <c r="Q7" i="5"/>
  <c r="Q5" i="5"/>
  <c r="Q3" i="5"/>
  <c r="Q2" i="5"/>
  <c r="Q16" i="5"/>
  <c r="Q23" i="5"/>
  <c r="Q9" i="5"/>
  <c r="Q54" i="5"/>
  <c r="Q15" i="5"/>
  <c r="Q22" i="5"/>
  <c r="Q4" i="5"/>
  <c r="Q13" i="5" s="1"/>
  <c r="M48" i="5"/>
  <c r="M40" i="5"/>
  <c r="M32" i="5"/>
  <c r="M51" i="5"/>
  <c r="M43" i="5"/>
  <c r="M35" i="5"/>
  <c r="M61" i="5"/>
  <c r="M59" i="5"/>
  <c r="M57" i="5"/>
  <c r="M54" i="5"/>
  <c r="M46" i="5"/>
  <c r="M38" i="5"/>
  <c r="M30" i="5"/>
  <c r="M49" i="5"/>
  <c r="M41" i="5"/>
  <c r="M33" i="5"/>
  <c r="M52" i="5"/>
  <c r="M44" i="5"/>
  <c r="M36" i="5"/>
  <c r="M47" i="5"/>
  <c r="M39" i="5"/>
  <c r="M22" i="5"/>
  <c r="M60" i="5"/>
  <c r="M45" i="5"/>
  <c r="M25" i="5"/>
  <c r="M17" i="5"/>
  <c r="M11" i="5"/>
  <c r="M9" i="5"/>
  <c r="M7" i="5"/>
  <c r="M28" i="5"/>
  <c r="M20" i="5"/>
  <c r="M53" i="5"/>
  <c r="M34" i="5"/>
  <c r="M23" i="5"/>
  <c r="M42" i="5"/>
  <c r="M31" i="5"/>
  <c r="M29" i="5"/>
  <c r="M21" i="5"/>
  <c r="M24" i="5"/>
  <c r="M16" i="5"/>
  <c r="M8" i="5"/>
  <c r="M58" i="5"/>
  <c r="M15" i="5"/>
  <c r="M6" i="5"/>
  <c r="M4" i="5"/>
  <c r="M13" i="5" s="1"/>
  <c r="M2" i="5"/>
  <c r="M26" i="5"/>
  <c r="M50" i="5"/>
  <c r="M3" i="5"/>
  <c r="M19" i="5"/>
  <c r="M14" i="5"/>
  <c r="M37" i="5"/>
  <c r="M27" i="5"/>
  <c r="M18" i="5"/>
  <c r="M10" i="5"/>
  <c r="M5" i="5"/>
  <c r="O61" i="5"/>
  <c r="O59" i="5"/>
  <c r="O57" i="5"/>
  <c r="O54" i="5"/>
  <c r="O46" i="5"/>
  <c r="O38" i="5"/>
  <c r="O49" i="5"/>
  <c r="O41" i="5"/>
  <c r="O33" i="5"/>
  <c r="O52" i="5"/>
  <c r="O44" i="5"/>
  <c r="O36" i="5"/>
  <c r="O47" i="5"/>
  <c r="O39" i="5"/>
  <c r="O31" i="5"/>
  <c r="O60" i="5"/>
  <c r="O58" i="5"/>
  <c r="O50" i="5"/>
  <c r="O42" i="5"/>
  <c r="O34" i="5"/>
  <c r="O53" i="5"/>
  <c r="O45" i="5"/>
  <c r="O37" i="5"/>
  <c r="O28" i="5"/>
  <c r="O20" i="5"/>
  <c r="O40" i="5"/>
  <c r="O23" i="5"/>
  <c r="O15" i="5"/>
  <c r="O35" i="5"/>
  <c r="O26" i="5"/>
  <c r="O18" i="5"/>
  <c r="O48" i="5"/>
  <c r="O29" i="5"/>
  <c r="O21" i="5"/>
  <c r="O27" i="5"/>
  <c r="O19" i="5"/>
  <c r="O51" i="5"/>
  <c r="O22" i="5"/>
  <c r="O30" i="5"/>
  <c r="O25" i="5"/>
  <c r="O16" i="5"/>
  <c r="O6" i="5"/>
  <c r="O43" i="5"/>
  <c r="O24" i="5"/>
  <c r="O17" i="5"/>
  <c r="O14" i="5"/>
  <c r="O11" i="5"/>
  <c r="O10" i="5"/>
  <c r="O7" i="5"/>
  <c r="O5" i="5"/>
  <c r="O3" i="5"/>
  <c r="O32" i="5"/>
  <c r="O4" i="5"/>
  <c r="O13" i="5" s="1"/>
  <c r="O8" i="5"/>
  <c r="O2" i="5"/>
  <c r="O9" i="5"/>
  <c r="R47" i="5"/>
  <c r="R39" i="5"/>
  <c r="R31" i="5"/>
  <c r="R60" i="5"/>
  <c r="R58" i="5"/>
  <c r="R50" i="5"/>
  <c r="R42" i="5"/>
  <c r="R34" i="5"/>
  <c r="R53" i="5"/>
  <c r="R45" i="5"/>
  <c r="R37" i="5"/>
  <c r="R48" i="5"/>
  <c r="R40" i="5"/>
  <c r="R32" i="5"/>
  <c r="R51" i="5"/>
  <c r="R43" i="5"/>
  <c r="R35" i="5"/>
  <c r="R61" i="5"/>
  <c r="R59" i="5"/>
  <c r="R57" i="5"/>
  <c r="R54" i="5"/>
  <c r="R46" i="5"/>
  <c r="R38" i="5"/>
  <c r="R29" i="5"/>
  <c r="R21" i="5"/>
  <c r="R44" i="5"/>
  <c r="R24" i="5"/>
  <c r="R16" i="5"/>
  <c r="R27" i="5"/>
  <c r="R19" i="5"/>
  <c r="R52" i="5"/>
  <c r="R33" i="5"/>
  <c r="R22" i="5"/>
  <c r="R41" i="5"/>
  <c r="R28" i="5"/>
  <c r="R20" i="5"/>
  <c r="R23" i="5"/>
  <c r="R15" i="5"/>
  <c r="R17" i="5"/>
  <c r="R7" i="5"/>
  <c r="R5" i="5"/>
  <c r="R3" i="5"/>
  <c r="R25" i="5"/>
  <c r="R49" i="5"/>
  <c r="R10" i="5"/>
  <c r="R9" i="5"/>
  <c r="R14" i="5"/>
  <c r="R30" i="5"/>
  <c r="R11" i="5"/>
  <c r="R36" i="5"/>
  <c r="R18" i="5"/>
  <c r="R8" i="5"/>
  <c r="R4" i="5"/>
  <c r="R13" i="5" s="1"/>
  <c r="R2" i="5"/>
  <c r="R26" i="5"/>
  <c r="R6" i="5"/>
  <c r="N51" i="5"/>
  <c r="N43" i="5"/>
  <c r="N35" i="5"/>
  <c r="N61" i="5"/>
  <c r="N59" i="5"/>
  <c r="N57" i="5"/>
  <c r="N54" i="5"/>
  <c r="N46" i="5"/>
  <c r="N38" i="5"/>
  <c r="N49" i="5"/>
  <c r="N41" i="5"/>
  <c r="N33" i="5"/>
  <c r="N52" i="5"/>
  <c r="N44" i="5"/>
  <c r="N36" i="5"/>
  <c r="N47" i="5"/>
  <c r="N39" i="5"/>
  <c r="N60" i="5"/>
  <c r="N58" i="5"/>
  <c r="N50" i="5"/>
  <c r="N42" i="5"/>
  <c r="N34" i="5"/>
  <c r="N45" i="5"/>
  <c r="N32" i="5"/>
  <c r="N30" i="5"/>
  <c r="N25" i="5"/>
  <c r="N17" i="5"/>
  <c r="N28" i="5"/>
  <c r="N20" i="5"/>
  <c r="N53" i="5"/>
  <c r="N40" i="5"/>
  <c r="N23" i="5"/>
  <c r="N26" i="5"/>
  <c r="N18" i="5"/>
  <c r="N24" i="5"/>
  <c r="N37" i="5"/>
  <c r="N27" i="5"/>
  <c r="N19" i="5"/>
  <c r="N48" i="5"/>
  <c r="N21" i="5"/>
  <c r="N15" i="5"/>
  <c r="N6" i="5"/>
  <c r="N4" i="5"/>
  <c r="N13" i="5" s="1"/>
  <c r="N2" i="5"/>
  <c r="N16" i="5"/>
  <c r="N22" i="5"/>
  <c r="N29" i="5"/>
  <c r="N9" i="5"/>
  <c r="N31" i="5"/>
  <c r="N14" i="5"/>
  <c r="N11" i="5"/>
  <c r="N10" i="5"/>
  <c r="N7" i="5"/>
  <c r="N5" i="5"/>
  <c r="N3" i="5"/>
  <c r="N8" i="5"/>
  <c r="L53" i="5"/>
  <c r="L45" i="5"/>
  <c r="L37" i="5"/>
  <c r="L48" i="5"/>
  <c r="L40" i="5"/>
  <c r="L32" i="5"/>
  <c r="L51" i="5"/>
  <c r="L43" i="5"/>
  <c r="L35" i="5"/>
  <c r="L61" i="5"/>
  <c r="L59" i="5"/>
  <c r="L57" i="5"/>
  <c r="L54" i="5"/>
  <c r="L46" i="5"/>
  <c r="L38" i="5"/>
  <c r="L49" i="5"/>
  <c r="L41" i="5"/>
  <c r="L33" i="5"/>
  <c r="L52" i="5"/>
  <c r="L44" i="5"/>
  <c r="L36" i="5"/>
  <c r="L58" i="5"/>
  <c r="L50" i="5"/>
  <c r="L27" i="5"/>
  <c r="L19" i="5"/>
  <c r="L30" i="5"/>
  <c r="L22" i="5"/>
  <c r="L14" i="5"/>
  <c r="L60" i="5"/>
  <c r="L25" i="5"/>
  <c r="L39" i="5"/>
  <c r="L28" i="5"/>
  <c r="L20" i="5"/>
  <c r="L47" i="5"/>
  <c r="L26" i="5"/>
  <c r="L42" i="5"/>
  <c r="L31" i="5"/>
  <c r="L29" i="5"/>
  <c r="L21" i="5"/>
  <c r="L9" i="5"/>
  <c r="L34" i="5"/>
  <c r="L8" i="5"/>
  <c r="L5" i="5"/>
  <c r="L16" i="5"/>
  <c r="L15" i="5"/>
  <c r="L6" i="5"/>
  <c r="L4" i="5"/>
  <c r="L13" i="5" s="1"/>
  <c r="L2" i="5"/>
  <c r="L7" i="5"/>
  <c r="L24" i="5"/>
  <c r="L17" i="5"/>
  <c r="L23" i="5"/>
  <c r="L11" i="5"/>
  <c r="L18" i="5"/>
  <c r="L10" i="5"/>
  <c r="L3" i="5"/>
  <c r="W61" i="5"/>
  <c r="W59" i="5"/>
  <c r="W57" i="5"/>
  <c r="P284" i="2" s="1"/>
  <c r="W54" i="5"/>
  <c r="W46" i="5"/>
  <c r="W38" i="5"/>
  <c r="W49" i="5"/>
  <c r="W41" i="5"/>
  <c r="W33" i="5"/>
  <c r="W52" i="5"/>
  <c r="P279" i="2" s="1"/>
  <c r="W44" i="5"/>
  <c r="W36" i="5"/>
  <c r="W47" i="5"/>
  <c r="W39" i="5"/>
  <c r="W31" i="5"/>
  <c r="W60" i="5"/>
  <c r="W58" i="5"/>
  <c r="W50" i="5"/>
  <c r="W42" i="5"/>
  <c r="W34" i="5"/>
  <c r="W53" i="5"/>
  <c r="W45" i="5"/>
  <c r="W37" i="5"/>
  <c r="W35" i="5"/>
  <c r="W30" i="5"/>
  <c r="W28" i="5"/>
  <c r="W20" i="5"/>
  <c r="W48" i="5"/>
  <c r="W23" i="5"/>
  <c r="W15" i="5"/>
  <c r="W43" i="5"/>
  <c r="W26" i="5"/>
  <c r="W18" i="5"/>
  <c r="W29" i="5"/>
  <c r="W21" i="5"/>
  <c r="W32" i="5"/>
  <c r="W27" i="5"/>
  <c r="W19" i="5"/>
  <c r="W22" i="5"/>
  <c r="W24" i="5"/>
  <c r="W6" i="5"/>
  <c r="W8" i="5"/>
  <c r="W4" i="5"/>
  <c r="W13" i="5" s="1"/>
  <c r="W17" i="5"/>
  <c r="W2" i="5"/>
  <c r="W51" i="5"/>
  <c r="W14" i="5"/>
  <c r="W11" i="5"/>
  <c r="W5" i="5"/>
  <c r="W3" i="5"/>
  <c r="W9" i="5"/>
  <c r="W40" i="5"/>
  <c r="W16" i="5"/>
  <c r="W10" i="5"/>
  <c r="W7" i="5"/>
  <c r="W25" i="5"/>
  <c r="C60" i="5"/>
  <c r="C58" i="5"/>
  <c r="C61" i="5"/>
  <c r="C59" i="5"/>
  <c r="C57" i="5"/>
  <c r="C8" i="5"/>
  <c r="C6" i="5"/>
  <c r="C4" i="5"/>
  <c r="C13" i="5" s="1"/>
  <c r="C2" i="5"/>
  <c r="C5" i="5"/>
  <c r="C11" i="5"/>
  <c r="C10" i="5"/>
  <c r="C3" i="5"/>
  <c r="C7" i="5"/>
  <c r="C9" i="5"/>
  <c r="E61" i="5"/>
  <c r="E59" i="5"/>
  <c r="E57" i="5"/>
  <c r="E58" i="5"/>
  <c r="E11" i="5"/>
  <c r="E9" i="5"/>
  <c r="E7" i="5"/>
  <c r="E60" i="5"/>
  <c r="E6" i="5"/>
  <c r="E4" i="5"/>
  <c r="E13" i="5" s="1"/>
  <c r="E2" i="5"/>
  <c r="E8" i="5"/>
  <c r="E10" i="5"/>
  <c r="E5" i="5"/>
  <c r="E3" i="5"/>
  <c r="H60" i="5"/>
  <c r="H58" i="5"/>
  <c r="H61" i="5"/>
  <c r="H59" i="5"/>
  <c r="H57" i="5"/>
  <c r="H11" i="5"/>
  <c r="H10" i="5"/>
  <c r="H7" i="5"/>
  <c r="H6" i="5"/>
  <c r="H2" i="5"/>
  <c r="H5" i="5"/>
  <c r="H3" i="5"/>
  <c r="H9" i="5"/>
  <c r="H8" i="5"/>
  <c r="H4" i="5"/>
  <c r="H13" i="5" s="1"/>
  <c r="K60" i="5"/>
  <c r="K58" i="5"/>
  <c r="K50" i="5"/>
  <c r="K42" i="5"/>
  <c r="K34" i="5"/>
  <c r="K53" i="5"/>
  <c r="K45" i="5"/>
  <c r="K37" i="5"/>
  <c r="K48" i="5"/>
  <c r="K40" i="5"/>
  <c r="K32" i="5"/>
  <c r="K51" i="5"/>
  <c r="K43" i="5"/>
  <c r="K35" i="5"/>
  <c r="K61" i="5"/>
  <c r="K59" i="5"/>
  <c r="K57" i="5"/>
  <c r="K54" i="5"/>
  <c r="K46" i="5"/>
  <c r="K38" i="5"/>
  <c r="K49" i="5"/>
  <c r="K41" i="5"/>
  <c r="K33" i="5"/>
  <c r="K36" i="5"/>
  <c r="K24" i="5"/>
  <c r="K16" i="5"/>
  <c r="K27" i="5"/>
  <c r="K19" i="5"/>
  <c r="K44" i="5"/>
  <c r="K30" i="5"/>
  <c r="K22" i="5"/>
  <c r="K25" i="5"/>
  <c r="K17" i="5"/>
  <c r="K23" i="5"/>
  <c r="K47" i="5"/>
  <c r="K26" i="5"/>
  <c r="K18" i="5"/>
  <c r="K31" i="5"/>
  <c r="K9" i="5"/>
  <c r="K21" i="5"/>
  <c r="K7" i="5"/>
  <c r="K5" i="5"/>
  <c r="K20" i="5"/>
  <c r="K8" i="5"/>
  <c r="K3" i="5"/>
  <c r="K29" i="5"/>
  <c r="K15" i="5"/>
  <c r="K6" i="5"/>
  <c r="K4" i="5"/>
  <c r="K13" i="5" s="1"/>
  <c r="K2" i="5"/>
  <c r="K39" i="5"/>
  <c r="K52" i="5"/>
  <c r="K28" i="5"/>
  <c r="K14" i="5"/>
  <c r="K11" i="5"/>
  <c r="K10" i="5"/>
  <c r="D61" i="5"/>
  <c r="D59" i="5"/>
  <c r="D57" i="5"/>
  <c r="D58" i="5"/>
  <c r="D8" i="5"/>
  <c r="D3" i="5"/>
  <c r="D6" i="5"/>
  <c r="D4" i="5"/>
  <c r="D13" i="5" s="1"/>
  <c r="D2" i="5"/>
  <c r="D60" i="5"/>
  <c r="D11" i="5"/>
  <c r="D5" i="5"/>
  <c r="D7" i="5"/>
  <c r="D9" i="5"/>
  <c r="D10" i="5"/>
  <c r="P49" i="5"/>
  <c r="P41" i="5"/>
  <c r="P33" i="5"/>
  <c r="P52" i="5"/>
  <c r="P44" i="5"/>
  <c r="P36" i="5"/>
  <c r="P47" i="5"/>
  <c r="P39" i="5"/>
  <c r="P31" i="5"/>
  <c r="P60" i="5"/>
  <c r="P58" i="5"/>
  <c r="P50" i="5"/>
  <c r="P42" i="5"/>
  <c r="P34" i="5"/>
  <c r="P53" i="5"/>
  <c r="P45" i="5"/>
  <c r="P37" i="5"/>
  <c r="P48" i="5"/>
  <c r="P40" i="5"/>
  <c r="P32" i="5"/>
  <c r="P54" i="5"/>
  <c r="P23" i="5"/>
  <c r="P35" i="5"/>
  <c r="P26" i="5"/>
  <c r="P18" i="5"/>
  <c r="P57" i="5"/>
  <c r="P29" i="5"/>
  <c r="P21" i="5"/>
  <c r="P43" i="5"/>
  <c r="P24" i="5"/>
  <c r="P16" i="5"/>
  <c r="P51" i="5"/>
  <c r="P22" i="5"/>
  <c r="P61" i="5"/>
  <c r="P46" i="5"/>
  <c r="P30" i="5"/>
  <c r="P25" i="5"/>
  <c r="P17" i="5"/>
  <c r="P20" i="5"/>
  <c r="P14" i="5"/>
  <c r="P11" i="5"/>
  <c r="P59" i="5"/>
  <c r="P19" i="5"/>
  <c r="P10" i="5"/>
  <c r="P7" i="5"/>
  <c r="P5" i="5"/>
  <c r="P3" i="5"/>
  <c r="P28" i="5"/>
  <c r="P4" i="5"/>
  <c r="P13" i="5" s="1"/>
  <c r="P15" i="5"/>
  <c r="P27" i="5"/>
  <c r="P9" i="5"/>
  <c r="P6" i="5"/>
  <c r="P38" i="5"/>
  <c r="P8" i="5"/>
  <c r="P2" i="5"/>
  <c r="S60" i="5"/>
  <c r="S58" i="5"/>
  <c r="S50" i="5"/>
  <c r="S42" i="5"/>
  <c r="S34" i="5"/>
  <c r="S53" i="5"/>
  <c r="S45" i="5"/>
  <c r="S37" i="5"/>
  <c r="S48" i="5"/>
  <c r="S40" i="5"/>
  <c r="S32" i="5"/>
  <c r="S51" i="5"/>
  <c r="S43" i="5"/>
  <c r="S35" i="5"/>
  <c r="S61" i="5"/>
  <c r="S59" i="5"/>
  <c r="S57" i="5"/>
  <c r="S54" i="5"/>
  <c r="S46" i="5"/>
  <c r="S38" i="5"/>
  <c r="S49" i="5"/>
  <c r="S41" i="5"/>
  <c r="S33" i="5"/>
  <c r="S44" i="5"/>
  <c r="S24" i="5"/>
  <c r="S16" i="5"/>
  <c r="S27" i="5"/>
  <c r="S19" i="5"/>
  <c r="S52" i="5"/>
  <c r="S39" i="5"/>
  <c r="S31" i="5"/>
  <c r="S22" i="5"/>
  <c r="S30" i="5"/>
  <c r="S25" i="5"/>
  <c r="S17" i="5"/>
  <c r="S23" i="5"/>
  <c r="S36" i="5"/>
  <c r="S26" i="5"/>
  <c r="S18" i="5"/>
  <c r="S20" i="5"/>
  <c r="S10" i="5"/>
  <c r="S7" i="5"/>
  <c r="S3" i="5"/>
  <c r="S29" i="5"/>
  <c r="S9" i="5"/>
  <c r="S28" i="5"/>
  <c r="S14" i="5"/>
  <c r="S21" i="5"/>
  <c r="S8" i="5"/>
  <c r="S4" i="5"/>
  <c r="S13" i="5" s="1"/>
  <c r="S2" i="5"/>
  <c r="S47" i="5"/>
  <c r="S6" i="5"/>
  <c r="S11" i="5"/>
  <c r="S5" i="5"/>
  <c r="S15" i="5"/>
  <c r="V51" i="5"/>
  <c r="C345" i="2" s="1"/>
  <c r="V43" i="5"/>
  <c r="C320" i="2" s="1"/>
  <c r="V35" i="5"/>
  <c r="C327" i="2" s="1"/>
  <c r="V61" i="5"/>
  <c r="V59" i="5"/>
  <c r="C350" i="2" s="1"/>
  <c r="V57" i="5"/>
  <c r="V54" i="5"/>
  <c r="C306" i="2" s="1"/>
  <c r="V46" i="5"/>
  <c r="C323" i="2" s="1"/>
  <c r="V38" i="5"/>
  <c r="C314" i="2" s="1"/>
  <c r="V49" i="5"/>
  <c r="C343" i="2" s="1"/>
  <c r="V41" i="5"/>
  <c r="C318" i="2" s="1"/>
  <c r="V33" i="5"/>
  <c r="C304" i="2" s="1"/>
  <c r="V52" i="5"/>
  <c r="V44" i="5"/>
  <c r="C321" i="2" s="1"/>
  <c r="V36" i="5"/>
  <c r="C312" i="2" s="1"/>
  <c r="V47" i="5"/>
  <c r="C325" i="2" s="1"/>
  <c r="V39" i="5"/>
  <c r="C315" i="2" s="1"/>
  <c r="V60" i="5"/>
  <c r="V58" i="5"/>
  <c r="C349" i="2" s="1"/>
  <c r="V50" i="5"/>
  <c r="C344" i="2" s="1"/>
  <c r="V42" i="5"/>
  <c r="C319" i="2" s="1"/>
  <c r="V34" i="5"/>
  <c r="C311" i="2" s="1"/>
  <c r="V53" i="5"/>
  <c r="C305" i="2" s="1"/>
  <c r="V40" i="5"/>
  <c r="C316" i="2" s="1"/>
  <c r="V25" i="5"/>
  <c r="C308" i="2" s="1"/>
  <c r="V17" i="5"/>
  <c r="C339" i="2" s="1"/>
  <c r="V30" i="5"/>
  <c r="C310" i="2" s="1"/>
  <c r="V28" i="5"/>
  <c r="C334" i="2" s="1"/>
  <c r="V20" i="5"/>
  <c r="C342" i="2" s="1"/>
  <c r="V48" i="5"/>
  <c r="C326" i="2" s="1"/>
  <c r="V23" i="5"/>
  <c r="C331" i="2" s="1"/>
  <c r="V26" i="5"/>
  <c r="C309" i="2" s="1"/>
  <c r="V18" i="5"/>
  <c r="C340" i="2" s="1"/>
  <c r="V24" i="5"/>
  <c r="C332" i="2" s="1"/>
  <c r="V45" i="5"/>
  <c r="C322" i="2" s="1"/>
  <c r="V32" i="5"/>
  <c r="C337" i="2" s="1"/>
  <c r="V27" i="5"/>
  <c r="C333" i="2" s="1"/>
  <c r="V19" i="5"/>
  <c r="C341" i="2" s="1"/>
  <c r="V29" i="5"/>
  <c r="C335" i="2" s="1"/>
  <c r="V8" i="5"/>
  <c r="V4" i="5"/>
  <c r="V13" i="5" s="1"/>
  <c r="V2" i="5"/>
  <c r="V21" i="5"/>
  <c r="C329" i="2" s="1"/>
  <c r="V6" i="5"/>
  <c r="V15" i="5"/>
  <c r="C303" i="2" s="1"/>
  <c r="V16" i="5"/>
  <c r="C338" i="2" s="1"/>
  <c r="V9" i="5"/>
  <c r="V37" i="5"/>
  <c r="C313" i="2" s="1"/>
  <c r="V22" i="5"/>
  <c r="C330" i="2" s="1"/>
  <c r="V14" i="5"/>
  <c r="C302" i="2" s="1"/>
  <c r="V11" i="5"/>
  <c r="V5" i="5"/>
  <c r="V3" i="5"/>
  <c r="V31" i="5"/>
  <c r="C336" i="2" s="1"/>
  <c r="V10" i="5"/>
  <c r="V7" i="5"/>
  <c r="F61" i="5"/>
  <c r="F59" i="5"/>
  <c r="F57" i="5"/>
  <c r="F60" i="5"/>
  <c r="F58" i="5"/>
  <c r="F6" i="5"/>
  <c r="F4" i="5"/>
  <c r="F13" i="5" s="1"/>
  <c r="F2" i="5"/>
  <c r="F11" i="5"/>
  <c r="F10" i="5"/>
  <c r="F7" i="5"/>
  <c r="F5" i="5"/>
  <c r="F3" i="5"/>
  <c r="F9" i="5"/>
  <c r="F8" i="5"/>
  <c r="I52" i="5"/>
  <c r="I44" i="5"/>
  <c r="I36" i="5"/>
  <c r="I47" i="5"/>
  <c r="I39" i="5"/>
  <c r="I60" i="5"/>
  <c r="I58" i="5"/>
  <c r="I50" i="5"/>
  <c r="I42" i="5"/>
  <c r="I34" i="5"/>
  <c r="I53" i="5"/>
  <c r="I45" i="5"/>
  <c r="I37" i="5"/>
  <c r="I48" i="5"/>
  <c r="I40" i="5"/>
  <c r="I32" i="5"/>
  <c r="I51" i="5"/>
  <c r="I43" i="5"/>
  <c r="I35" i="5"/>
  <c r="I41" i="5"/>
  <c r="I26" i="5"/>
  <c r="I18" i="5"/>
  <c r="I54" i="5"/>
  <c r="I31" i="5"/>
  <c r="I29" i="5"/>
  <c r="I21" i="5"/>
  <c r="I10" i="5"/>
  <c r="I8" i="5"/>
  <c r="I49" i="5"/>
  <c r="I24" i="5"/>
  <c r="I57" i="5"/>
  <c r="I27" i="5"/>
  <c r="I19" i="5"/>
  <c r="I59" i="5"/>
  <c r="I38" i="5"/>
  <c r="I25" i="5"/>
  <c r="I33" i="5"/>
  <c r="I28" i="5"/>
  <c r="I20" i="5"/>
  <c r="I7" i="5"/>
  <c r="I14" i="5"/>
  <c r="I30" i="5"/>
  <c r="I5" i="5"/>
  <c r="I3" i="5"/>
  <c r="I11" i="5"/>
  <c r="I9" i="5"/>
  <c r="I4" i="5"/>
  <c r="I13" i="5" s="1"/>
  <c r="I61" i="5"/>
  <c r="I16" i="5"/>
  <c r="I6" i="5"/>
  <c r="I15" i="5"/>
  <c r="I23" i="5"/>
  <c r="I17" i="5"/>
  <c r="I2" i="5"/>
  <c r="I46" i="5"/>
  <c r="I22" i="5"/>
  <c r="U48" i="5"/>
  <c r="B326" i="2" s="1"/>
  <c r="U40" i="5"/>
  <c r="B316" i="2" s="1"/>
  <c r="U32" i="5"/>
  <c r="B337" i="2" s="1"/>
  <c r="U51" i="5"/>
  <c r="B345" i="2" s="1"/>
  <c r="U43" i="5"/>
  <c r="B320" i="2" s="1"/>
  <c r="U35" i="5"/>
  <c r="B327" i="2" s="1"/>
  <c r="U61" i="5"/>
  <c r="U59" i="5"/>
  <c r="B350" i="2" s="1"/>
  <c r="U57" i="5"/>
  <c r="U54" i="5"/>
  <c r="B306" i="2" s="1"/>
  <c r="U46" i="5"/>
  <c r="B323" i="2" s="1"/>
  <c r="U38" i="5"/>
  <c r="B314" i="2" s="1"/>
  <c r="U30" i="5"/>
  <c r="B310" i="2" s="1"/>
  <c r="U49" i="5"/>
  <c r="B343" i="2" s="1"/>
  <c r="U41" i="5"/>
  <c r="B318" i="2" s="1"/>
  <c r="U33" i="5"/>
  <c r="B304" i="2" s="1"/>
  <c r="U52" i="5"/>
  <c r="U44" i="5"/>
  <c r="B321" i="2" s="1"/>
  <c r="U36" i="5"/>
  <c r="B312" i="2" s="1"/>
  <c r="U47" i="5"/>
  <c r="B325" i="2" s="1"/>
  <c r="U39" i="5"/>
  <c r="B315" i="2" s="1"/>
  <c r="U31" i="5"/>
  <c r="B336" i="2" s="1"/>
  <c r="U22" i="5"/>
  <c r="B330" i="2" s="1"/>
  <c r="U53" i="5"/>
  <c r="B305" i="2" s="1"/>
  <c r="U34" i="5"/>
  <c r="B311" i="2" s="1"/>
  <c r="U25" i="5"/>
  <c r="B308" i="2" s="1"/>
  <c r="U17" i="5"/>
  <c r="B339" i="2" s="1"/>
  <c r="U11" i="5"/>
  <c r="U9" i="5"/>
  <c r="U7" i="5"/>
  <c r="U28" i="5"/>
  <c r="B334" i="2" s="1"/>
  <c r="U20" i="5"/>
  <c r="B342" i="2" s="1"/>
  <c r="U42" i="5"/>
  <c r="B319" i="2" s="1"/>
  <c r="U23" i="5"/>
  <c r="B331" i="2" s="1"/>
  <c r="U58" i="5"/>
  <c r="B349" i="2" s="1"/>
  <c r="U50" i="5"/>
  <c r="B344" i="2" s="1"/>
  <c r="U37" i="5"/>
  <c r="B313" i="2" s="1"/>
  <c r="U29" i="5"/>
  <c r="B335" i="2" s="1"/>
  <c r="U21" i="5"/>
  <c r="B329" i="2" s="1"/>
  <c r="U24" i="5"/>
  <c r="B332" i="2" s="1"/>
  <c r="U16" i="5"/>
  <c r="B338" i="2" s="1"/>
  <c r="U3" i="5"/>
  <c r="U19" i="5"/>
  <c r="B341" i="2" s="1"/>
  <c r="U8" i="5"/>
  <c r="U4" i="5"/>
  <c r="U13" i="5" s="1"/>
  <c r="U2" i="5"/>
  <c r="U56" i="5" s="1"/>
  <c r="U60" i="5"/>
  <c r="U18" i="5"/>
  <c r="B340" i="2" s="1"/>
  <c r="U6" i="5"/>
  <c r="U5" i="5"/>
  <c r="U10" i="5"/>
  <c r="U27" i="5"/>
  <c r="B333" i="2" s="1"/>
  <c r="U15" i="5"/>
  <c r="B303" i="2" s="1"/>
  <c r="U26" i="5"/>
  <c r="B309" i="2" s="1"/>
  <c r="U45" i="5"/>
  <c r="B322" i="2" s="1"/>
  <c r="U14" i="5"/>
  <c r="B302" i="2" s="1"/>
  <c r="Z9" i="1" l="1"/>
  <c r="Z9" i="7" s="1"/>
  <c r="Z60" i="7"/>
  <c r="AE7" i="1"/>
  <c r="AE7" i="7" s="1"/>
  <c r="AE58" i="7"/>
  <c r="Z10" i="1"/>
  <c r="Z10" i="7" s="1"/>
  <c r="Z61" i="7"/>
  <c r="D338" i="2"/>
  <c r="P271" i="2"/>
  <c r="P249" i="2"/>
  <c r="D316" i="2"/>
  <c r="P272" i="2"/>
  <c r="D339" i="2"/>
  <c r="P270" i="2"/>
  <c r="D337" i="2"/>
  <c r="P264" i="2"/>
  <c r="D331" i="2"/>
  <c r="D322" i="2"/>
  <c r="P255" i="2"/>
  <c r="D489" i="2"/>
  <c r="D353" i="2"/>
  <c r="P286" i="2"/>
  <c r="D306" i="2"/>
  <c r="P239" i="2"/>
  <c r="D466" i="2"/>
  <c r="P399" i="2"/>
  <c r="C399" i="2"/>
  <c r="D468" i="2"/>
  <c r="P401" i="2"/>
  <c r="C401" i="2"/>
  <c r="I401" i="2" s="1"/>
  <c r="D476" i="2"/>
  <c r="P409" i="2"/>
  <c r="C409" i="2"/>
  <c r="P384" i="2"/>
  <c r="C384" i="2"/>
  <c r="D451" i="2"/>
  <c r="P392" i="2"/>
  <c r="D459" i="2"/>
  <c r="C392" i="2"/>
  <c r="D481" i="2"/>
  <c r="P414" i="2"/>
  <c r="C414" i="2"/>
  <c r="J414" i="2" s="1"/>
  <c r="P266" i="2"/>
  <c r="D333" i="2"/>
  <c r="D450" i="2"/>
  <c r="C383" i="2"/>
  <c r="P383" i="2"/>
  <c r="P259" i="2"/>
  <c r="D326" i="2"/>
  <c r="P238" i="2"/>
  <c r="D305" i="2"/>
  <c r="R56" i="5"/>
  <c r="O56" i="5"/>
  <c r="Q56" i="5"/>
  <c r="G56" i="5"/>
  <c r="P379" i="2"/>
  <c r="D446" i="2"/>
  <c r="C379" i="2"/>
  <c r="I379" i="2" s="1"/>
  <c r="C405" i="2"/>
  <c r="I405" i="2" s="1"/>
  <c r="D472" i="2"/>
  <c r="P405" i="2"/>
  <c r="D445" i="2"/>
  <c r="P378" i="2"/>
  <c r="C378" i="2"/>
  <c r="D461" i="2"/>
  <c r="P394" i="2"/>
  <c r="C394" i="2"/>
  <c r="D442" i="2"/>
  <c r="P375" i="2"/>
  <c r="C375" i="2"/>
  <c r="C490" i="2"/>
  <c r="C354" i="2"/>
  <c r="P236" i="2"/>
  <c r="D303" i="2"/>
  <c r="P262" i="2"/>
  <c r="D329" i="2"/>
  <c r="D336" i="2"/>
  <c r="P269" i="2"/>
  <c r="P237" i="2"/>
  <c r="D304" i="2"/>
  <c r="P283" i="2"/>
  <c r="D350" i="2"/>
  <c r="N56" i="5"/>
  <c r="W56" i="6"/>
  <c r="D477" i="2"/>
  <c r="C410" i="2"/>
  <c r="H410" i="2" s="1"/>
  <c r="L410" i="2" s="1"/>
  <c r="P410" i="2"/>
  <c r="P398" i="2"/>
  <c r="C398" i="2"/>
  <c r="H398" i="2" s="1"/>
  <c r="L398" i="2" s="1"/>
  <c r="D465" i="2"/>
  <c r="C380" i="2"/>
  <c r="D447" i="2"/>
  <c r="P380" i="2"/>
  <c r="C420" i="2"/>
  <c r="P420" i="2"/>
  <c r="D473" i="2"/>
  <c r="P406" i="2"/>
  <c r="C406" i="2"/>
  <c r="J406" i="2" s="1"/>
  <c r="P56" i="6"/>
  <c r="H384" i="2"/>
  <c r="L384" i="2" s="1"/>
  <c r="K384" i="2"/>
  <c r="J384" i="2"/>
  <c r="I384" i="2"/>
  <c r="D321" i="2"/>
  <c r="P254" i="2"/>
  <c r="D474" i="2"/>
  <c r="P407" i="2"/>
  <c r="C407" i="2"/>
  <c r="K407" i="2" s="1"/>
  <c r="P268" i="2"/>
  <c r="D335" i="2"/>
  <c r="D342" i="2"/>
  <c r="P275" i="2"/>
  <c r="D315" i="2"/>
  <c r="P248" i="2"/>
  <c r="P251" i="2"/>
  <c r="D318" i="2"/>
  <c r="D490" i="2"/>
  <c r="D354" i="2"/>
  <c r="P287" i="2"/>
  <c r="P371" i="2"/>
  <c r="D438" i="2"/>
  <c r="C371" i="2"/>
  <c r="K371" i="2" s="1"/>
  <c r="P411" i="2"/>
  <c r="D478" i="2"/>
  <c r="C411" i="2"/>
  <c r="I411" i="2" s="1"/>
  <c r="D469" i="2"/>
  <c r="C402" i="2"/>
  <c r="H402" i="2" s="1"/>
  <c r="L402" i="2" s="1"/>
  <c r="P402" i="2"/>
  <c r="C404" i="2"/>
  <c r="J404" i="2" s="1"/>
  <c r="D471" i="2"/>
  <c r="P404" i="2"/>
  <c r="C388" i="2"/>
  <c r="D455" i="2"/>
  <c r="P388" i="2"/>
  <c r="P373" i="2"/>
  <c r="C373" i="2"/>
  <c r="D440" i="2"/>
  <c r="P419" i="2"/>
  <c r="C419" i="2"/>
  <c r="D486" i="2"/>
  <c r="C385" i="2"/>
  <c r="D452" i="2"/>
  <c r="P385" i="2"/>
  <c r="H404" i="2"/>
  <c r="L404" i="2" s="1"/>
  <c r="I410" i="2"/>
  <c r="D313" i="2"/>
  <c r="P246" i="2"/>
  <c r="D439" i="2"/>
  <c r="C372" i="2"/>
  <c r="P372" i="2"/>
  <c r="F56" i="5"/>
  <c r="H56" i="5"/>
  <c r="P241" i="2"/>
  <c r="D308" i="2"/>
  <c r="P265" i="2"/>
  <c r="D332" i="2"/>
  <c r="D340" i="2"/>
  <c r="P273" i="2"/>
  <c r="P267" i="2"/>
  <c r="D334" i="2"/>
  <c r="D311" i="2"/>
  <c r="P244" i="2"/>
  <c r="D325" i="2"/>
  <c r="P258" i="2"/>
  <c r="P276" i="2"/>
  <c r="D343" i="2"/>
  <c r="P400" i="2"/>
  <c r="C400" i="2"/>
  <c r="K400" i="2" s="1"/>
  <c r="D467" i="2"/>
  <c r="P403" i="2"/>
  <c r="D470" i="2"/>
  <c r="C403" i="2"/>
  <c r="I403" i="2" s="1"/>
  <c r="D457" i="2"/>
  <c r="P390" i="2"/>
  <c r="C390" i="2"/>
  <c r="C381" i="2"/>
  <c r="H381" i="2" s="1"/>
  <c r="L381" i="2" s="1"/>
  <c r="D448" i="2"/>
  <c r="P381" i="2"/>
  <c r="C413" i="2"/>
  <c r="D480" i="2"/>
  <c r="P413" i="2"/>
  <c r="C387" i="2"/>
  <c r="K387" i="2" s="1"/>
  <c r="P387" i="2"/>
  <c r="D454" i="2"/>
  <c r="P423" i="2"/>
  <c r="C423" i="2"/>
  <c r="H423" i="2" s="1"/>
  <c r="L423" i="2" s="1"/>
  <c r="C395" i="2"/>
  <c r="D462" i="2"/>
  <c r="P395" i="2"/>
  <c r="K399" i="2"/>
  <c r="J399" i="2"/>
  <c r="I399" i="2"/>
  <c r="H399" i="2"/>
  <c r="L399" i="2" s="1"/>
  <c r="D323" i="2"/>
  <c r="P256" i="2"/>
  <c r="B490" i="2"/>
  <c r="B354" i="2"/>
  <c r="C489" i="2"/>
  <c r="C353" i="2"/>
  <c r="P235" i="2"/>
  <c r="D302" i="2"/>
  <c r="D330" i="2"/>
  <c r="P263" i="2"/>
  <c r="D309" i="2"/>
  <c r="P242" i="2"/>
  <c r="P243" i="2"/>
  <c r="D310" i="2"/>
  <c r="P252" i="2"/>
  <c r="D319" i="2"/>
  <c r="J56" i="5"/>
  <c r="O56" i="6"/>
  <c r="P382" i="2"/>
  <c r="D449" i="2"/>
  <c r="C382" i="2"/>
  <c r="P408" i="2"/>
  <c r="C408" i="2"/>
  <c r="K408" i="2" s="1"/>
  <c r="D475" i="2"/>
  <c r="C374" i="2"/>
  <c r="K374" i="2" s="1"/>
  <c r="D441" i="2"/>
  <c r="P374" i="2"/>
  <c r="C391" i="2"/>
  <c r="P391" i="2"/>
  <c r="D458" i="2"/>
  <c r="C418" i="2"/>
  <c r="H418" i="2" s="1"/>
  <c r="L418" i="2" s="1"/>
  <c r="D485" i="2"/>
  <c r="P418" i="2"/>
  <c r="C412" i="2"/>
  <c r="K412" i="2" s="1"/>
  <c r="P412" i="2"/>
  <c r="D479" i="2"/>
  <c r="J405" i="2"/>
  <c r="K372" i="2"/>
  <c r="H372" i="2"/>
  <c r="L372" i="2" s="1"/>
  <c r="I372" i="2"/>
  <c r="J372" i="2"/>
  <c r="K378" i="2"/>
  <c r="I378" i="2"/>
  <c r="H378" i="2"/>
  <c r="L378" i="2" s="1"/>
  <c r="J378" i="2"/>
  <c r="I387" i="2"/>
  <c r="H387" i="2"/>
  <c r="L387" i="2" s="1"/>
  <c r="J387" i="2"/>
  <c r="D349" i="2"/>
  <c r="P282" i="2"/>
  <c r="P415" i="2"/>
  <c r="C415" i="2"/>
  <c r="D456" i="2"/>
  <c r="P389" i="2"/>
  <c r="C389" i="2"/>
  <c r="B489" i="2"/>
  <c r="B353" i="2"/>
  <c r="D345" i="2"/>
  <c r="P278" i="2"/>
  <c r="P274" i="2"/>
  <c r="D341" i="2"/>
  <c r="D320" i="2"/>
  <c r="P253" i="2"/>
  <c r="P260" i="2"/>
  <c r="D327" i="2"/>
  <c r="D344" i="2"/>
  <c r="P277" i="2"/>
  <c r="P245" i="2"/>
  <c r="D312" i="2"/>
  <c r="D314" i="2"/>
  <c r="P247" i="2"/>
  <c r="D444" i="2"/>
  <c r="P377" i="2"/>
  <c r="C377" i="2"/>
  <c r="H377" i="2" s="1"/>
  <c r="L377" i="2" s="1"/>
  <c r="P422" i="2"/>
  <c r="C422" i="2"/>
  <c r="C396" i="2"/>
  <c r="H396" i="2" s="1"/>
  <c r="L396" i="2" s="1"/>
  <c r="D463" i="2"/>
  <c r="P396" i="2"/>
  <c r="J412" i="2"/>
  <c r="I412" i="2"/>
  <c r="H412" i="2"/>
  <c r="L412" i="2" s="1"/>
  <c r="I409" i="2"/>
  <c r="K409" i="2"/>
  <c r="J409" i="2"/>
  <c r="H409" i="2"/>
  <c r="L409" i="2" s="1"/>
  <c r="J398" i="2"/>
  <c r="I398" i="2"/>
  <c r="Z11" i="1"/>
  <c r="Z11" i="7" s="1"/>
  <c r="S56" i="6"/>
  <c r="N56" i="6"/>
  <c r="M60" i="6"/>
  <c r="M58" i="6"/>
  <c r="M50" i="6"/>
  <c r="M42" i="6"/>
  <c r="M34" i="6"/>
  <c r="M53" i="6"/>
  <c r="M45" i="6"/>
  <c r="M37" i="6"/>
  <c r="M48" i="6"/>
  <c r="M40" i="6"/>
  <c r="M32" i="6"/>
  <c r="M51" i="6"/>
  <c r="M43" i="6"/>
  <c r="M35" i="6"/>
  <c r="M49" i="6"/>
  <c r="M41" i="6"/>
  <c r="M33" i="6"/>
  <c r="M52" i="6"/>
  <c r="M44" i="6"/>
  <c r="M36" i="6"/>
  <c r="M47" i="6"/>
  <c r="M28" i="6"/>
  <c r="M20" i="6"/>
  <c r="M46" i="6"/>
  <c r="M23" i="6"/>
  <c r="M31" i="6"/>
  <c r="M26" i="6"/>
  <c r="M18" i="6"/>
  <c r="M54" i="6"/>
  <c r="M29" i="6"/>
  <c r="M21" i="6"/>
  <c r="M57" i="6"/>
  <c r="M24" i="6"/>
  <c r="M59" i="6"/>
  <c r="M27" i="6"/>
  <c r="M19" i="6"/>
  <c r="M61" i="6"/>
  <c r="M39" i="6"/>
  <c r="M30" i="6"/>
  <c r="M22" i="6"/>
  <c r="M38" i="6"/>
  <c r="M17" i="6"/>
  <c r="M9" i="6"/>
  <c r="M4" i="6"/>
  <c r="M13" i="6" s="1"/>
  <c r="M25" i="6"/>
  <c r="M16" i="6"/>
  <c r="M15" i="6"/>
  <c r="M6" i="6"/>
  <c r="M3" i="6"/>
  <c r="M2" i="6"/>
  <c r="M14" i="6"/>
  <c r="M8" i="6"/>
  <c r="M5" i="6"/>
  <c r="M10" i="6"/>
  <c r="M7" i="6"/>
  <c r="M11" i="6"/>
  <c r="K75" i="6"/>
  <c r="L76" i="6"/>
  <c r="L77" i="6" s="1"/>
  <c r="U56" i="6"/>
  <c r="R56" i="6"/>
  <c r="V56" i="5"/>
  <c r="S56" i="5"/>
  <c r="E56" i="5"/>
  <c r="C56" i="5"/>
  <c r="B56" i="5"/>
  <c r="M56" i="5"/>
  <c r="D56" i="5"/>
  <c r="K56" i="5"/>
  <c r="L56" i="5"/>
  <c r="P56" i="5"/>
  <c r="I56" i="5"/>
  <c r="W56" i="5"/>
  <c r="I404" i="2" l="1"/>
  <c r="K404" i="2"/>
  <c r="J374" i="2"/>
  <c r="K398" i="2"/>
  <c r="H406" i="2"/>
  <c r="L406" i="2" s="1"/>
  <c r="H411" i="2"/>
  <c r="L411" i="2" s="1"/>
  <c r="I396" i="2"/>
  <c r="M396" i="2" s="1"/>
  <c r="I377" i="2"/>
  <c r="J381" i="2"/>
  <c r="J423" i="2"/>
  <c r="H407" i="2"/>
  <c r="L407" i="2" s="1"/>
  <c r="K405" i="2"/>
  <c r="I423" i="2"/>
  <c r="M423" i="2" s="1"/>
  <c r="I407" i="2"/>
  <c r="J402" i="2"/>
  <c r="H405" i="2"/>
  <c r="K423" i="2"/>
  <c r="M377" i="2"/>
  <c r="M399" i="2"/>
  <c r="I381" i="2"/>
  <c r="M381" i="2" s="1"/>
  <c r="K406" i="2"/>
  <c r="J403" i="2"/>
  <c r="J410" i="2"/>
  <c r="H374" i="2"/>
  <c r="L374" i="2" s="1"/>
  <c r="K414" i="2"/>
  <c r="J418" i="2"/>
  <c r="K402" i="2"/>
  <c r="J379" i="2"/>
  <c r="M409" i="2"/>
  <c r="M387" i="2"/>
  <c r="H395" i="2"/>
  <c r="L395" i="2" s="1"/>
  <c r="I395" i="2"/>
  <c r="K395" i="2"/>
  <c r="J395" i="2"/>
  <c r="J413" i="2"/>
  <c r="I413" i="2"/>
  <c r="H413" i="2"/>
  <c r="K413" i="2"/>
  <c r="K381" i="2"/>
  <c r="I406" i="2"/>
  <c r="M406" i="2" s="1"/>
  <c r="H403" i="2"/>
  <c r="L403" i="2" s="1"/>
  <c r="K410" i="2"/>
  <c r="I385" i="2"/>
  <c r="J385" i="2"/>
  <c r="H385" i="2"/>
  <c r="L385" i="2" s="1"/>
  <c r="K385" i="2"/>
  <c r="J407" i="2"/>
  <c r="K418" i="2"/>
  <c r="K411" i="2"/>
  <c r="H371" i="2"/>
  <c r="L371" i="2" s="1"/>
  <c r="K403" i="2"/>
  <c r="M410" i="2"/>
  <c r="I375" i="2"/>
  <c r="K375" i="2"/>
  <c r="J375" i="2"/>
  <c r="H375" i="2"/>
  <c r="L375" i="2" s="1"/>
  <c r="I418" i="2"/>
  <c r="M418" i="2" s="1"/>
  <c r="M411" i="2"/>
  <c r="M372" i="2"/>
  <c r="J400" i="2"/>
  <c r="J411" i="2"/>
  <c r="I371" i="2"/>
  <c r="I383" i="2"/>
  <c r="J383" i="2"/>
  <c r="K383" i="2"/>
  <c r="H383" i="2"/>
  <c r="L383" i="2" s="1"/>
  <c r="J377" i="2"/>
  <c r="I408" i="2"/>
  <c r="K396" i="2"/>
  <c r="J419" i="2"/>
  <c r="H419" i="2"/>
  <c r="L419" i="2" s="1"/>
  <c r="K419" i="2"/>
  <c r="I419" i="2"/>
  <c r="I400" i="2"/>
  <c r="H380" i="2"/>
  <c r="L380" i="2" s="1"/>
  <c r="I380" i="2"/>
  <c r="K380" i="2"/>
  <c r="J380" i="2"/>
  <c r="K394" i="2"/>
  <c r="I394" i="2"/>
  <c r="J394" i="2"/>
  <c r="H394" i="2"/>
  <c r="L394" i="2" s="1"/>
  <c r="H401" i="2"/>
  <c r="L401" i="2" s="1"/>
  <c r="J371" i="2"/>
  <c r="M398" i="2"/>
  <c r="I422" i="2"/>
  <c r="K422" i="2"/>
  <c r="J422" i="2"/>
  <c r="H422" i="2"/>
  <c r="L422" i="2" s="1"/>
  <c r="H400" i="2"/>
  <c r="L400" i="2" s="1"/>
  <c r="I414" i="2"/>
  <c r="J401" i="2"/>
  <c r="K379" i="2"/>
  <c r="M378" i="2"/>
  <c r="L405" i="2"/>
  <c r="M405" i="2" s="1"/>
  <c r="K377" i="2"/>
  <c r="H408" i="2"/>
  <c r="L408" i="2" s="1"/>
  <c r="J396" i="2"/>
  <c r="M404" i="2"/>
  <c r="I374" i="2"/>
  <c r="H414" i="2"/>
  <c r="L414" i="2" s="1"/>
  <c r="K401" i="2"/>
  <c r="I402" i="2"/>
  <c r="M402" i="2" s="1"/>
  <c r="H379" i="2"/>
  <c r="L379" i="2" s="1"/>
  <c r="J408" i="2"/>
  <c r="M412" i="2"/>
  <c r="I382" i="2"/>
  <c r="H382" i="2"/>
  <c r="L382" i="2" s="1"/>
  <c r="K382" i="2"/>
  <c r="J382" i="2"/>
  <c r="J373" i="2"/>
  <c r="H373" i="2"/>
  <c r="L373" i="2" s="1"/>
  <c r="I373" i="2"/>
  <c r="K373" i="2"/>
  <c r="M384" i="2"/>
  <c r="L47" i="6"/>
  <c r="L39" i="6"/>
  <c r="L31" i="6"/>
  <c r="L60" i="6"/>
  <c r="L58" i="6"/>
  <c r="L50" i="6"/>
  <c r="L42" i="6"/>
  <c r="L34" i="6"/>
  <c r="L53" i="6"/>
  <c r="L45" i="6"/>
  <c r="L37" i="6"/>
  <c r="L48" i="6"/>
  <c r="L40" i="6"/>
  <c r="L32" i="6"/>
  <c r="L61" i="6"/>
  <c r="L59" i="6"/>
  <c r="L57" i="6"/>
  <c r="L54" i="6"/>
  <c r="L46" i="6"/>
  <c r="L38" i="6"/>
  <c r="L49" i="6"/>
  <c r="L41" i="6"/>
  <c r="L33" i="6"/>
  <c r="L52" i="6"/>
  <c r="L25" i="6"/>
  <c r="L17" i="6"/>
  <c r="L11" i="6"/>
  <c r="L9" i="6"/>
  <c r="L7" i="6"/>
  <c r="L5" i="6"/>
  <c r="L3" i="6"/>
  <c r="L51" i="6"/>
  <c r="L28" i="6"/>
  <c r="L20" i="6"/>
  <c r="L23" i="6"/>
  <c r="L15" i="6"/>
  <c r="L26" i="6"/>
  <c r="L18" i="6"/>
  <c r="L36" i="6"/>
  <c r="L29" i="6"/>
  <c r="L21" i="6"/>
  <c r="L35" i="6"/>
  <c r="L24" i="6"/>
  <c r="L16" i="6"/>
  <c r="L44" i="6"/>
  <c r="L27" i="6"/>
  <c r="L19" i="6"/>
  <c r="L22" i="6"/>
  <c r="L30" i="6"/>
  <c r="L4" i="6"/>
  <c r="L13" i="6" s="1"/>
  <c r="L6" i="6"/>
  <c r="L2" i="6"/>
  <c r="L10" i="6"/>
  <c r="L14" i="6"/>
  <c r="L8" i="6"/>
  <c r="L43" i="6"/>
  <c r="M56" i="6"/>
  <c r="J75" i="6"/>
  <c r="K76" i="6"/>
  <c r="K77" i="6" s="1"/>
  <c r="M407" i="2" l="1"/>
  <c r="N407" i="2" s="1"/>
  <c r="N381" i="2"/>
  <c r="N418" i="2"/>
  <c r="N406" i="2"/>
  <c r="N405" i="2"/>
  <c r="M408" i="2"/>
  <c r="N402" i="2"/>
  <c r="M400" i="2"/>
  <c r="M401" i="2"/>
  <c r="M380" i="2"/>
  <c r="N372" i="2"/>
  <c r="M395" i="2"/>
  <c r="N399" i="2"/>
  <c r="M379" i="2"/>
  <c r="N384" i="2"/>
  <c r="M382" i="2"/>
  <c r="M414" i="2"/>
  <c r="N411" i="2"/>
  <c r="M385" i="2"/>
  <c r="L413" i="2"/>
  <c r="N396" i="2"/>
  <c r="M373" i="2"/>
  <c r="M394" i="2"/>
  <c r="N410" i="2"/>
  <c r="M374" i="2"/>
  <c r="N378" i="2"/>
  <c r="N409" i="2"/>
  <c r="N412" i="2"/>
  <c r="N404" i="2"/>
  <c r="M419" i="2"/>
  <c r="M383" i="2"/>
  <c r="N423" i="2"/>
  <c r="M403" i="2"/>
  <c r="M422" i="2"/>
  <c r="N387" i="2"/>
  <c r="L56" i="6"/>
  <c r="N398" i="2"/>
  <c r="M375" i="2"/>
  <c r="M371" i="2"/>
  <c r="N377" i="2"/>
  <c r="K52" i="6"/>
  <c r="K44" i="6"/>
  <c r="K36" i="6"/>
  <c r="K47" i="6"/>
  <c r="K39" i="6"/>
  <c r="K60" i="6"/>
  <c r="K58" i="6"/>
  <c r="K50" i="6"/>
  <c r="K42" i="6"/>
  <c r="K34" i="6"/>
  <c r="K53" i="6"/>
  <c r="K45" i="6"/>
  <c r="K37" i="6"/>
  <c r="K51" i="6"/>
  <c r="K43" i="6"/>
  <c r="K35" i="6"/>
  <c r="K61" i="6"/>
  <c r="K59" i="6"/>
  <c r="K57" i="6"/>
  <c r="K54" i="6"/>
  <c r="K46" i="6"/>
  <c r="K38" i="6"/>
  <c r="K30" i="6"/>
  <c r="K22" i="6"/>
  <c r="K14" i="6"/>
  <c r="K25" i="6"/>
  <c r="K17" i="6"/>
  <c r="K33" i="6"/>
  <c r="K28" i="6"/>
  <c r="K20" i="6"/>
  <c r="K32" i="6"/>
  <c r="K31" i="6"/>
  <c r="K23" i="6"/>
  <c r="K15" i="6"/>
  <c r="K41" i="6"/>
  <c r="K26" i="6"/>
  <c r="K18" i="6"/>
  <c r="K40" i="6"/>
  <c r="K29" i="6"/>
  <c r="K21" i="6"/>
  <c r="K49" i="6"/>
  <c r="K24" i="6"/>
  <c r="K16" i="6"/>
  <c r="K27" i="6"/>
  <c r="K11" i="6"/>
  <c r="K8" i="6"/>
  <c r="K7" i="6"/>
  <c r="K48" i="6"/>
  <c r="K4" i="6"/>
  <c r="K13" i="6" s="1"/>
  <c r="K3" i="6"/>
  <c r="K19" i="6"/>
  <c r="K6" i="6"/>
  <c r="K5" i="6"/>
  <c r="K2" i="6"/>
  <c r="K10" i="6"/>
  <c r="K9" i="6"/>
  <c r="I75" i="6"/>
  <c r="J76" i="6"/>
  <c r="J77" i="6" s="1"/>
  <c r="J54" i="2"/>
  <c r="K54" i="2"/>
  <c r="L54" i="2"/>
  <c r="M54" i="2"/>
  <c r="J56" i="2"/>
  <c r="K56" i="2"/>
  <c r="L56" i="2"/>
  <c r="M56" i="2"/>
  <c r="K53" i="2"/>
  <c r="L53" i="2"/>
  <c r="M53" i="2"/>
  <c r="J53" i="2"/>
  <c r="Q55" i="2"/>
  <c r="R55" i="2"/>
  <c r="S55" i="2"/>
  <c r="P55" i="2"/>
  <c r="E55" i="2"/>
  <c r="F55" i="2"/>
  <c r="G55" i="2"/>
  <c r="D55" i="2"/>
  <c r="J46" i="2"/>
  <c r="K46" i="2"/>
  <c r="L46" i="2"/>
  <c r="M46" i="2"/>
  <c r="J47" i="2"/>
  <c r="K47" i="2"/>
  <c r="L47" i="2"/>
  <c r="M47" i="2"/>
  <c r="J48" i="2"/>
  <c r="K48" i="2"/>
  <c r="L48" i="2"/>
  <c r="M48" i="2"/>
  <c r="J49" i="2"/>
  <c r="K49" i="2"/>
  <c r="L49" i="2"/>
  <c r="M49" i="2"/>
  <c r="K45" i="2"/>
  <c r="L45" i="2"/>
  <c r="M45" i="2"/>
  <c r="J45" i="2"/>
  <c r="S50" i="2"/>
  <c r="Q50" i="2"/>
  <c r="R50" i="2"/>
  <c r="P50" i="2"/>
  <c r="N400" i="2" l="1"/>
  <c r="O398" i="2"/>
  <c r="N422" i="2"/>
  <c r="O412" i="2"/>
  <c r="O378" i="2"/>
  <c r="M413" i="2"/>
  <c r="N395" i="2"/>
  <c r="N403" i="2"/>
  <c r="N419" i="2"/>
  <c r="O396" i="2"/>
  <c r="O411" i="2"/>
  <c r="O372" i="2"/>
  <c r="O402" i="2"/>
  <c r="O418" i="2"/>
  <c r="N385" i="2"/>
  <c r="N371" i="2"/>
  <c r="N379" i="2"/>
  <c r="N373" i="2"/>
  <c r="O387" i="2"/>
  <c r="O423" i="2"/>
  <c r="O409" i="2"/>
  <c r="O410" i="2"/>
  <c r="O407" i="2"/>
  <c r="N414" i="2"/>
  <c r="N380" i="2"/>
  <c r="N408" i="2"/>
  <c r="O406" i="2"/>
  <c r="N375" i="2"/>
  <c r="O404" i="2"/>
  <c r="O381" i="2"/>
  <c r="O384" i="2"/>
  <c r="O377" i="2"/>
  <c r="N383" i="2"/>
  <c r="N374" i="2"/>
  <c r="N394" i="2"/>
  <c r="N382" i="2"/>
  <c r="O399" i="2"/>
  <c r="N401" i="2"/>
  <c r="O405" i="2"/>
  <c r="H75" i="6"/>
  <c r="I76" i="6"/>
  <c r="I77" i="6" s="1"/>
  <c r="K56" i="6"/>
  <c r="J49" i="6"/>
  <c r="J41" i="6"/>
  <c r="J33" i="6"/>
  <c r="J52" i="6"/>
  <c r="J44" i="6"/>
  <c r="J36" i="6"/>
  <c r="J47" i="6"/>
  <c r="J39" i="6"/>
  <c r="J60" i="6"/>
  <c r="J58" i="6"/>
  <c r="J50" i="6"/>
  <c r="J42" i="6"/>
  <c r="J34" i="6"/>
  <c r="J48" i="6"/>
  <c r="J40" i="6"/>
  <c r="J32" i="6"/>
  <c r="J51" i="6"/>
  <c r="J43" i="6"/>
  <c r="J35" i="6"/>
  <c r="J38" i="6"/>
  <c r="J27" i="6"/>
  <c r="J19" i="6"/>
  <c r="J30" i="6"/>
  <c r="J22" i="6"/>
  <c r="J46" i="6"/>
  <c r="J37" i="6"/>
  <c r="J25" i="6"/>
  <c r="J17" i="6"/>
  <c r="J11" i="6"/>
  <c r="J9" i="6"/>
  <c r="J7" i="6"/>
  <c r="J5" i="6"/>
  <c r="J3" i="6"/>
  <c r="J28" i="6"/>
  <c r="J20" i="6"/>
  <c r="J54" i="6"/>
  <c r="J45" i="6"/>
  <c r="J31" i="6"/>
  <c r="J23" i="6"/>
  <c r="J57" i="6"/>
  <c r="J26" i="6"/>
  <c r="J18" i="6"/>
  <c r="J59" i="6"/>
  <c r="J53" i="6"/>
  <c r="J29" i="6"/>
  <c r="J21" i="6"/>
  <c r="J10" i="6"/>
  <c r="J2" i="6"/>
  <c r="J61" i="6"/>
  <c r="J14" i="6"/>
  <c r="J6" i="6"/>
  <c r="J16" i="6"/>
  <c r="J15" i="6"/>
  <c r="J24" i="6"/>
  <c r="J4" i="6"/>
  <c r="J13" i="6" s="1"/>
  <c r="J8" i="6"/>
  <c r="K55" i="2"/>
  <c r="L55" i="2"/>
  <c r="M55" i="2"/>
  <c r="J55" i="2"/>
  <c r="O374" i="2" l="1"/>
  <c r="O408" i="2"/>
  <c r="O382" i="2"/>
  <c r="O380" i="2"/>
  <c r="O419" i="2"/>
  <c r="O414" i="2"/>
  <c r="O403" i="2"/>
  <c r="O422" i="2"/>
  <c r="O375" i="2"/>
  <c r="O394" i="2"/>
  <c r="O371" i="2"/>
  <c r="O401" i="2"/>
  <c r="O379" i="2"/>
  <c r="O385" i="2"/>
  <c r="N413" i="2"/>
  <c r="O395" i="2"/>
  <c r="O400" i="2"/>
  <c r="O383" i="2"/>
  <c r="O373" i="2"/>
  <c r="G75" i="6"/>
  <c r="H76" i="6"/>
  <c r="H77" i="6" s="1"/>
  <c r="I61" i="6"/>
  <c r="I59" i="6"/>
  <c r="I57" i="6"/>
  <c r="I54" i="6"/>
  <c r="I46" i="6"/>
  <c r="I38" i="6"/>
  <c r="I49" i="6"/>
  <c r="I41" i="6"/>
  <c r="I33" i="6"/>
  <c r="I52" i="6"/>
  <c r="I44" i="6"/>
  <c r="I36" i="6"/>
  <c r="I47" i="6"/>
  <c r="I39" i="6"/>
  <c r="I53" i="6"/>
  <c r="I45" i="6"/>
  <c r="I37" i="6"/>
  <c r="I48" i="6"/>
  <c r="I40" i="6"/>
  <c r="I32" i="6"/>
  <c r="I43" i="6"/>
  <c r="I34" i="6"/>
  <c r="I24" i="6"/>
  <c r="I16" i="6"/>
  <c r="I27" i="6"/>
  <c r="I19" i="6"/>
  <c r="I58" i="6"/>
  <c r="I51" i="6"/>
  <c r="I42" i="6"/>
  <c r="I30" i="6"/>
  <c r="I22" i="6"/>
  <c r="I14" i="6"/>
  <c r="I60" i="6"/>
  <c r="I25" i="6"/>
  <c r="I17" i="6"/>
  <c r="I50" i="6"/>
  <c r="I28" i="6"/>
  <c r="I20" i="6"/>
  <c r="I31" i="6"/>
  <c r="I23" i="6"/>
  <c r="I35" i="6"/>
  <c r="I26" i="6"/>
  <c r="I18" i="6"/>
  <c r="I9" i="6"/>
  <c r="I8" i="6"/>
  <c r="I4" i="6"/>
  <c r="I13" i="6" s="1"/>
  <c r="I11" i="6"/>
  <c r="I10" i="6"/>
  <c r="I21" i="6"/>
  <c r="I5" i="6"/>
  <c r="I29" i="6"/>
  <c r="I15" i="6"/>
  <c r="I3" i="6"/>
  <c r="I7" i="6"/>
  <c r="I6" i="6"/>
  <c r="I2" i="6"/>
  <c r="J56" i="6"/>
  <c r="U76" i="1"/>
  <c r="T76" i="1" s="1"/>
  <c r="T77" i="1" s="1"/>
  <c r="T4" i="1" s="1"/>
  <c r="W75" i="1"/>
  <c r="V75" i="1"/>
  <c r="T75" i="1"/>
  <c r="S75" i="1"/>
  <c r="R75" i="1" s="1"/>
  <c r="Q75" i="1" s="1"/>
  <c r="P75" i="1" s="1"/>
  <c r="O75" i="1" s="1"/>
  <c r="N75" i="1" s="1"/>
  <c r="M75" i="1" s="1"/>
  <c r="U70" i="4"/>
  <c r="T70" i="4"/>
  <c r="S70" i="4"/>
  <c r="R70" i="4"/>
  <c r="Q70" i="4"/>
  <c r="P70" i="4"/>
  <c r="O70" i="4"/>
  <c r="N70" i="4"/>
  <c r="M70" i="4"/>
  <c r="L70" i="4"/>
  <c r="K70" i="4"/>
  <c r="U69" i="4"/>
  <c r="T69" i="4"/>
  <c r="S69" i="4"/>
  <c r="R69" i="4"/>
  <c r="Q69" i="4"/>
  <c r="P69" i="4"/>
  <c r="O69" i="4"/>
  <c r="N69" i="4"/>
  <c r="M69" i="4"/>
  <c r="L69" i="4"/>
  <c r="K69" i="4"/>
  <c r="U68" i="4"/>
  <c r="T68" i="4"/>
  <c r="S68" i="4"/>
  <c r="R68" i="4"/>
  <c r="Q68" i="4"/>
  <c r="P68" i="4"/>
  <c r="O68" i="4"/>
  <c r="N68" i="4"/>
  <c r="M68" i="4"/>
  <c r="L68" i="4"/>
  <c r="K68" i="4"/>
  <c r="U67" i="4"/>
  <c r="T67" i="4"/>
  <c r="S67" i="4"/>
  <c r="R67" i="4"/>
  <c r="Q67" i="4"/>
  <c r="P67" i="4"/>
  <c r="O67" i="4"/>
  <c r="N67" i="4"/>
  <c r="M67" i="4"/>
  <c r="L67" i="4"/>
  <c r="K67" i="4"/>
  <c r="U66" i="4"/>
  <c r="T66" i="4"/>
  <c r="S66" i="4"/>
  <c r="R66" i="4"/>
  <c r="Q66" i="4"/>
  <c r="P66" i="4"/>
  <c r="O66" i="4"/>
  <c r="N66" i="4"/>
  <c r="M66" i="4"/>
  <c r="L66" i="4"/>
  <c r="K66" i="4"/>
  <c r="U65" i="4"/>
  <c r="T65" i="4"/>
  <c r="S65" i="4"/>
  <c r="R65" i="4"/>
  <c r="Q65" i="4"/>
  <c r="P65" i="4"/>
  <c r="O65" i="4"/>
  <c r="N65" i="4"/>
  <c r="M65" i="4"/>
  <c r="L65" i="4"/>
  <c r="K65" i="4"/>
  <c r="U64" i="4"/>
  <c r="T64" i="4"/>
  <c r="S64" i="4"/>
  <c r="R64" i="4"/>
  <c r="Q64" i="4"/>
  <c r="P64" i="4"/>
  <c r="O64" i="4"/>
  <c r="N64" i="4"/>
  <c r="M64" i="4"/>
  <c r="L64" i="4"/>
  <c r="K64" i="4"/>
  <c r="U63" i="4"/>
  <c r="T63" i="4"/>
  <c r="S63" i="4"/>
  <c r="R63" i="4"/>
  <c r="Q63" i="4"/>
  <c r="P63" i="4"/>
  <c r="O63" i="4"/>
  <c r="N63" i="4"/>
  <c r="M63" i="4"/>
  <c r="L63" i="4"/>
  <c r="K63" i="4"/>
  <c r="U62" i="4"/>
  <c r="T62" i="4"/>
  <c r="S62" i="4"/>
  <c r="R62" i="4"/>
  <c r="Q62" i="4"/>
  <c r="P62" i="4"/>
  <c r="O62" i="4"/>
  <c r="N62" i="4"/>
  <c r="M62" i="4"/>
  <c r="L62" i="4"/>
  <c r="K62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S63" i="6" l="1"/>
  <c r="S63" i="5"/>
  <c r="Q62" i="6"/>
  <c r="Q62" i="5"/>
  <c r="N63" i="5"/>
  <c r="N63" i="6"/>
  <c r="K64" i="5"/>
  <c r="K64" i="6"/>
  <c r="S64" i="5"/>
  <c r="S64" i="6"/>
  <c r="P65" i="6"/>
  <c r="P65" i="5"/>
  <c r="M66" i="5"/>
  <c r="M66" i="6"/>
  <c r="U66" i="6"/>
  <c r="U66" i="5"/>
  <c r="R67" i="6"/>
  <c r="R67" i="5"/>
  <c r="O68" i="5"/>
  <c r="O68" i="6"/>
  <c r="L69" i="5"/>
  <c r="L69" i="6"/>
  <c r="T69" i="6"/>
  <c r="T69" i="5"/>
  <c r="Q70" i="6"/>
  <c r="Q70" i="5"/>
  <c r="P63" i="5"/>
  <c r="P63" i="6"/>
  <c r="U77" i="1"/>
  <c r="U64" i="1" s="1"/>
  <c r="B222" i="2" s="1"/>
  <c r="L62" i="5"/>
  <c r="L62" i="6"/>
  <c r="T62" i="6"/>
  <c r="B424" i="2" s="1"/>
  <c r="T62" i="5"/>
  <c r="Q63" i="6"/>
  <c r="Q63" i="5"/>
  <c r="N64" i="5"/>
  <c r="N64" i="6"/>
  <c r="K65" i="5"/>
  <c r="K65" i="6"/>
  <c r="S65" i="6"/>
  <c r="S65" i="5"/>
  <c r="P66" i="5"/>
  <c r="P66" i="6"/>
  <c r="M67" i="5"/>
  <c r="M67" i="6"/>
  <c r="U67" i="6"/>
  <c r="U67" i="5"/>
  <c r="R68" i="6"/>
  <c r="R68" i="5"/>
  <c r="O69" i="6"/>
  <c r="O69" i="5"/>
  <c r="L70" i="5"/>
  <c r="L70" i="6"/>
  <c r="T70" i="5"/>
  <c r="T70" i="6"/>
  <c r="B432" i="2" s="1"/>
  <c r="R62" i="6"/>
  <c r="R62" i="5"/>
  <c r="L64" i="5"/>
  <c r="L64" i="6"/>
  <c r="Q65" i="6"/>
  <c r="Q65" i="5"/>
  <c r="N66" i="6"/>
  <c r="N66" i="5"/>
  <c r="K67" i="5"/>
  <c r="K67" i="6"/>
  <c r="S67" i="6"/>
  <c r="S67" i="5"/>
  <c r="P68" i="5"/>
  <c r="P68" i="6"/>
  <c r="M69" i="5"/>
  <c r="M69" i="6"/>
  <c r="U69" i="5"/>
  <c r="U69" i="6"/>
  <c r="R70" i="5"/>
  <c r="R70" i="6"/>
  <c r="K62" i="5"/>
  <c r="K62" i="6"/>
  <c r="S62" i="5"/>
  <c r="S62" i="6"/>
  <c r="M64" i="5"/>
  <c r="M64" i="6"/>
  <c r="U64" i="6"/>
  <c r="U64" i="5"/>
  <c r="R65" i="6"/>
  <c r="R65" i="5"/>
  <c r="O66" i="6"/>
  <c r="O66" i="5"/>
  <c r="L67" i="5"/>
  <c r="L67" i="6"/>
  <c r="T67" i="6"/>
  <c r="T67" i="5"/>
  <c r="Q68" i="6"/>
  <c r="Q68" i="5"/>
  <c r="N69" i="6"/>
  <c r="N69" i="5"/>
  <c r="K70" i="5"/>
  <c r="K70" i="6"/>
  <c r="S70" i="5"/>
  <c r="S70" i="6"/>
  <c r="T51" i="1"/>
  <c r="M62" i="5"/>
  <c r="M62" i="6"/>
  <c r="V62" i="4"/>
  <c r="U62" i="5"/>
  <c r="U62" i="6"/>
  <c r="R63" i="6"/>
  <c r="R63" i="5"/>
  <c r="O64" i="6"/>
  <c r="O64" i="5"/>
  <c r="L65" i="5"/>
  <c r="L65" i="6"/>
  <c r="T65" i="6"/>
  <c r="B427" i="2" s="1"/>
  <c r="T65" i="5"/>
  <c r="Q66" i="6"/>
  <c r="Q66" i="5"/>
  <c r="N67" i="6"/>
  <c r="N67" i="5"/>
  <c r="K68" i="5"/>
  <c r="K68" i="6"/>
  <c r="S68" i="5"/>
  <c r="S68" i="6"/>
  <c r="P69" i="6"/>
  <c r="P69" i="5"/>
  <c r="M70" i="5"/>
  <c r="M70" i="6"/>
  <c r="U70" i="6"/>
  <c r="U70" i="5"/>
  <c r="O63" i="6"/>
  <c r="O63" i="5"/>
  <c r="N62" i="5"/>
  <c r="N62" i="6"/>
  <c r="T68" i="6"/>
  <c r="B430" i="2" s="1"/>
  <c r="T68" i="5"/>
  <c r="T8" i="1"/>
  <c r="Q64" i="6"/>
  <c r="Q64" i="5"/>
  <c r="U68" i="6"/>
  <c r="U68" i="5"/>
  <c r="O413" i="2"/>
  <c r="T64" i="5"/>
  <c r="T64" i="6"/>
  <c r="B426" i="2" s="1"/>
  <c r="K63" i="5"/>
  <c r="K63" i="6"/>
  <c r="P64" i="5"/>
  <c r="P64" i="6"/>
  <c r="M65" i="5"/>
  <c r="M65" i="6"/>
  <c r="U65" i="5"/>
  <c r="U65" i="6"/>
  <c r="R66" i="5"/>
  <c r="R66" i="6"/>
  <c r="O67" i="5"/>
  <c r="O67" i="6"/>
  <c r="L68" i="5"/>
  <c r="L68" i="6"/>
  <c r="Q69" i="6"/>
  <c r="Q69" i="5"/>
  <c r="N70" i="5"/>
  <c r="N70" i="6"/>
  <c r="O62" i="5"/>
  <c r="O62" i="6"/>
  <c r="L63" i="5"/>
  <c r="L63" i="6"/>
  <c r="T63" i="5"/>
  <c r="T63" i="6"/>
  <c r="B425" i="2" s="1"/>
  <c r="N65" i="6"/>
  <c r="N65" i="5"/>
  <c r="K66" i="5"/>
  <c r="K66" i="6"/>
  <c r="S66" i="6"/>
  <c r="S66" i="5"/>
  <c r="P67" i="5"/>
  <c r="P67" i="6"/>
  <c r="M68" i="5"/>
  <c r="M68" i="6"/>
  <c r="R69" i="6"/>
  <c r="R69" i="5"/>
  <c r="O70" i="6"/>
  <c r="O70" i="5"/>
  <c r="P62" i="6"/>
  <c r="P62" i="5"/>
  <c r="M63" i="5"/>
  <c r="M63" i="6"/>
  <c r="W63" i="4"/>
  <c r="U63" i="6"/>
  <c r="U63" i="5"/>
  <c r="R64" i="6"/>
  <c r="R64" i="5"/>
  <c r="O65" i="6"/>
  <c r="O65" i="5"/>
  <c r="L66" i="5"/>
  <c r="L66" i="6"/>
  <c r="T66" i="6"/>
  <c r="B428" i="2" s="1"/>
  <c r="T66" i="5"/>
  <c r="Q67" i="6"/>
  <c r="Q67" i="5"/>
  <c r="N68" i="6"/>
  <c r="N68" i="5"/>
  <c r="K69" i="5"/>
  <c r="K69" i="6"/>
  <c r="S69" i="5"/>
  <c r="S69" i="6"/>
  <c r="P70" i="5"/>
  <c r="P70" i="6"/>
  <c r="I56" i="6"/>
  <c r="F75" i="6"/>
  <c r="G76" i="6"/>
  <c r="G77" i="6" s="1"/>
  <c r="H61" i="6"/>
  <c r="H59" i="6"/>
  <c r="H57" i="6"/>
  <c r="H60" i="6"/>
  <c r="H58" i="6"/>
  <c r="H10" i="6"/>
  <c r="H8" i="6"/>
  <c r="H6" i="6"/>
  <c r="H4" i="6"/>
  <c r="H13" i="6" s="1"/>
  <c r="H7" i="6"/>
  <c r="H2" i="6"/>
  <c r="H3" i="6"/>
  <c r="H9" i="6"/>
  <c r="H11" i="6"/>
  <c r="H5" i="6"/>
  <c r="W66" i="4"/>
  <c r="T69" i="1"/>
  <c r="T17" i="1"/>
  <c r="T25" i="1"/>
  <c r="T33" i="1"/>
  <c r="T66" i="1"/>
  <c r="T60" i="1"/>
  <c r="T16" i="1"/>
  <c r="T24" i="1"/>
  <c r="T32" i="1"/>
  <c r="T40" i="1"/>
  <c r="T63" i="1"/>
  <c r="T57" i="1"/>
  <c r="T15" i="1"/>
  <c r="T23" i="1"/>
  <c r="T31" i="1"/>
  <c r="T39" i="1"/>
  <c r="T68" i="1"/>
  <c r="T22" i="1"/>
  <c r="T30" i="1"/>
  <c r="T65" i="1"/>
  <c r="T59" i="1"/>
  <c r="T21" i="1"/>
  <c r="T29" i="1"/>
  <c r="T37" i="1"/>
  <c r="T62" i="1"/>
  <c r="T70" i="1"/>
  <c r="T20" i="1"/>
  <c r="T28" i="1"/>
  <c r="T61" i="1"/>
  <c r="T49" i="1"/>
  <c r="T3" i="1"/>
  <c r="T56" i="1" s="1"/>
  <c r="T7" i="1"/>
  <c r="T11" i="1"/>
  <c r="T58" i="1"/>
  <c r="T18" i="1"/>
  <c r="T38" i="1"/>
  <c r="T48" i="1"/>
  <c r="T14" i="1"/>
  <c r="T27" i="1"/>
  <c r="T36" i="1"/>
  <c r="T42" i="1"/>
  <c r="T47" i="1"/>
  <c r="T6" i="1"/>
  <c r="T10" i="1"/>
  <c r="T64" i="1"/>
  <c r="T35" i="1"/>
  <c r="T46" i="1"/>
  <c r="T54" i="1"/>
  <c r="T67" i="1"/>
  <c r="T19" i="1"/>
  <c r="T34" i="1"/>
  <c r="T45" i="1"/>
  <c r="T53" i="1"/>
  <c r="T5" i="1"/>
  <c r="T9" i="1"/>
  <c r="T44" i="1"/>
  <c r="T52" i="1"/>
  <c r="T26" i="1"/>
  <c r="T41" i="1"/>
  <c r="T43" i="1"/>
  <c r="T50" i="1"/>
  <c r="T2" i="1"/>
  <c r="U8" i="1"/>
  <c r="U19" i="1"/>
  <c r="B206" i="2" s="1"/>
  <c r="U18" i="1"/>
  <c r="B205" i="2" s="1"/>
  <c r="U26" i="1"/>
  <c r="B174" i="2" s="1"/>
  <c r="U25" i="1"/>
  <c r="B173" i="2" s="1"/>
  <c r="U66" i="1"/>
  <c r="B224" i="2" s="1"/>
  <c r="U60" i="1"/>
  <c r="B218" i="2" s="1"/>
  <c r="U40" i="1"/>
  <c r="B181" i="2" s="1"/>
  <c r="U15" i="1"/>
  <c r="B168" i="2" s="1"/>
  <c r="U23" i="1"/>
  <c r="B196" i="2" s="1"/>
  <c r="U30" i="1"/>
  <c r="B175" i="2" s="1"/>
  <c r="U21" i="1"/>
  <c r="B194" i="2" s="1"/>
  <c r="U54" i="1"/>
  <c r="B171" i="2" s="1"/>
  <c r="W68" i="4"/>
  <c r="W64" i="4"/>
  <c r="U6" i="1"/>
  <c r="U47" i="1"/>
  <c r="B190" i="2" s="1"/>
  <c r="U27" i="1"/>
  <c r="B198" i="2" s="1"/>
  <c r="V65" i="4"/>
  <c r="V67" i="4"/>
  <c r="N76" i="1"/>
  <c r="N77" i="1" s="1"/>
  <c r="U14" i="1"/>
  <c r="B167" i="2" s="1"/>
  <c r="U29" i="1"/>
  <c r="B200" i="2" s="1"/>
  <c r="V69" i="4"/>
  <c r="U7" i="1"/>
  <c r="U3" i="1"/>
  <c r="V76" i="1"/>
  <c r="V77" i="1" s="1"/>
  <c r="U50" i="1"/>
  <c r="B209" i="2" s="1"/>
  <c r="T13" i="1"/>
  <c r="M76" i="1"/>
  <c r="M77" i="1" s="1"/>
  <c r="L75" i="1"/>
  <c r="K75" i="1" s="1"/>
  <c r="J75" i="1" s="1"/>
  <c r="I75" i="1" s="1"/>
  <c r="H75" i="1" s="1"/>
  <c r="G75" i="1" s="1"/>
  <c r="F75" i="1" s="1"/>
  <c r="G76" i="1"/>
  <c r="G77" i="1" s="1"/>
  <c r="O76" i="1"/>
  <c r="O77" i="1" s="1"/>
  <c r="W76" i="1"/>
  <c r="W77" i="1" s="1"/>
  <c r="H76" i="1"/>
  <c r="H77" i="1" s="1"/>
  <c r="P76" i="1"/>
  <c r="P77" i="1" s="1"/>
  <c r="I76" i="1"/>
  <c r="I77" i="1" s="1"/>
  <c r="Q76" i="1"/>
  <c r="Q77" i="1" s="1"/>
  <c r="J76" i="1"/>
  <c r="J77" i="1" s="1"/>
  <c r="R76" i="1"/>
  <c r="R77" i="1" s="1"/>
  <c r="K76" i="1"/>
  <c r="K77" i="1" s="1"/>
  <c r="S76" i="1"/>
  <c r="S77" i="1" s="1"/>
  <c r="L76" i="1"/>
  <c r="L77" i="1" s="1"/>
  <c r="V70" i="4"/>
  <c r="W62" i="4"/>
  <c r="V64" i="4"/>
  <c r="W67" i="4"/>
  <c r="W70" i="4"/>
  <c r="W65" i="4"/>
  <c r="V66" i="4"/>
  <c r="W69" i="4"/>
  <c r="V63" i="4"/>
  <c r="V68" i="4"/>
  <c r="V64" i="6" l="1"/>
  <c r="V64" i="5"/>
  <c r="B136" i="2"/>
  <c r="B251" i="2"/>
  <c r="W67" i="6"/>
  <c r="W67" i="5"/>
  <c r="U49" i="1"/>
  <c r="B208" i="2" s="1"/>
  <c r="U48" i="1"/>
  <c r="B191" i="2" s="1"/>
  <c r="U42" i="1"/>
  <c r="B184" i="2" s="1"/>
  <c r="U46" i="1"/>
  <c r="B188" i="2" s="1"/>
  <c r="U31" i="1"/>
  <c r="B201" i="2" s="1"/>
  <c r="U16" i="1"/>
  <c r="B203" i="2" s="1"/>
  <c r="U34" i="1"/>
  <c r="B176" i="2" s="1"/>
  <c r="U4" i="1"/>
  <c r="B254" i="2"/>
  <c r="B119" i="2"/>
  <c r="B248" i="2"/>
  <c r="B113" i="2"/>
  <c r="W66" i="6"/>
  <c r="W66" i="5"/>
  <c r="B497" i="2"/>
  <c r="B361" i="2"/>
  <c r="B429" i="2"/>
  <c r="B496" i="2"/>
  <c r="B360" i="2"/>
  <c r="B431" i="2"/>
  <c r="B268" i="2"/>
  <c r="W62" i="6"/>
  <c r="W62" i="5"/>
  <c r="B260" i="2"/>
  <c r="B127" i="2"/>
  <c r="B264" i="2"/>
  <c r="V63" i="6"/>
  <c r="V63" i="5"/>
  <c r="V70" i="6"/>
  <c r="V70" i="5"/>
  <c r="U20" i="1"/>
  <c r="B207" i="2" s="1"/>
  <c r="U11" i="1"/>
  <c r="V67" i="6"/>
  <c r="V67" i="5"/>
  <c r="U10" i="1"/>
  <c r="U59" i="1"/>
  <c r="B215" i="2" s="1"/>
  <c r="U57" i="1"/>
  <c r="B67" i="2" s="1"/>
  <c r="B216" i="2" s="1"/>
  <c r="U41" i="1"/>
  <c r="B183" i="2" s="1"/>
  <c r="U58" i="1"/>
  <c r="B214" i="2" s="1"/>
  <c r="B290" i="2"/>
  <c r="B155" i="2"/>
  <c r="B236" i="2"/>
  <c r="B101" i="2"/>
  <c r="H56" i="6"/>
  <c r="W63" i="6"/>
  <c r="W63" i="5"/>
  <c r="B498" i="2"/>
  <c r="B362" i="2"/>
  <c r="B492" i="2"/>
  <c r="B356" i="2"/>
  <c r="V68" i="6"/>
  <c r="V68" i="5"/>
  <c r="W69" i="6"/>
  <c r="W69" i="5"/>
  <c r="U43" i="1"/>
  <c r="B185" i="2" s="1"/>
  <c r="V69" i="6"/>
  <c r="V69" i="5"/>
  <c r="V65" i="5"/>
  <c r="V65" i="6"/>
  <c r="W64" i="5"/>
  <c r="W64" i="6"/>
  <c r="U65" i="1"/>
  <c r="B223" i="2" s="1"/>
  <c r="U63" i="1"/>
  <c r="B221" i="2" s="1"/>
  <c r="U33" i="1"/>
  <c r="B169" i="2" s="1"/>
  <c r="B255" i="2"/>
  <c r="B120" i="2"/>
  <c r="B140" i="2"/>
  <c r="B275" i="2"/>
  <c r="W65" i="5"/>
  <c r="W65" i="6"/>
  <c r="B494" i="2"/>
  <c r="B358" i="2"/>
  <c r="B491" i="2"/>
  <c r="B355" i="2"/>
  <c r="B143" i="2"/>
  <c r="B392" i="2"/>
  <c r="V66" i="6"/>
  <c r="V66" i="5"/>
  <c r="W68" i="5"/>
  <c r="W68" i="6"/>
  <c r="U67" i="1"/>
  <c r="B225" i="2" s="1"/>
  <c r="U5" i="1"/>
  <c r="U28" i="1"/>
  <c r="B199" i="2" s="1"/>
  <c r="U9" i="1"/>
  <c r="U52" i="1"/>
  <c r="U44" i="1"/>
  <c r="B186" i="2" s="1"/>
  <c r="U2" i="1"/>
  <c r="U53" i="1"/>
  <c r="B170" i="2" s="1"/>
  <c r="U70" i="1"/>
  <c r="B228" i="2" s="1"/>
  <c r="U37" i="1"/>
  <c r="B178" i="2" s="1"/>
  <c r="U36" i="1"/>
  <c r="B177" i="2" s="1"/>
  <c r="U62" i="1"/>
  <c r="B220" i="2" s="1"/>
  <c r="U22" i="1"/>
  <c r="B195" i="2" s="1"/>
  <c r="U32" i="1"/>
  <c r="B202" i="2" s="1"/>
  <c r="U17" i="1"/>
  <c r="B204" i="2" s="1"/>
  <c r="U45" i="1"/>
  <c r="B187" i="2" s="1"/>
  <c r="B296" i="2"/>
  <c r="W70" i="5"/>
  <c r="W70" i="6"/>
  <c r="U61" i="1"/>
  <c r="B219" i="2" s="1"/>
  <c r="U38" i="1"/>
  <c r="B179" i="2" s="1"/>
  <c r="U39" i="1"/>
  <c r="B180" i="2" s="1"/>
  <c r="U35" i="1"/>
  <c r="B192" i="2" s="1"/>
  <c r="U68" i="1"/>
  <c r="B226" i="2" s="1"/>
  <c r="U24" i="1"/>
  <c r="B197" i="2" s="1"/>
  <c r="U69" i="1"/>
  <c r="B227" i="2" s="1"/>
  <c r="U51" i="1"/>
  <c r="B210" i="2" s="1"/>
  <c r="B46" i="2"/>
  <c r="B279" i="2"/>
  <c r="B144" i="2"/>
  <c r="B294" i="2"/>
  <c r="B499" i="2"/>
  <c r="B363" i="2"/>
  <c r="V62" i="6"/>
  <c r="V62" i="5"/>
  <c r="B493" i="2"/>
  <c r="B357" i="2"/>
  <c r="B495" i="2"/>
  <c r="B359" i="2"/>
  <c r="E75" i="6"/>
  <c r="F76" i="6"/>
  <c r="F77" i="6" s="1"/>
  <c r="G61" i="6"/>
  <c r="G59" i="6"/>
  <c r="G57" i="6"/>
  <c r="G60" i="6"/>
  <c r="G58" i="6"/>
  <c r="G6" i="6"/>
  <c r="G5" i="6"/>
  <c r="G8" i="6"/>
  <c r="G7" i="6"/>
  <c r="G2" i="6"/>
  <c r="G56" i="6" s="1"/>
  <c r="G10" i="6"/>
  <c r="G9" i="6"/>
  <c r="G11" i="6"/>
  <c r="G4" i="6"/>
  <c r="G13" i="6" s="1"/>
  <c r="G3" i="6"/>
  <c r="B31" i="2"/>
  <c r="B37" i="2"/>
  <c r="B25" i="2"/>
  <c r="B84" i="2"/>
  <c r="B301" i="2" s="1"/>
  <c r="B60" i="2"/>
  <c r="B166" i="2" s="1"/>
  <c r="B72" i="2"/>
  <c r="B437" i="2" s="1"/>
  <c r="N67" i="1"/>
  <c r="N61" i="1"/>
  <c r="N19" i="1"/>
  <c r="N27" i="1"/>
  <c r="N35" i="1"/>
  <c r="N64" i="1"/>
  <c r="N58" i="1"/>
  <c r="N18" i="1"/>
  <c r="N26" i="1"/>
  <c r="N34" i="1"/>
  <c r="N42" i="1"/>
  <c r="N69" i="1"/>
  <c r="N17" i="1"/>
  <c r="N25" i="1"/>
  <c r="N33" i="1"/>
  <c r="N41" i="1"/>
  <c r="N66" i="1"/>
  <c r="N60" i="1"/>
  <c r="N16" i="1"/>
  <c r="N24" i="1"/>
  <c r="N63" i="1"/>
  <c r="N57" i="1"/>
  <c r="N15" i="1"/>
  <c r="N23" i="1"/>
  <c r="N31" i="1"/>
  <c r="N68" i="1"/>
  <c r="N22" i="1"/>
  <c r="N29" i="1"/>
  <c r="N36" i="1"/>
  <c r="N40" i="1"/>
  <c r="N51" i="1"/>
  <c r="N4" i="1"/>
  <c r="N13" i="1" s="1"/>
  <c r="N8" i="1"/>
  <c r="N32" i="1"/>
  <c r="N50" i="1"/>
  <c r="N21" i="1"/>
  <c r="N43" i="1"/>
  <c r="N49" i="1"/>
  <c r="N3" i="1"/>
  <c r="N7" i="1"/>
  <c r="N11" i="1"/>
  <c r="N62" i="1"/>
  <c r="N48" i="1"/>
  <c r="N14" i="1"/>
  <c r="N65" i="1"/>
  <c r="N59" i="1"/>
  <c r="N47" i="1"/>
  <c r="N6" i="1"/>
  <c r="N10" i="1"/>
  <c r="N70" i="1"/>
  <c r="N28" i="1"/>
  <c r="N30" i="1"/>
  <c r="N46" i="1"/>
  <c r="N20" i="1"/>
  <c r="N37" i="1"/>
  <c r="N39" i="1"/>
  <c r="N44" i="1"/>
  <c r="N52" i="1"/>
  <c r="N2" i="1"/>
  <c r="N45" i="1"/>
  <c r="N54" i="1"/>
  <c r="N5" i="1"/>
  <c r="N9" i="1"/>
  <c r="N38" i="1"/>
  <c r="N53" i="1"/>
  <c r="B45" i="2"/>
  <c r="B55" i="2"/>
  <c r="B50" i="2"/>
  <c r="G61" i="1"/>
  <c r="G58" i="1"/>
  <c r="G60" i="1"/>
  <c r="G57" i="1"/>
  <c r="G2" i="1"/>
  <c r="G4" i="1"/>
  <c r="G8" i="1"/>
  <c r="G59" i="1"/>
  <c r="G3" i="1"/>
  <c r="G7" i="1"/>
  <c r="G11" i="1"/>
  <c r="G5" i="1"/>
  <c r="G9" i="1"/>
  <c r="G10" i="1"/>
  <c r="G6" i="1"/>
  <c r="J57" i="1"/>
  <c r="J15" i="1"/>
  <c r="J23" i="1"/>
  <c r="J31" i="1"/>
  <c r="J39" i="1"/>
  <c r="J22" i="1"/>
  <c r="J30" i="1"/>
  <c r="J38" i="1"/>
  <c r="J59" i="1"/>
  <c r="J21" i="1"/>
  <c r="J29" i="1"/>
  <c r="J37" i="1"/>
  <c r="J20" i="1"/>
  <c r="J28" i="1"/>
  <c r="J61" i="1"/>
  <c r="J19" i="1"/>
  <c r="J27" i="1"/>
  <c r="J35" i="1"/>
  <c r="J58" i="1"/>
  <c r="J18" i="1"/>
  <c r="J26" i="1"/>
  <c r="J25" i="1"/>
  <c r="J32" i="1"/>
  <c r="J41" i="1"/>
  <c r="J47" i="1"/>
  <c r="J6" i="1"/>
  <c r="J10" i="1"/>
  <c r="J60" i="1"/>
  <c r="J46" i="1"/>
  <c r="J54" i="1"/>
  <c r="J17" i="1"/>
  <c r="J42" i="1"/>
  <c r="J45" i="1"/>
  <c r="J53" i="1"/>
  <c r="J5" i="1"/>
  <c r="J9" i="1"/>
  <c r="J44" i="1"/>
  <c r="J52" i="1"/>
  <c r="J2" i="1"/>
  <c r="J51" i="1"/>
  <c r="J4" i="1"/>
  <c r="J13" i="1" s="1"/>
  <c r="J8" i="1"/>
  <c r="J24" i="1"/>
  <c r="J36" i="1"/>
  <c r="J50" i="1"/>
  <c r="J16" i="1"/>
  <c r="J33" i="1"/>
  <c r="J40" i="1"/>
  <c r="J48" i="1"/>
  <c r="J14" i="1"/>
  <c r="J3" i="1"/>
  <c r="J34" i="1"/>
  <c r="J11" i="1"/>
  <c r="J43" i="1"/>
  <c r="J7" i="1"/>
  <c r="J49" i="1"/>
  <c r="B75" i="2"/>
  <c r="B453" i="2" s="1"/>
  <c r="L69" i="1"/>
  <c r="L17" i="1"/>
  <c r="L25" i="1"/>
  <c r="L33" i="1"/>
  <c r="L41" i="1"/>
  <c r="L66" i="1"/>
  <c r="L60" i="1"/>
  <c r="L16" i="1"/>
  <c r="L24" i="1"/>
  <c r="L32" i="1"/>
  <c r="L40" i="1"/>
  <c r="L63" i="1"/>
  <c r="L57" i="1"/>
  <c r="L15" i="1"/>
  <c r="L23" i="1"/>
  <c r="L31" i="1"/>
  <c r="L39" i="1"/>
  <c r="L68" i="1"/>
  <c r="L22" i="1"/>
  <c r="L30" i="1"/>
  <c r="L65" i="1"/>
  <c r="L59" i="1"/>
  <c r="L21" i="1"/>
  <c r="L29" i="1"/>
  <c r="L37" i="1"/>
  <c r="L62" i="1"/>
  <c r="L70" i="1"/>
  <c r="L20" i="1"/>
  <c r="L28" i="1"/>
  <c r="L27" i="1"/>
  <c r="L34" i="1"/>
  <c r="L43" i="1"/>
  <c r="L49" i="1"/>
  <c r="L3" i="1"/>
  <c r="L7" i="1"/>
  <c r="L11" i="1"/>
  <c r="L64" i="1"/>
  <c r="L48" i="1"/>
  <c r="L14" i="1"/>
  <c r="L67" i="1"/>
  <c r="L19" i="1"/>
  <c r="L47" i="1"/>
  <c r="L6" i="1"/>
  <c r="L10" i="1"/>
  <c r="L46" i="1"/>
  <c r="L54" i="1"/>
  <c r="L42" i="1"/>
  <c r="L45" i="1"/>
  <c r="L53" i="1"/>
  <c r="L5" i="1"/>
  <c r="L9" i="1"/>
  <c r="L26" i="1"/>
  <c r="L38" i="1"/>
  <c r="L44" i="1"/>
  <c r="L52" i="1"/>
  <c r="L58" i="1"/>
  <c r="L18" i="1"/>
  <c r="L35" i="1"/>
  <c r="L50" i="1"/>
  <c r="L8" i="1"/>
  <c r="L51" i="1"/>
  <c r="L36" i="1"/>
  <c r="L4" i="1"/>
  <c r="L2" i="1"/>
  <c r="L61" i="1"/>
  <c r="S66" i="1"/>
  <c r="S60" i="1"/>
  <c r="S16" i="1"/>
  <c r="S24" i="1"/>
  <c r="S32" i="1"/>
  <c r="S40" i="1"/>
  <c r="S63" i="1"/>
  <c r="S57" i="1"/>
  <c r="S15" i="1"/>
  <c r="S23" i="1"/>
  <c r="S31" i="1"/>
  <c r="S39" i="1"/>
  <c r="S68" i="1"/>
  <c r="S22" i="1"/>
  <c r="S30" i="1"/>
  <c r="S38" i="1"/>
  <c r="S65" i="1"/>
  <c r="S59" i="1"/>
  <c r="S21" i="1"/>
  <c r="S29" i="1"/>
  <c r="S62" i="1"/>
  <c r="S70" i="1"/>
  <c r="S20" i="1"/>
  <c r="S28" i="1"/>
  <c r="S36" i="1"/>
  <c r="S67" i="1"/>
  <c r="S61" i="1"/>
  <c r="S19" i="1"/>
  <c r="S27" i="1"/>
  <c r="S58" i="1"/>
  <c r="S18" i="1"/>
  <c r="S48" i="1"/>
  <c r="S14" i="1"/>
  <c r="S37" i="1"/>
  <c r="S42" i="1"/>
  <c r="S47" i="1"/>
  <c r="S6" i="1"/>
  <c r="S10" i="1"/>
  <c r="S64" i="1"/>
  <c r="S35" i="1"/>
  <c r="S46" i="1"/>
  <c r="S54" i="1"/>
  <c r="S69" i="1"/>
  <c r="S25" i="1"/>
  <c r="S34" i="1"/>
  <c r="S45" i="1"/>
  <c r="S53" i="1"/>
  <c r="S5" i="1"/>
  <c r="S9" i="1"/>
  <c r="S33" i="1"/>
  <c r="S44" i="1"/>
  <c r="S52" i="1"/>
  <c r="S2" i="1"/>
  <c r="S4" i="1"/>
  <c r="S17" i="1"/>
  <c r="S51" i="1"/>
  <c r="S49" i="1"/>
  <c r="S3" i="1"/>
  <c r="S7" i="1"/>
  <c r="S11" i="1"/>
  <c r="S8" i="1"/>
  <c r="S41" i="1"/>
  <c r="S50" i="1"/>
  <c r="S26" i="1"/>
  <c r="S43" i="1"/>
  <c r="K66" i="1"/>
  <c r="K60" i="1"/>
  <c r="K16" i="1"/>
  <c r="K24" i="1"/>
  <c r="K32" i="1"/>
  <c r="K40" i="1"/>
  <c r="K63" i="1"/>
  <c r="K57" i="1"/>
  <c r="K15" i="1"/>
  <c r="K23" i="1"/>
  <c r="K31" i="1"/>
  <c r="K39" i="1"/>
  <c r="K68" i="1"/>
  <c r="K22" i="1"/>
  <c r="K30" i="1"/>
  <c r="K38" i="1"/>
  <c r="K65" i="1"/>
  <c r="K59" i="1"/>
  <c r="K21" i="1"/>
  <c r="K29" i="1"/>
  <c r="K62" i="1"/>
  <c r="K70" i="1"/>
  <c r="K20" i="1"/>
  <c r="K28" i="1"/>
  <c r="K36" i="1"/>
  <c r="K67" i="1"/>
  <c r="K61" i="1"/>
  <c r="K19" i="1"/>
  <c r="K27" i="1"/>
  <c r="K64" i="1"/>
  <c r="K33" i="1"/>
  <c r="K48" i="1"/>
  <c r="K14" i="1"/>
  <c r="K69" i="1"/>
  <c r="K25" i="1"/>
  <c r="K41" i="1"/>
  <c r="K47" i="1"/>
  <c r="K6" i="1"/>
  <c r="K10" i="1"/>
  <c r="K46" i="1"/>
  <c r="K54" i="1"/>
  <c r="K17" i="1"/>
  <c r="K42" i="1"/>
  <c r="K45" i="1"/>
  <c r="K53" i="1"/>
  <c r="K5" i="1"/>
  <c r="K9" i="1"/>
  <c r="K26" i="1"/>
  <c r="K44" i="1"/>
  <c r="K52" i="1"/>
  <c r="K2" i="1"/>
  <c r="K4" i="1"/>
  <c r="K37" i="1"/>
  <c r="K51" i="1"/>
  <c r="K34" i="1"/>
  <c r="K43" i="1"/>
  <c r="K49" i="1"/>
  <c r="K3" i="1"/>
  <c r="K7" i="1"/>
  <c r="K11" i="1"/>
  <c r="K18" i="1"/>
  <c r="K50" i="1"/>
  <c r="K8" i="1"/>
  <c r="K35" i="1"/>
  <c r="K58" i="1"/>
  <c r="B36" i="2"/>
  <c r="B30" i="2"/>
  <c r="B24" i="2"/>
  <c r="R63" i="1"/>
  <c r="R57" i="1"/>
  <c r="R15" i="1"/>
  <c r="R23" i="1"/>
  <c r="R31" i="1"/>
  <c r="R39" i="1"/>
  <c r="R68" i="1"/>
  <c r="R22" i="1"/>
  <c r="R30" i="1"/>
  <c r="R38" i="1"/>
  <c r="R65" i="1"/>
  <c r="R59" i="1"/>
  <c r="R21" i="1"/>
  <c r="R29" i="1"/>
  <c r="R37" i="1"/>
  <c r="R62" i="1"/>
  <c r="R70" i="1"/>
  <c r="R20" i="1"/>
  <c r="R28" i="1"/>
  <c r="R67" i="1"/>
  <c r="R61" i="1"/>
  <c r="R19" i="1"/>
  <c r="R27" i="1"/>
  <c r="R35" i="1"/>
  <c r="R64" i="1"/>
  <c r="R58" i="1"/>
  <c r="R18" i="1"/>
  <c r="R26" i="1"/>
  <c r="R42" i="1"/>
  <c r="R47" i="1"/>
  <c r="R6" i="1"/>
  <c r="R10" i="1"/>
  <c r="R66" i="1"/>
  <c r="R16" i="1"/>
  <c r="R36" i="1"/>
  <c r="R46" i="1"/>
  <c r="R54" i="1"/>
  <c r="R69" i="1"/>
  <c r="R25" i="1"/>
  <c r="R34" i="1"/>
  <c r="R45" i="1"/>
  <c r="R53" i="1"/>
  <c r="R5" i="1"/>
  <c r="R9" i="1"/>
  <c r="R60" i="1"/>
  <c r="R33" i="1"/>
  <c r="R44" i="1"/>
  <c r="R52" i="1"/>
  <c r="R2" i="1"/>
  <c r="R17" i="1"/>
  <c r="R32" i="1"/>
  <c r="R40" i="1"/>
  <c r="R51" i="1"/>
  <c r="R4" i="1"/>
  <c r="R8" i="1"/>
  <c r="R41" i="1"/>
  <c r="R43" i="1"/>
  <c r="R50" i="1"/>
  <c r="R24" i="1"/>
  <c r="R48" i="1"/>
  <c r="R14" i="1"/>
  <c r="R11" i="1"/>
  <c r="R3" i="1"/>
  <c r="R49" i="1"/>
  <c r="R7" i="1"/>
  <c r="Q68" i="1"/>
  <c r="B159" i="2" s="1"/>
  <c r="Q22" i="1"/>
  <c r="B263" i="2" s="1"/>
  <c r="Q30" i="1"/>
  <c r="B243" i="2" s="1"/>
  <c r="Q38" i="1"/>
  <c r="B112" i="2" s="1"/>
  <c r="Q65" i="1"/>
  <c r="B156" i="2" s="1"/>
  <c r="Q59" i="1"/>
  <c r="B283" i="2" s="1"/>
  <c r="Q21" i="1"/>
  <c r="B262" i="2" s="1"/>
  <c r="Q29" i="1"/>
  <c r="B133" i="2" s="1"/>
  <c r="Q37" i="1"/>
  <c r="B246" i="2" s="1"/>
  <c r="Q62" i="1"/>
  <c r="B153" i="2" s="1"/>
  <c r="Q70" i="1"/>
  <c r="B161" i="2" s="1"/>
  <c r="Q20" i="1"/>
  <c r="Q28" i="1"/>
  <c r="B267" i="2" s="1"/>
  <c r="Q36" i="1"/>
  <c r="B245" i="2" s="1"/>
  <c r="Q67" i="1"/>
  <c r="B158" i="2" s="1"/>
  <c r="Q61" i="1"/>
  <c r="B287" i="2" s="1"/>
  <c r="Q19" i="1"/>
  <c r="B274" i="2" s="1"/>
  <c r="Q27" i="1"/>
  <c r="B266" i="2" s="1"/>
  <c r="Q64" i="1"/>
  <c r="Q58" i="1"/>
  <c r="B282" i="2" s="1"/>
  <c r="Q18" i="1"/>
  <c r="B273" i="2" s="1"/>
  <c r="Q26" i="1"/>
  <c r="B242" i="2" s="1"/>
  <c r="Q34" i="1"/>
  <c r="B109" i="2" s="1"/>
  <c r="Q69" i="1"/>
  <c r="B295" i="2" s="1"/>
  <c r="Q17" i="1"/>
  <c r="B137" i="2" s="1"/>
  <c r="Q25" i="1"/>
  <c r="B106" i="2" s="1"/>
  <c r="Q66" i="1"/>
  <c r="B157" i="2" s="1"/>
  <c r="Q16" i="1"/>
  <c r="B271" i="2" s="1"/>
  <c r="Q46" i="1"/>
  <c r="B121" i="2" s="1"/>
  <c r="Q54" i="1"/>
  <c r="B104" i="2" s="1"/>
  <c r="Q35" i="1"/>
  <c r="B125" i="2" s="1"/>
  <c r="Q45" i="1"/>
  <c r="B391" i="2" s="1"/>
  <c r="Q53" i="1"/>
  <c r="B238" i="2" s="1"/>
  <c r="Q5" i="1"/>
  <c r="Q9" i="1"/>
  <c r="Q60" i="1"/>
  <c r="B286" i="2" s="1"/>
  <c r="Q33" i="1"/>
  <c r="B237" i="2" s="1"/>
  <c r="Q39" i="1"/>
  <c r="Q44" i="1"/>
  <c r="B390" i="2" s="1"/>
  <c r="Q52" i="1"/>
  <c r="Q2" i="1"/>
  <c r="Q57" i="1"/>
  <c r="B284" i="2" s="1"/>
  <c r="Q23" i="1"/>
  <c r="B129" i="2" s="1"/>
  <c r="Q32" i="1"/>
  <c r="B270" i="2" s="1"/>
  <c r="Q40" i="1"/>
  <c r="B114" i="2" s="1"/>
  <c r="Q51" i="1"/>
  <c r="B278" i="2" s="1"/>
  <c r="Q4" i="1"/>
  <c r="Q8" i="1"/>
  <c r="Q41" i="1"/>
  <c r="B116" i="2" s="1"/>
  <c r="Q43" i="1"/>
  <c r="B389" i="2" s="1"/>
  <c r="Q50" i="1"/>
  <c r="B277" i="2" s="1"/>
  <c r="Q15" i="1"/>
  <c r="Q31" i="1"/>
  <c r="B269" i="2" s="1"/>
  <c r="Q49" i="1"/>
  <c r="B276" i="2" s="1"/>
  <c r="Q63" i="1"/>
  <c r="B289" i="2" s="1"/>
  <c r="Q42" i="1"/>
  <c r="B388" i="2" s="1"/>
  <c r="Q47" i="1"/>
  <c r="B123" i="2" s="1"/>
  <c r="Q6" i="1"/>
  <c r="Q10" i="1"/>
  <c r="Q11" i="1"/>
  <c r="Q3" i="1"/>
  <c r="Q24" i="1"/>
  <c r="B130" i="2" s="1"/>
  <c r="Q7" i="1"/>
  <c r="Q48" i="1"/>
  <c r="B124" i="2" s="1"/>
  <c r="Q14" i="1"/>
  <c r="B235" i="2" s="1"/>
  <c r="M64" i="1"/>
  <c r="M58" i="1"/>
  <c r="M18" i="1"/>
  <c r="M26" i="1"/>
  <c r="M34" i="1"/>
  <c r="M69" i="1"/>
  <c r="M17" i="1"/>
  <c r="M25" i="1"/>
  <c r="M33" i="1"/>
  <c r="M41" i="1"/>
  <c r="M66" i="1"/>
  <c r="M60" i="1"/>
  <c r="M16" i="1"/>
  <c r="M24" i="1"/>
  <c r="M32" i="1"/>
  <c r="M40" i="1"/>
  <c r="M63" i="1"/>
  <c r="M57" i="1"/>
  <c r="M15" i="1"/>
  <c r="M23" i="1"/>
  <c r="M31" i="1"/>
  <c r="M68" i="1"/>
  <c r="M22" i="1"/>
  <c r="M30" i="1"/>
  <c r="M38" i="1"/>
  <c r="M65" i="1"/>
  <c r="M59" i="1"/>
  <c r="M21" i="1"/>
  <c r="M29" i="1"/>
  <c r="M35" i="1"/>
  <c r="M50" i="1"/>
  <c r="M27" i="1"/>
  <c r="M43" i="1"/>
  <c r="M49" i="1"/>
  <c r="M3" i="1"/>
  <c r="M7" i="1"/>
  <c r="M11" i="1"/>
  <c r="M62" i="1"/>
  <c r="M48" i="1"/>
  <c r="M14" i="1"/>
  <c r="M67" i="1"/>
  <c r="M19" i="1"/>
  <c r="M47" i="1"/>
  <c r="M6" i="1"/>
  <c r="M10" i="1"/>
  <c r="M70" i="1"/>
  <c r="M28" i="1"/>
  <c r="M46" i="1"/>
  <c r="M54" i="1"/>
  <c r="M42" i="1"/>
  <c r="M45" i="1"/>
  <c r="M53" i="1"/>
  <c r="M61" i="1"/>
  <c r="M36" i="1"/>
  <c r="M51" i="1"/>
  <c r="M4" i="1"/>
  <c r="M13" i="1" s="1"/>
  <c r="M8" i="1"/>
  <c r="M5" i="1"/>
  <c r="M20" i="1"/>
  <c r="M37" i="1"/>
  <c r="M52" i="1"/>
  <c r="M2" i="1"/>
  <c r="M44" i="1"/>
  <c r="M39" i="1"/>
  <c r="M9" i="1"/>
  <c r="B53" i="2"/>
  <c r="W62" i="1"/>
  <c r="W70" i="1"/>
  <c r="W20" i="1"/>
  <c r="W28" i="1"/>
  <c r="W36" i="1"/>
  <c r="W67" i="1"/>
  <c r="W61" i="1"/>
  <c r="W19" i="1"/>
  <c r="W27" i="1"/>
  <c r="W35" i="1"/>
  <c r="W43" i="1"/>
  <c r="W64" i="1"/>
  <c r="W58" i="1"/>
  <c r="W18" i="1"/>
  <c r="W26" i="1"/>
  <c r="W34" i="1"/>
  <c r="W69" i="1"/>
  <c r="W17" i="1"/>
  <c r="W25" i="1"/>
  <c r="W66" i="1"/>
  <c r="W60" i="1"/>
  <c r="W16" i="1"/>
  <c r="W24" i="1"/>
  <c r="W32" i="1"/>
  <c r="W63" i="1"/>
  <c r="W57" i="1"/>
  <c r="W15" i="1"/>
  <c r="W23" i="1"/>
  <c r="W68" i="1"/>
  <c r="W22" i="1"/>
  <c r="W41" i="1"/>
  <c r="W44" i="1"/>
  <c r="W52" i="1"/>
  <c r="W2" i="1"/>
  <c r="W30" i="1"/>
  <c r="W51" i="1"/>
  <c r="W4" i="1"/>
  <c r="W8" i="1"/>
  <c r="W50" i="1"/>
  <c r="W49" i="1"/>
  <c r="W3" i="1"/>
  <c r="W7" i="1"/>
  <c r="W11" i="1"/>
  <c r="W29" i="1"/>
  <c r="W37" i="1"/>
  <c r="W38" i="1"/>
  <c r="W42" i="1"/>
  <c r="W48" i="1"/>
  <c r="W14" i="1"/>
  <c r="W21" i="1"/>
  <c r="W33" i="1"/>
  <c r="W39" i="1"/>
  <c r="W47" i="1"/>
  <c r="W65" i="1"/>
  <c r="W59" i="1"/>
  <c r="W45" i="1"/>
  <c r="W53" i="1"/>
  <c r="W5" i="1"/>
  <c r="W9" i="1"/>
  <c r="W40" i="1"/>
  <c r="W6" i="1"/>
  <c r="W46" i="1"/>
  <c r="W31" i="1"/>
  <c r="W54" i="1"/>
  <c r="W10" i="1"/>
  <c r="O62" i="1"/>
  <c r="O70" i="1"/>
  <c r="O20" i="1"/>
  <c r="O28" i="1"/>
  <c r="O36" i="1"/>
  <c r="O67" i="1"/>
  <c r="O61" i="1"/>
  <c r="O19" i="1"/>
  <c r="O27" i="1"/>
  <c r="O35" i="1"/>
  <c r="O43" i="1"/>
  <c r="O64" i="1"/>
  <c r="O58" i="1"/>
  <c r="O18" i="1"/>
  <c r="O26" i="1"/>
  <c r="O34" i="1"/>
  <c r="O42" i="1"/>
  <c r="O69" i="1"/>
  <c r="O17" i="1"/>
  <c r="O25" i="1"/>
  <c r="O66" i="1"/>
  <c r="O60" i="1"/>
  <c r="O16" i="1"/>
  <c r="O24" i="1"/>
  <c r="O32" i="1"/>
  <c r="O63" i="1"/>
  <c r="O57" i="1"/>
  <c r="O15" i="1"/>
  <c r="O23" i="1"/>
  <c r="O37" i="1"/>
  <c r="O39" i="1"/>
  <c r="O44" i="1"/>
  <c r="O52" i="1"/>
  <c r="O2" i="1"/>
  <c r="O29" i="1"/>
  <c r="O33" i="1"/>
  <c r="O40" i="1"/>
  <c r="O51" i="1"/>
  <c r="O4" i="1"/>
  <c r="O8" i="1"/>
  <c r="O41" i="1"/>
  <c r="O50" i="1"/>
  <c r="O21" i="1"/>
  <c r="O31" i="1"/>
  <c r="O49" i="1"/>
  <c r="O3" i="1"/>
  <c r="O7" i="1"/>
  <c r="O11" i="1"/>
  <c r="O48" i="1"/>
  <c r="O14" i="1"/>
  <c r="O65" i="1"/>
  <c r="O59" i="1"/>
  <c r="O47" i="1"/>
  <c r="O38" i="1"/>
  <c r="O45" i="1"/>
  <c r="O53" i="1"/>
  <c r="O5" i="1"/>
  <c r="O9" i="1"/>
  <c r="O54" i="1"/>
  <c r="O46" i="1"/>
  <c r="O68" i="1"/>
  <c r="O22" i="1"/>
  <c r="O10" i="1"/>
  <c r="O30" i="1"/>
  <c r="O6" i="1"/>
  <c r="I22" i="1"/>
  <c r="I30" i="1"/>
  <c r="I38" i="1"/>
  <c r="I59" i="1"/>
  <c r="I21" i="1"/>
  <c r="I29" i="1"/>
  <c r="I37" i="1"/>
  <c r="I20" i="1"/>
  <c r="I28" i="1"/>
  <c r="I36" i="1"/>
  <c r="I61" i="1"/>
  <c r="I19" i="1"/>
  <c r="I27" i="1"/>
  <c r="I58" i="1"/>
  <c r="I18" i="1"/>
  <c r="I26" i="1"/>
  <c r="I34" i="1"/>
  <c r="I17" i="1"/>
  <c r="I25" i="1"/>
  <c r="I60" i="1"/>
  <c r="I46" i="1"/>
  <c r="I54" i="1"/>
  <c r="I57" i="1"/>
  <c r="I23" i="1"/>
  <c r="I42" i="1"/>
  <c r="I45" i="1"/>
  <c r="I53" i="1"/>
  <c r="I5" i="1"/>
  <c r="I9" i="1"/>
  <c r="I31" i="1"/>
  <c r="I44" i="1"/>
  <c r="I52" i="1"/>
  <c r="I2" i="1"/>
  <c r="I15" i="1"/>
  <c r="I51" i="1"/>
  <c r="I4" i="1"/>
  <c r="I13" i="1" s="1"/>
  <c r="I8" i="1"/>
  <c r="I24" i="1"/>
  <c r="I50" i="1"/>
  <c r="I14" i="1"/>
  <c r="I35" i="1"/>
  <c r="I39" i="1"/>
  <c r="I43" i="1"/>
  <c r="I49" i="1"/>
  <c r="I32" i="1"/>
  <c r="I41" i="1"/>
  <c r="I47" i="1"/>
  <c r="I6" i="1"/>
  <c r="I10" i="1"/>
  <c r="I33" i="1"/>
  <c r="I11" i="1"/>
  <c r="I7" i="1"/>
  <c r="I40" i="1"/>
  <c r="I48" i="1"/>
  <c r="I16" i="1"/>
  <c r="I3" i="1"/>
  <c r="B48" i="2"/>
  <c r="B47" i="2"/>
  <c r="H59" i="1"/>
  <c r="H61" i="1"/>
  <c r="H58" i="1"/>
  <c r="H60" i="1"/>
  <c r="H57" i="1"/>
  <c r="H5" i="1"/>
  <c r="H9" i="1"/>
  <c r="H2" i="1"/>
  <c r="H56" i="1" s="1"/>
  <c r="H4" i="1"/>
  <c r="H8" i="1"/>
  <c r="H3" i="1"/>
  <c r="H7" i="1"/>
  <c r="H11" i="1"/>
  <c r="H10" i="1"/>
  <c r="H6" i="1"/>
  <c r="P65" i="1"/>
  <c r="P59" i="1"/>
  <c r="P21" i="1"/>
  <c r="P29" i="1"/>
  <c r="P37" i="1"/>
  <c r="P62" i="1"/>
  <c r="P70" i="1"/>
  <c r="P20" i="1"/>
  <c r="P28" i="1"/>
  <c r="P36" i="1"/>
  <c r="P67" i="1"/>
  <c r="P61" i="1"/>
  <c r="P19" i="1"/>
  <c r="P27" i="1"/>
  <c r="P35" i="1"/>
  <c r="P64" i="1"/>
  <c r="P58" i="1"/>
  <c r="P18" i="1"/>
  <c r="P26" i="1"/>
  <c r="P69" i="1"/>
  <c r="P17" i="1"/>
  <c r="P25" i="1"/>
  <c r="P33" i="1"/>
  <c r="P66" i="1"/>
  <c r="P60" i="1"/>
  <c r="P16" i="1"/>
  <c r="P24" i="1"/>
  <c r="P38" i="1"/>
  <c r="P45" i="1"/>
  <c r="P53" i="1"/>
  <c r="P5" i="1"/>
  <c r="P9" i="1"/>
  <c r="P34" i="1"/>
  <c r="P39" i="1"/>
  <c r="P44" i="1"/>
  <c r="P52" i="1"/>
  <c r="P2" i="1"/>
  <c r="P57" i="1"/>
  <c r="P23" i="1"/>
  <c r="P32" i="1"/>
  <c r="P40" i="1"/>
  <c r="P51" i="1"/>
  <c r="P4" i="1"/>
  <c r="P8" i="1"/>
  <c r="P41" i="1"/>
  <c r="P43" i="1"/>
  <c r="P50" i="1"/>
  <c r="P15" i="1"/>
  <c r="P31" i="1"/>
  <c r="P49" i="1"/>
  <c r="P3" i="1"/>
  <c r="P7" i="1"/>
  <c r="P11" i="1"/>
  <c r="P48" i="1"/>
  <c r="P68" i="1"/>
  <c r="P22" i="1"/>
  <c r="P30" i="1"/>
  <c r="P46" i="1"/>
  <c r="P54" i="1"/>
  <c r="P14" i="1"/>
  <c r="P63" i="1"/>
  <c r="P42" i="1"/>
  <c r="P47" i="1"/>
  <c r="P6" i="1"/>
  <c r="P10" i="1"/>
  <c r="V67" i="1"/>
  <c r="C225" i="2" s="1"/>
  <c r="V61" i="1"/>
  <c r="C219" i="2" s="1"/>
  <c r="V19" i="1"/>
  <c r="C206" i="2" s="1"/>
  <c r="V27" i="1"/>
  <c r="C198" i="2" s="1"/>
  <c r="V35" i="1"/>
  <c r="C192" i="2" s="1"/>
  <c r="V64" i="1"/>
  <c r="C222" i="2" s="1"/>
  <c r="V58" i="1"/>
  <c r="C214" i="2" s="1"/>
  <c r="V18" i="1"/>
  <c r="C205" i="2" s="1"/>
  <c r="V26" i="1"/>
  <c r="C174" i="2" s="1"/>
  <c r="V34" i="1"/>
  <c r="C176" i="2" s="1"/>
  <c r="V42" i="1"/>
  <c r="C184" i="2" s="1"/>
  <c r="V69" i="1"/>
  <c r="C227" i="2" s="1"/>
  <c r="V17" i="1"/>
  <c r="C204" i="2" s="1"/>
  <c r="V25" i="1"/>
  <c r="C173" i="2" s="1"/>
  <c r="V33" i="1"/>
  <c r="C169" i="2" s="1"/>
  <c r="V41" i="1"/>
  <c r="C183" i="2" s="1"/>
  <c r="V66" i="1"/>
  <c r="C224" i="2" s="1"/>
  <c r="V60" i="1"/>
  <c r="C218" i="2" s="1"/>
  <c r="V16" i="1"/>
  <c r="C203" i="2" s="1"/>
  <c r="V24" i="1"/>
  <c r="C197" i="2" s="1"/>
  <c r="V63" i="1"/>
  <c r="C221" i="2" s="1"/>
  <c r="V57" i="1"/>
  <c r="V15" i="1"/>
  <c r="C168" i="2" s="1"/>
  <c r="V23" i="1"/>
  <c r="C196" i="2" s="1"/>
  <c r="V31" i="1"/>
  <c r="C201" i="2" s="1"/>
  <c r="V68" i="1"/>
  <c r="C226" i="2" s="1"/>
  <c r="V22" i="1"/>
  <c r="C195" i="2" s="1"/>
  <c r="V30" i="1"/>
  <c r="C175" i="2" s="1"/>
  <c r="V51" i="1"/>
  <c r="C210" i="2" s="1"/>
  <c r="V4" i="1"/>
  <c r="V8" i="1"/>
  <c r="V20" i="1"/>
  <c r="C207" i="2" s="1"/>
  <c r="V43" i="1"/>
  <c r="C185" i="2" s="1"/>
  <c r="V50" i="1"/>
  <c r="C209" i="2" s="1"/>
  <c r="V49" i="1"/>
  <c r="C208" i="2" s="1"/>
  <c r="V3" i="1"/>
  <c r="V7" i="1"/>
  <c r="V11" i="1"/>
  <c r="V29" i="1"/>
  <c r="C200" i="2" s="1"/>
  <c r="V37" i="1"/>
  <c r="C178" i="2" s="1"/>
  <c r="V38" i="1"/>
  <c r="C179" i="2" s="1"/>
  <c r="V48" i="1"/>
  <c r="C191" i="2" s="1"/>
  <c r="V14" i="1"/>
  <c r="C167" i="2" s="1"/>
  <c r="V21" i="1"/>
  <c r="C194" i="2" s="1"/>
  <c r="V36" i="1"/>
  <c r="C177" i="2" s="1"/>
  <c r="V39" i="1"/>
  <c r="C180" i="2" s="1"/>
  <c r="V47" i="1"/>
  <c r="C190" i="2" s="1"/>
  <c r="V6" i="1"/>
  <c r="V10" i="1"/>
  <c r="V62" i="1"/>
  <c r="C220" i="2" s="1"/>
  <c r="V32" i="1"/>
  <c r="C202" i="2" s="1"/>
  <c r="V40" i="1"/>
  <c r="C181" i="2" s="1"/>
  <c r="V46" i="1"/>
  <c r="C188" i="2" s="1"/>
  <c r="V70" i="1"/>
  <c r="C228" i="2" s="1"/>
  <c r="V28" i="1"/>
  <c r="C199" i="2" s="1"/>
  <c r="V44" i="1"/>
  <c r="C186" i="2" s="1"/>
  <c r="V52" i="1"/>
  <c r="V2" i="1"/>
  <c r="V45" i="1"/>
  <c r="C187" i="2" s="1"/>
  <c r="V53" i="1"/>
  <c r="C170" i="2" s="1"/>
  <c r="V65" i="1"/>
  <c r="C223" i="2" s="1"/>
  <c r="V9" i="1"/>
  <c r="V54" i="1"/>
  <c r="C171" i="2" s="1"/>
  <c r="V5" i="1"/>
  <c r="V59" i="1"/>
  <c r="C215" i="2" s="1"/>
  <c r="B49" i="2"/>
  <c r="B54" i="2"/>
  <c r="H13" i="1"/>
  <c r="O13" i="1"/>
  <c r="G13" i="1"/>
  <c r="L13" i="1"/>
  <c r="P13" i="1"/>
  <c r="K13" i="1"/>
  <c r="E75" i="1"/>
  <c r="F76" i="1"/>
  <c r="F77" i="1" s="1"/>
  <c r="I391" i="2" l="1"/>
  <c r="H391" i="2"/>
  <c r="L391" i="2" s="1"/>
  <c r="J391" i="2"/>
  <c r="K391" i="2"/>
  <c r="I388" i="2"/>
  <c r="J388" i="2"/>
  <c r="H388" i="2"/>
  <c r="L388" i="2" s="1"/>
  <c r="K388" i="2"/>
  <c r="K390" i="2"/>
  <c r="I390" i="2"/>
  <c r="H390" i="2"/>
  <c r="L390" i="2" s="1"/>
  <c r="J390" i="2"/>
  <c r="I389" i="2"/>
  <c r="K389" i="2"/>
  <c r="J389" i="2"/>
  <c r="H389" i="2"/>
  <c r="L389" i="2" s="1"/>
  <c r="D215" i="2"/>
  <c r="C283" i="2"/>
  <c r="J283" i="2" s="1"/>
  <c r="P148" i="2"/>
  <c r="C148" i="2"/>
  <c r="C242" i="2"/>
  <c r="K242" i="2" s="1"/>
  <c r="D174" i="2"/>
  <c r="P107" i="2"/>
  <c r="C107" i="2"/>
  <c r="B73" i="2"/>
  <c r="B482" i="2" s="1"/>
  <c r="B85" i="2"/>
  <c r="B346" i="2" s="1"/>
  <c r="B61" i="2"/>
  <c r="B211" i="2" s="1"/>
  <c r="P430" i="2"/>
  <c r="C430" i="2"/>
  <c r="B149" i="2"/>
  <c r="P431" i="2"/>
  <c r="C431" i="2"/>
  <c r="J431" i="2" s="1"/>
  <c r="C239" i="2"/>
  <c r="P104" i="2"/>
  <c r="C104" i="2"/>
  <c r="K104" i="2" s="1"/>
  <c r="D171" i="2"/>
  <c r="C255" i="2"/>
  <c r="J255" i="2" s="1"/>
  <c r="D187" i="2"/>
  <c r="P120" i="2"/>
  <c r="C120" i="2"/>
  <c r="C259" i="2"/>
  <c r="D191" i="2"/>
  <c r="C124" i="2"/>
  <c r="K124" i="2" s="1"/>
  <c r="P124" i="2"/>
  <c r="P141" i="2"/>
  <c r="C141" i="2"/>
  <c r="C276" i="2"/>
  <c r="I276" i="2" s="1"/>
  <c r="D208" i="2"/>
  <c r="C254" i="2"/>
  <c r="J254" i="2" s="1"/>
  <c r="P119" i="2"/>
  <c r="D186" i="2"/>
  <c r="C119" i="2"/>
  <c r="D202" i="2"/>
  <c r="C270" i="2"/>
  <c r="K270" i="2" s="1"/>
  <c r="P135" i="2"/>
  <c r="C135" i="2"/>
  <c r="C244" i="2"/>
  <c r="D176" i="2"/>
  <c r="P109" i="2"/>
  <c r="C109" i="2"/>
  <c r="J109" i="2" s="1"/>
  <c r="C274" i="2"/>
  <c r="H274" i="2" s="1"/>
  <c r="L274" i="2" s="1"/>
  <c r="D206" i="2"/>
  <c r="C139" i="2"/>
  <c r="P139" i="2"/>
  <c r="B63" i="2"/>
  <c r="B182" i="2" s="1"/>
  <c r="B65" i="2"/>
  <c r="B193" i="2" s="1"/>
  <c r="C491" i="2"/>
  <c r="C355" i="2"/>
  <c r="B293" i="2"/>
  <c r="B244" i="2"/>
  <c r="B256" i="2"/>
  <c r="B272" i="2"/>
  <c r="P291" i="2"/>
  <c r="D494" i="2"/>
  <c r="D358" i="2"/>
  <c r="B102" i="2"/>
  <c r="B247" i="2"/>
  <c r="B292" i="2"/>
  <c r="B259" i="2"/>
  <c r="C499" i="2"/>
  <c r="C363" i="2"/>
  <c r="B265" i="2"/>
  <c r="B239" i="2"/>
  <c r="C251" i="2"/>
  <c r="I251" i="2" s="1"/>
  <c r="D183" i="2"/>
  <c r="P116" i="2"/>
  <c r="C116" i="2"/>
  <c r="H116" i="2" s="1"/>
  <c r="L116" i="2" s="1"/>
  <c r="B128" i="2"/>
  <c r="B241" i="2"/>
  <c r="I255" i="2"/>
  <c r="C492" i="2"/>
  <c r="C356" i="2"/>
  <c r="B86" i="2"/>
  <c r="B307" i="2" s="1"/>
  <c r="C258" i="2"/>
  <c r="C123" i="2"/>
  <c r="H123" i="2" s="1"/>
  <c r="L123" i="2" s="1"/>
  <c r="D190" i="2"/>
  <c r="P123" i="2"/>
  <c r="C246" i="2"/>
  <c r="K246" i="2" s="1"/>
  <c r="D178" i="2"/>
  <c r="P111" i="2"/>
  <c r="C111" i="2"/>
  <c r="C294" i="2"/>
  <c r="J294" i="2" s="1"/>
  <c r="D226" i="2"/>
  <c r="P159" i="2"/>
  <c r="C159" i="2"/>
  <c r="K159" i="2" s="1"/>
  <c r="C286" i="2"/>
  <c r="K286" i="2" s="1"/>
  <c r="C151" i="2"/>
  <c r="D218" i="2"/>
  <c r="P151" i="2"/>
  <c r="D214" i="2"/>
  <c r="C282" i="2"/>
  <c r="K282" i="2" s="1"/>
  <c r="C147" i="2"/>
  <c r="P147" i="2"/>
  <c r="C245" i="2"/>
  <c r="I245" i="2" s="1"/>
  <c r="P110" i="2"/>
  <c r="D177" i="2"/>
  <c r="C110" i="2"/>
  <c r="B79" i="2"/>
  <c r="B487" i="2" s="1"/>
  <c r="B288" i="2"/>
  <c r="B258" i="2"/>
  <c r="B108" i="2"/>
  <c r="C495" i="2"/>
  <c r="C359" i="2"/>
  <c r="B147" i="2"/>
  <c r="B291" i="2"/>
  <c r="D493" i="2"/>
  <c r="P290" i="2"/>
  <c r="D357" i="2"/>
  <c r="B151" i="2"/>
  <c r="B148" i="2"/>
  <c r="B103" i="2"/>
  <c r="C424" i="2"/>
  <c r="P424" i="2"/>
  <c r="B111" i="2"/>
  <c r="D219" i="2"/>
  <c r="C287" i="2"/>
  <c r="H287" i="2" s="1"/>
  <c r="L287" i="2" s="1"/>
  <c r="P152" i="2"/>
  <c r="C152" i="2"/>
  <c r="D498" i="2"/>
  <c r="P295" i="2"/>
  <c r="D362" i="2"/>
  <c r="C291" i="2"/>
  <c r="D223" i="2"/>
  <c r="P156" i="2"/>
  <c r="C156" i="2"/>
  <c r="J156" i="2" s="1"/>
  <c r="C271" i="2"/>
  <c r="H271" i="2" s="1"/>
  <c r="L271" i="2" s="1"/>
  <c r="D203" i="2"/>
  <c r="P136" i="2"/>
  <c r="C136" i="2"/>
  <c r="K136" i="2" s="1"/>
  <c r="C293" i="2"/>
  <c r="D225" i="2"/>
  <c r="C158" i="2"/>
  <c r="H158" i="2" s="1"/>
  <c r="L158" i="2" s="1"/>
  <c r="P158" i="2"/>
  <c r="B87" i="2"/>
  <c r="B317" i="2" s="1"/>
  <c r="B62" i="2"/>
  <c r="B172" i="2" s="1"/>
  <c r="C249" i="2"/>
  <c r="P114" i="2"/>
  <c r="D181" i="2"/>
  <c r="C114" i="2"/>
  <c r="I114" i="2" s="1"/>
  <c r="C248" i="2"/>
  <c r="K248" i="2" s="1"/>
  <c r="D180" i="2"/>
  <c r="C113" i="2"/>
  <c r="J113" i="2" s="1"/>
  <c r="P113" i="2"/>
  <c r="C268" i="2"/>
  <c r="J268" i="2" s="1"/>
  <c r="D200" i="2"/>
  <c r="C133" i="2"/>
  <c r="H133" i="2" s="1"/>
  <c r="L133" i="2" s="1"/>
  <c r="P133" i="2"/>
  <c r="C278" i="2"/>
  <c r="K278" i="2" s="1"/>
  <c r="D210" i="2"/>
  <c r="P143" i="2"/>
  <c r="C143" i="2"/>
  <c r="I143" i="2" s="1"/>
  <c r="C264" i="2"/>
  <c r="K264" i="2" s="1"/>
  <c r="D196" i="2"/>
  <c r="C129" i="2"/>
  <c r="H129" i="2" s="1"/>
  <c r="L129" i="2" s="1"/>
  <c r="P129" i="2"/>
  <c r="D224" i="2"/>
  <c r="C292" i="2"/>
  <c r="H292" i="2" s="1"/>
  <c r="L292" i="2" s="1"/>
  <c r="P157" i="2"/>
  <c r="C157" i="2"/>
  <c r="H157" i="2" s="1"/>
  <c r="L157" i="2" s="1"/>
  <c r="C290" i="2"/>
  <c r="J290" i="2" s="1"/>
  <c r="D222" i="2"/>
  <c r="C155" i="2"/>
  <c r="H155" i="2" s="1"/>
  <c r="L155" i="2" s="1"/>
  <c r="P155" i="2"/>
  <c r="C267" i="2"/>
  <c r="J267" i="2" s="1"/>
  <c r="D199" i="2"/>
  <c r="C132" i="2"/>
  <c r="P132" i="2"/>
  <c r="B64" i="2"/>
  <c r="B189" i="2" s="1"/>
  <c r="B91" i="2"/>
  <c r="B351" i="2" s="1"/>
  <c r="B69" i="2"/>
  <c r="B217" i="2" s="1"/>
  <c r="B160" i="2"/>
  <c r="B117" i="2"/>
  <c r="C432" i="2"/>
  <c r="P432" i="2"/>
  <c r="B139" i="2"/>
  <c r="B32" i="2"/>
  <c r="B38" i="2"/>
  <c r="B26" i="2"/>
  <c r="B118" i="2"/>
  <c r="D492" i="2"/>
  <c r="D356" i="2"/>
  <c r="P289" i="2"/>
  <c r="C496" i="2"/>
  <c r="C360" i="2"/>
  <c r="B141" i="2"/>
  <c r="D496" i="2"/>
  <c r="D360" i="2"/>
  <c r="P293" i="2"/>
  <c r="B131" i="2"/>
  <c r="C269" i="2"/>
  <c r="K269" i="2" s="1"/>
  <c r="P134" i="2"/>
  <c r="C134" i="2"/>
  <c r="D201" i="2"/>
  <c r="C265" i="2"/>
  <c r="D197" i="2"/>
  <c r="P130" i="2"/>
  <c r="C130" i="2"/>
  <c r="J130" i="2" s="1"/>
  <c r="H392" i="2"/>
  <c r="L392" i="2" s="1"/>
  <c r="I392" i="2"/>
  <c r="K392" i="2"/>
  <c r="J392" i="2"/>
  <c r="K155" i="2"/>
  <c r="I155" i="2"/>
  <c r="J155" i="2"/>
  <c r="D497" i="2"/>
  <c r="D361" i="2"/>
  <c r="P294" i="2"/>
  <c r="H248" i="2"/>
  <c r="L248" i="2" s="1"/>
  <c r="B74" i="2"/>
  <c r="B443" i="2" s="1"/>
  <c r="D169" i="2"/>
  <c r="C237" i="2"/>
  <c r="J237" i="2" s="1"/>
  <c r="P102" i="2"/>
  <c r="C102" i="2"/>
  <c r="C243" i="2"/>
  <c r="K243" i="2" s="1"/>
  <c r="P108" i="2"/>
  <c r="C108" i="2"/>
  <c r="D175" i="2"/>
  <c r="C236" i="2"/>
  <c r="K236" i="2" s="1"/>
  <c r="P101" i="2"/>
  <c r="D168" i="2"/>
  <c r="C101" i="2"/>
  <c r="K101" i="2" s="1"/>
  <c r="C241" i="2"/>
  <c r="D173" i="2"/>
  <c r="P106" i="2"/>
  <c r="C106" i="2"/>
  <c r="K106" i="2" s="1"/>
  <c r="C253" i="2"/>
  <c r="D185" i="2"/>
  <c r="P118" i="2"/>
  <c r="C118" i="2"/>
  <c r="C275" i="2"/>
  <c r="K275" i="2" s="1"/>
  <c r="D207" i="2"/>
  <c r="P140" i="2"/>
  <c r="C140" i="2"/>
  <c r="B76" i="2"/>
  <c r="B460" i="2" s="1"/>
  <c r="B68" i="2"/>
  <c r="B213" i="2" s="1"/>
  <c r="B81" i="2"/>
  <c r="B488" i="2" s="1"/>
  <c r="B252" i="2"/>
  <c r="D499" i="2"/>
  <c r="P296" i="2"/>
  <c r="D363" i="2"/>
  <c r="B138" i="2"/>
  <c r="B134" i="2"/>
  <c r="B107" i="2"/>
  <c r="B132" i="2"/>
  <c r="B253" i="2"/>
  <c r="C358" i="2"/>
  <c r="C494" i="2"/>
  <c r="C497" i="2"/>
  <c r="C361" i="2"/>
  <c r="C425" i="2"/>
  <c r="P425" i="2"/>
  <c r="B152" i="2"/>
  <c r="B142" i="2"/>
  <c r="D495" i="2"/>
  <c r="D359" i="2"/>
  <c r="P292" i="2"/>
  <c r="B110" i="2"/>
  <c r="C429" i="2"/>
  <c r="J429" i="2" s="1"/>
  <c r="P429" i="2"/>
  <c r="C252" i="2"/>
  <c r="D184" i="2"/>
  <c r="P117" i="2"/>
  <c r="C117" i="2"/>
  <c r="I119" i="2"/>
  <c r="K119" i="2"/>
  <c r="J119" i="2"/>
  <c r="H119" i="2"/>
  <c r="L119" i="2" s="1"/>
  <c r="D179" i="2"/>
  <c r="C247" i="2"/>
  <c r="J247" i="2" s="1"/>
  <c r="P112" i="2"/>
  <c r="C112" i="2"/>
  <c r="H112" i="2" s="1"/>
  <c r="L112" i="2" s="1"/>
  <c r="P426" i="2"/>
  <c r="C426" i="2"/>
  <c r="I236" i="2"/>
  <c r="D355" i="2"/>
  <c r="D491" i="2"/>
  <c r="P288" i="2"/>
  <c r="C262" i="2"/>
  <c r="H262" i="2" s="1"/>
  <c r="L262" i="2" s="1"/>
  <c r="P127" i="2"/>
  <c r="C127" i="2"/>
  <c r="I127" i="2" s="1"/>
  <c r="D194" i="2"/>
  <c r="C284" i="2"/>
  <c r="C149" i="2"/>
  <c r="P149" i="2"/>
  <c r="C272" i="2"/>
  <c r="P137" i="2"/>
  <c r="D204" i="2"/>
  <c r="C137" i="2"/>
  <c r="J137" i="2" s="1"/>
  <c r="C260" i="2"/>
  <c r="K260" i="2" s="1"/>
  <c r="D192" i="2"/>
  <c r="P125" i="2"/>
  <c r="C125" i="2"/>
  <c r="K125" i="2" s="1"/>
  <c r="C296" i="2"/>
  <c r="J296" i="2" s="1"/>
  <c r="D228" i="2"/>
  <c r="C161" i="2"/>
  <c r="K161" i="2" s="1"/>
  <c r="P161" i="2"/>
  <c r="B88" i="2"/>
  <c r="B324" i="2" s="1"/>
  <c r="B80" i="2"/>
  <c r="B484" i="2" s="1"/>
  <c r="B77" i="2"/>
  <c r="B464" i="2" s="1"/>
  <c r="B93" i="2"/>
  <c r="B352" i="2" s="1"/>
  <c r="B135" i="2"/>
  <c r="B249" i="2"/>
  <c r="C498" i="2"/>
  <c r="C362" i="2"/>
  <c r="B100" i="2"/>
  <c r="C428" i="2"/>
  <c r="P428" i="2"/>
  <c r="B154" i="2"/>
  <c r="C493" i="2"/>
  <c r="C357" i="2"/>
  <c r="C277" i="2"/>
  <c r="J277" i="2" s="1"/>
  <c r="D209" i="2"/>
  <c r="P142" i="2"/>
  <c r="C142" i="2"/>
  <c r="H120" i="2"/>
  <c r="L120" i="2" s="1"/>
  <c r="K120" i="2"/>
  <c r="J120" i="2"/>
  <c r="I120" i="2"/>
  <c r="K251" i="2"/>
  <c r="J251" i="2"/>
  <c r="H251" i="2"/>
  <c r="L251" i="2" s="1"/>
  <c r="C256" i="2"/>
  <c r="H256" i="2" s="1"/>
  <c r="L256" i="2" s="1"/>
  <c r="C121" i="2"/>
  <c r="I121" i="2" s="1"/>
  <c r="P121" i="2"/>
  <c r="D188" i="2"/>
  <c r="D195" i="2"/>
  <c r="P128" i="2"/>
  <c r="C128" i="2"/>
  <c r="J128" i="2" s="1"/>
  <c r="C263" i="2"/>
  <c r="H263" i="2" s="1"/>
  <c r="L263" i="2" s="1"/>
  <c r="C273" i="2"/>
  <c r="H273" i="2" s="1"/>
  <c r="L273" i="2" s="1"/>
  <c r="C138" i="2"/>
  <c r="P138" i="2"/>
  <c r="D205" i="2"/>
  <c r="H140" i="2"/>
  <c r="L140" i="2" s="1"/>
  <c r="K140" i="2"/>
  <c r="J140" i="2"/>
  <c r="I140" i="2"/>
  <c r="H429" i="2"/>
  <c r="L429" i="2" s="1"/>
  <c r="I429" i="2"/>
  <c r="C238" i="2"/>
  <c r="H238" i="2" s="1"/>
  <c r="L238" i="2" s="1"/>
  <c r="P103" i="2"/>
  <c r="C103" i="2"/>
  <c r="D170" i="2"/>
  <c r="C235" i="2"/>
  <c r="I235" i="2" s="1"/>
  <c r="P100" i="2"/>
  <c r="C100" i="2"/>
  <c r="D167" i="2"/>
  <c r="C279" i="2"/>
  <c r="P144" i="2"/>
  <c r="C144" i="2"/>
  <c r="C289" i="2"/>
  <c r="K289" i="2" s="1"/>
  <c r="D221" i="2"/>
  <c r="C154" i="2"/>
  <c r="P154" i="2"/>
  <c r="C295" i="2"/>
  <c r="I295" i="2" s="1"/>
  <c r="D227" i="2"/>
  <c r="C160" i="2"/>
  <c r="P160" i="2"/>
  <c r="C266" i="2"/>
  <c r="I266" i="2" s="1"/>
  <c r="D198" i="2"/>
  <c r="P131" i="2"/>
  <c r="C131" i="2"/>
  <c r="D220" i="2"/>
  <c r="C288" i="2"/>
  <c r="J288" i="2" s="1"/>
  <c r="P153" i="2"/>
  <c r="C153" i="2"/>
  <c r="J153" i="2" s="1"/>
  <c r="B92" i="2"/>
  <c r="B348" i="2" s="1"/>
  <c r="B89" i="2"/>
  <c r="B328" i="2" s="1"/>
  <c r="C427" i="2"/>
  <c r="P427" i="2"/>
  <c r="F61" i="6"/>
  <c r="F59" i="6"/>
  <c r="F57" i="6"/>
  <c r="F10" i="6"/>
  <c r="F8" i="6"/>
  <c r="F6" i="6"/>
  <c r="F4" i="6"/>
  <c r="F13" i="6" s="1"/>
  <c r="F58" i="6"/>
  <c r="F60" i="6"/>
  <c r="F3" i="6"/>
  <c r="F5" i="6"/>
  <c r="F7" i="6"/>
  <c r="F2" i="6"/>
  <c r="F9" i="6"/>
  <c r="F11" i="6"/>
  <c r="E76" i="6"/>
  <c r="E77" i="6" s="1"/>
  <c r="D75" i="6"/>
  <c r="C92" i="2"/>
  <c r="C348" i="2" s="1"/>
  <c r="C68" i="2"/>
  <c r="C213" i="2" s="1"/>
  <c r="C80" i="2"/>
  <c r="C484" i="2" s="1"/>
  <c r="C74" i="2"/>
  <c r="C443" i="2" s="1"/>
  <c r="C62" i="2"/>
  <c r="C172" i="2" s="1"/>
  <c r="C86" i="2"/>
  <c r="C307" i="2" s="1"/>
  <c r="D37" i="2"/>
  <c r="D31" i="2"/>
  <c r="D25" i="2"/>
  <c r="C30" i="2"/>
  <c r="C36" i="2"/>
  <c r="C24" i="2"/>
  <c r="C89" i="2"/>
  <c r="C328" i="2" s="1"/>
  <c r="C65" i="2"/>
  <c r="C193" i="2" s="1"/>
  <c r="C77" i="2"/>
  <c r="C464" i="2" s="1"/>
  <c r="D32" i="2"/>
  <c r="D38" i="2"/>
  <c r="D26" i="2"/>
  <c r="D91" i="2"/>
  <c r="D351" i="2" s="1"/>
  <c r="D67" i="2"/>
  <c r="D216" i="2" s="1"/>
  <c r="D79" i="2"/>
  <c r="D487" i="2" s="1"/>
  <c r="C60" i="2"/>
  <c r="C166" i="2" s="1"/>
  <c r="C72" i="2"/>
  <c r="C437" i="2" s="1"/>
  <c r="C84" i="2"/>
  <c r="C301" i="2" s="1"/>
  <c r="C81" i="2"/>
  <c r="C488" i="2" s="1"/>
  <c r="C93" i="2"/>
  <c r="C352" i="2" s="1"/>
  <c r="C69" i="2"/>
  <c r="C217" i="2" s="1"/>
  <c r="D60" i="2"/>
  <c r="D166" i="2" s="1"/>
  <c r="D72" i="2"/>
  <c r="D437" i="2" s="1"/>
  <c r="D84" i="2"/>
  <c r="D301" i="2" s="1"/>
  <c r="D36" i="2"/>
  <c r="D30" i="2"/>
  <c r="D24" i="2"/>
  <c r="D61" i="2"/>
  <c r="D211" i="2" s="1"/>
  <c r="D73" i="2"/>
  <c r="D482" i="2" s="1"/>
  <c r="D85" i="2"/>
  <c r="D346" i="2" s="1"/>
  <c r="F61" i="1"/>
  <c r="F58" i="1"/>
  <c r="F60" i="1"/>
  <c r="F57" i="1"/>
  <c r="F4" i="1"/>
  <c r="F8" i="1"/>
  <c r="F59" i="1"/>
  <c r="F3" i="1"/>
  <c r="F7" i="1"/>
  <c r="F11" i="1"/>
  <c r="F6" i="1"/>
  <c r="F10" i="1"/>
  <c r="F2" i="1"/>
  <c r="F5" i="1"/>
  <c r="F9" i="1"/>
  <c r="C79" i="2"/>
  <c r="C487" i="2" s="1"/>
  <c r="C91" i="2"/>
  <c r="C351" i="2" s="1"/>
  <c r="C67" i="2"/>
  <c r="C216" i="2" s="1"/>
  <c r="D81" i="2"/>
  <c r="D488" i="2" s="1"/>
  <c r="D93" i="2"/>
  <c r="D352" i="2" s="1"/>
  <c r="D69" i="2"/>
  <c r="D217" i="2" s="1"/>
  <c r="V56" i="1"/>
  <c r="C61" i="2"/>
  <c r="C211" i="2" s="1"/>
  <c r="C73" i="2"/>
  <c r="C482" i="2" s="1"/>
  <c r="C85" i="2"/>
  <c r="C346" i="2" s="1"/>
  <c r="B56" i="2"/>
  <c r="D64" i="2"/>
  <c r="D189" i="2" s="1"/>
  <c r="D76" i="2"/>
  <c r="D460" i="2" s="1"/>
  <c r="D88" i="2"/>
  <c r="D324" i="2" s="1"/>
  <c r="D80" i="2"/>
  <c r="D484" i="2" s="1"/>
  <c r="D92" i="2"/>
  <c r="D348" i="2" s="1"/>
  <c r="D68" i="2"/>
  <c r="D213" i="2" s="1"/>
  <c r="D86" i="2"/>
  <c r="D307" i="2" s="1"/>
  <c r="D62" i="2"/>
  <c r="D172" i="2" s="1"/>
  <c r="D74" i="2"/>
  <c r="D443" i="2" s="1"/>
  <c r="C32" i="2"/>
  <c r="C38" i="2"/>
  <c r="C26" i="2"/>
  <c r="C87" i="2"/>
  <c r="C317" i="2" s="1"/>
  <c r="C63" i="2"/>
  <c r="C182" i="2" s="1"/>
  <c r="C75" i="2"/>
  <c r="C453" i="2" s="1"/>
  <c r="D75" i="2"/>
  <c r="D453" i="2" s="1"/>
  <c r="D87" i="2"/>
  <c r="D317" i="2" s="1"/>
  <c r="D63" i="2"/>
  <c r="D182" i="2" s="1"/>
  <c r="N56" i="1"/>
  <c r="B51" i="2"/>
  <c r="C64" i="2"/>
  <c r="C189" i="2" s="1"/>
  <c r="C76" i="2"/>
  <c r="C460" i="2" s="1"/>
  <c r="C88" i="2"/>
  <c r="C324" i="2" s="1"/>
  <c r="D89" i="2"/>
  <c r="D328" i="2" s="1"/>
  <c r="D65" i="2"/>
  <c r="D193" i="2" s="1"/>
  <c r="D77" i="2"/>
  <c r="D464" i="2" s="1"/>
  <c r="C31" i="2"/>
  <c r="C37" i="2"/>
  <c r="C25" i="2"/>
  <c r="V13" i="1"/>
  <c r="O56" i="1"/>
  <c r="K56" i="1"/>
  <c r="L56" i="1"/>
  <c r="J56" i="1"/>
  <c r="S56" i="1"/>
  <c r="W13" i="1"/>
  <c r="C46" i="2" s="1"/>
  <c r="P56" i="1"/>
  <c r="S13" i="1"/>
  <c r="Q13" i="1"/>
  <c r="G56" i="1"/>
  <c r="R56" i="1"/>
  <c r="F13" i="1"/>
  <c r="I56" i="1"/>
  <c r="U56" i="1"/>
  <c r="B27" i="2" s="1"/>
  <c r="R13" i="1"/>
  <c r="E76" i="1"/>
  <c r="E77" i="1" s="1"/>
  <c r="D75" i="1"/>
  <c r="U13" i="1"/>
  <c r="Q56" i="1"/>
  <c r="W56" i="1"/>
  <c r="C53" i="2" s="1"/>
  <c r="M56" i="1"/>
  <c r="I294" i="2" l="1"/>
  <c r="H294" i="2"/>
  <c r="L294" i="2" s="1"/>
  <c r="K294" i="2"/>
  <c r="H275" i="2"/>
  <c r="L275" i="2" s="1"/>
  <c r="H255" i="2"/>
  <c r="L255" i="2" s="1"/>
  <c r="M120" i="2"/>
  <c r="N120" i="2" s="1"/>
  <c r="O120" i="2" s="1"/>
  <c r="I275" i="2"/>
  <c r="J244" i="2"/>
  <c r="J275" i="2"/>
  <c r="H109" i="2"/>
  <c r="L109" i="2" s="1"/>
  <c r="K109" i="2"/>
  <c r="K429" i="2"/>
  <c r="K431" i="2"/>
  <c r="K255" i="2"/>
  <c r="H277" i="2"/>
  <c r="L277" i="2" s="1"/>
  <c r="K273" i="2"/>
  <c r="J287" i="2"/>
  <c r="K133" i="2"/>
  <c r="K296" i="2"/>
  <c r="J271" i="2"/>
  <c r="I277" i="2"/>
  <c r="I273" i="2"/>
  <c r="M273" i="2" s="1"/>
  <c r="I287" i="2"/>
  <c r="M287" i="2" s="1"/>
  <c r="J133" i="2"/>
  <c r="I268" i="2"/>
  <c r="K263" i="2"/>
  <c r="K271" i="2"/>
  <c r="I286" i="2"/>
  <c r="K237" i="2"/>
  <c r="K283" i="2"/>
  <c r="J246" i="2"/>
  <c r="H153" i="2"/>
  <c r="L153" i="2" s="1"/>
  <c r="H295" i="2"/>
  <c r="L295" i="2" s="1"/>
  <c r="J286" i="2"/>
  <c r="H237" i="2"/>
  <c r="L237" i="2" s="1"/>
  <c r="J245" i="2"/>
  <c r="I246" i="2"/>
  <c r="H236" i="2"/>
  <c r="L236" i="2" s="1"/>
  <c r="M236" i="2" s="1"/>
  <c r="J248" i="2"/>
  <c r="H136" i="2"/>
  <c r="L136" i="2" s="1"/>
  <c r="J260" i="2"/>
  <c r="K266" i="2"/>
  <c r="H243" i="2"/>
  <c r="L243" i="2" s="1"/>
  <c r="J269" i="2"/>
  <c r="H104" i="2"/>
  <c r="L104" i="2" s="1"/>
  <c r="K137" i="2"/>
  <c r="J236" i="2"/>
  <c r="I248" i="2"/>
  <c r="M248" i="2" s="1"/>
  <c r="I260" i="2"/>
  <c r="I243" i="2"/>
  <c r="H269" i="2"/>
  <c r="L269" i="2" s="1"/>
  <c r="I104" i="2"/>
  <c r="H137" i="2"/>
  <c r="L137" i="2" s="1"/>
  <c r="H264" i="2"/>
  <c r="L264" i="2" s="1"/>
  <c r="K157" i="2"/>
  <c r="J276" i="2"/>
  <c r="K116" i="2"/>
  <c r="H290" i="2"/>
  <c r="L290" i="2" s="1"/>
  <c r="J157" i="2"/>
  <c r="K276" i="2"/>
  <c r="J116" i="2"/>
  <c r="K426" i="2"/>
  <c r="H426" i="2"/>
  <c r="L426" i="2" s="1"/>
  <c r="I426" i="2"/>
  <c r="J426" i="2"/>
  <c r="M294" i="2"/>
  <c r="I265" i="2"/>
  <c r="H265" i="2"/>
  <c r="L265" i="2" s="1"/>
  <c r="K265" i="2"/>
  <c r="J265" i="2"/>
  <c r="M388" i="2"/>
  <c r="K152" i="2"/>
  <c r="H152" i="2"/>
  <c r="L152" i="2" s="1"/>
  <c r="M152" i="2" s="1"/>
  <c r="J152" i="2"/>
  <c r="I152" i="2"/>
  <c r="K249" i="2"/>
  <c r="I264" i="2"/>
  <c r="J295" i="2"/>
  <c r="K262" i="2"/>
  <c r="C45" i="2"/>
  <c r="C48" i="2"/>
  <c r="C50" i="2"/>
  <c r="C49" i="2"/>
  <c r="I113" i="2"/>
  <c r="I111" i="2"/>
  <c r="K111" i="2"/>
  <c r="J111" i="2"/>
  <c r="H111" i="2"/>
  <c r="L111" i="2" s="1"/>
  <c r="H127" i="2"/>
  <c r="L127" i="2" s="1"/>
  <c r="M127" i="2" s="1"/>
  <c r="H260" i="2"/>
  <c r="L260" i="2" s="1"/>
  <c r="H239" i="2"/>
  <c r="L239" i="2" s="1"/>
  <c r="I239" i="2"/>
  <c r="K239" i="2"/>
  <c r="J239" i="2"/>
  <c r="I290" i="2"/>
  <c r="H143" i="2"/>
  <c r="L143" i="2" s="1"/>
  <c r="M143" i="2" s="1"/>
  <c r="H101" i="2"/>
  <c r="L101" i="2" s="1"/>
  <c r="I296" i="2"/>
  <c r="K153" i="2"/>
  <c r="I106" i="2"/>
  <c r="J282" i="2"/>
  <c r="I158" i="2"/>
  <c r="M158" i="2" s="1"/>
  <c r="J243" i="2"/>
  <c r="I157" i="2"/>
  <c r="M157" i="2" s="1"/>
  <c r="N157" i="2" s="1"/>
  <c r="K277" i="2"/>
  <c r="H286" i="2"/>
  <c r="I262" i="2"/>
  <c r="M262" i="2" s="1"/>
  <c r="H156" i="2"/>
  <c r="L156" i="2" s="1"/>
  <c r="J273" i="2"/>
  <c r="I237" i="2"/>
  <c r="M237" i="2" s="1"/>
  <c r="I269" i="2"/>
  <c r="I109" i="2"/>
  <c r="M109" i="2" s="1"/>
  <c r="N109" i="2" s="1"/>
  <c r="O109" i="2" s="1"/>
  <c r="K287" i="2"/>
  <c r="H283" i="2"/>
  <c r="L283" i="2" s="1"/>
  <c r="H242" i="2"/>
  <c r="L242" i="2" s="1"/>
  <c r="H278" i="2"/>
  <c r="L278" i="2" s="1"/>
  <c r="H125" i="2"/>
  <c r="L125" i="2" s="1"/>
  <c r="H159" i="2"/>
  <c r="L159" i="2" s="1"/>
  <c r="I274" i="2"/>
  <c r="M274" i="2" s="1"/>
  <c r="I116" i="2"/>
  <c r="M116" i="2" s="1"/>
  <c r="N116" i="2" s="1"/>
  <c r="O116" i="2" s="1"/>
  <c r="J249" i="2"/>
  <c r="H249" i="2"/>
  <c r="L249" i="2" s="1"/>
  <c r="I249" i="2"/>
  <c r="I142" i="2"/>
  <c r="K142" i="2"/>
  <c r="J142" i="2"/>
  <c r="H142" i="2"/>
  <c r="L142" i="2" s="1"/>
  <c r="M277" i="2"/>
  <c r="J262" i="2"/>
  <c r="I132" i="2"/>
  <c r="K132" i="2"/>
  <c r="H132" i="2"/>
  <c r="L132" i="2" s="1"/>
  <c r="M132" i="2" s="1"/>
  <c r="J132" i="2"/>
  <c r="K290" i="2"/>
  <c r="M269" i="2"/>
  <c r="M104" i="2"/>
  <c r="J154" i="2"/>
  <c r="H154" i="2"/>
  <c r="L154" i="2" s="1"/>
  <c r="I154" i="2"/>
  <c r="K154" i="2"/>
  <c r="J107" i="2"/>
  <c r="K107" i="2"/>
  <c r="H107" i="2"/>
  <c r="L107" i="2" s="1"/>
  <c r="I107" i="2"/>
  <c r="M392" i="2"/>
  <c r="I139" i="2"/>
  <c r="H139" i="2"/>
  <c r="L139" i="2" s="1"/>
  <c r="J139" i="2"/>
  <c r="K139" i="2"/>
  <c r="J264" i="2"/>
  <c r="I103" i="2"/>
  <c r="K103" i="2"/>
  <c r="J103" i="2"/>
  <c r="H103" i="2"/>
  <c r="L103" i="2" s="1"/>
  <c r="J136" i="2"/>
  <c r="M255" i="2"/>
  <c r="H128" i="2"/>
  <c r="L128" i="2" s="1"/>
  <c r="K128" i="2"/>
  <c r="I128" i="2"/>
  <c r="K272" i="2"/>
  <c r="J272" i="2"/>
  <c r="I272" i="2"/>
  <c r="H272" i="2"/>
  <c r="L272" i="2" s="1"/>
  <c r="H268" i="2"/>
  <c r="L268" i="2" s="1"/>
  <c r="J263" i="2"/>
  <c r="J266" i="2"/>
  <c r="I271" i="2"/>
  <c r="M271" i="2" s="1"/>
  <c r="K295" i="2"/>
  <c r="K156" i="2"/>
  <c r="H130" i="2"/>
  <c r="L130" i="2" s="1"/>
  <c r="H289" i="2"/>
  <c r="L289" i="2" s="1"/>
  <c r="H124" i="2"/>
  <c r="L124" i="2" s="1"/>
  <c r="H245" i="2"/>
  <c r="L245" i="2" s="1"/>
  <c r="J104" i="2"/>
  <c r="H276" i="2"/>
  <c r="L276" i="2" s="1"/>
  <c r="I133" i="2"/>
  <c r="M133" i="2" s="1"/>
  <c r="H246" i="2"/>
  <c r="L246" i="2" s="1"/>
  <c r="I137" i="2"/>
  <c r="M137" i="2" s="1"/>
  <c r="N137" i="2" s="1"/>
  <c r="O137" i="2" s="1"/>
  <c r="K252" i="2"/>
  <c r="H252" i="2"/>
  <c r="L252" i="2" s="1"/>
  <c r="I252" i="2"/>
  <c r="J252" i="2"/>
  <c r="M389" i="2"/>
  <c r="H427" i="2"/>
  <c r="L427" i="2" s="1"/>
  <c r="J427" i="2"/>
  <c r="K427" i="2"/>
  <c r="I427" i="2"/>
  <c r="M429" i="2"/>
  <c r="M275" i="2"/>
  <c r="I425" i="2"/>
  <c r="J425" i="2"/>
  <c r="H425" i="2"/>
  <c r="L425" i="2" s="1"/>
  <c r="K425" i="2"/>
  <c r="H134" i="2"/>
  <c r="L134" i="2" s="1"/>
  <c r="K134" i="2"/>
  <c r="J134" i="2"/>
  <c r="I134" i="2"/>
  <c r="I253" i="2"/>
  <c r="I254" i="2"/>
  <c r="K148" i="2"/>
  <c r="J148" i="2"/>
  <c r="I148" i="2"/>
  <c r="H148" i="2"/>
  <c r="L148" i="2" s="1"/>
  <c r="I136" i="2"/>
  <c r="K259" i="2"/>
  <c r="J259" i="2"/>
  <c r="H259" i="2"/>
  <c r="L259" i="2" s="1"/>
  <c r="I259" i="2"/>
  <c r="J256" i="2"/>
  <c r="I256" i="2"/>
  <c r="M256" i="2" s="1"/>
  <c r="K256" i="2"/>
  <c r="H431" i="2"/>
  <c r="L431" i="2" s="1"/>
  <c r="K268" i="2"/>
  <c r="I263" i="2"/>
  <c r="M263" i="2" s="1"/>
  <c r="H266" i="2"/>
  <c r="L266" i="2" s="1"/>
  <c r="I161" i="2"/>
  <c r="J129" i="2"/>
  <c r="K112" i="2"/>
  <c r="H270" i="2"/>
  <c r="L270" i="2" s="1"/>
  <c r="K267" i="2"/>
  <c r="H121" i="2"/>
  <c r="L121" i="2" s="1"/>
  <c r="M121" i="2" s="1"/>
  <c r="K114" i="2"/>
  <c r="I130" i="2"/>
  <c r="J289" i="2"/>
  <c r="I124" i="2"/>
  <c r="K245" i="2"/>
  <c r="J123" i="2"/>
  <c r="H141" i="2"/>
  <c r="L141" i="2" s="1"/>
  <c r="I141" i="2"/>
  <c r="J141" i="2"/>
  <c r="K141" i="2"/>
  <c r="K291" i="2"/>
  <c r="H291" i="2"/>
  <c r="L291" i="2" s="1"/>
  <c r="I291" i="2"/>
  <c r="J291" i="2"/>
  <c r="K135" i="2"/>
  <c r="I135" i="2"/>
  <c r="H135" i="2"/>
  <c r="L135" i="2" s="1"/>
  <c r="J135" i="2"/>
  <c r="K424" i="2"/>
  <c r="I424" i="2"/>
  <c r="H424" i="2"/>
  <c r="L424" i="2" s="1"/>
  <c r="J424" i="2"/>
  <c r="M235" i="2"/>
  <c r="H428" i="2"/>
  <c r="L428" i="2" s="1"/>
  <c r="J428" i="2"/>
  <c r="K428" i="2"/>
  <c r="I428" i="2"/>
  <c r="I110" i="2"/>
  <c r="K110" i="2"/>
  <c r="J110" i="2"/>
  <c r="H110" i="2"/>
  <c r="L110" i="2" s="1"/>
  <c r="M110" i="2" s="1"/>
  <c r="I138" i="2"/>
  <c r="J138" i="2"/>
  <c r="H138" i="2"/>
  <c r="L138" i="2" s="1"/>
  <c r="M138" i="2" s="1"/>
  <c r="N138" i="2" s="1"/>
  <c r="K138" i="2"/>
  <c r="H131" i="2"/>
  <c r="L131" i="2" s="1"/>
  <c r="I131" i="2"/>
  <c r="J131" i="2"/>
  <c r="K131" i="2"/>
  <c r="H432" i="2"/>
  <c r="L432" i="2" s="1"/>
  <c r="J432" i="2"/>
  <c r="K432" i="2"/>
  <c r="I432" i="2"/>
  <c r="K254" i="2"/>
  <c r="H113" i="2"/>
  <c r="L113" i="2" s="1"/>
  <c r="M113" i="2" s="1"/>
  <c r="N113" i="2" s="1"/>
  <c r="H151" i="2"/>
  <c r="L151" i="2" s="1"/>
  <c r="J151" i="2"/>
  <c r="K151" i="2"/>
  <c r="I151" i="2"/>
  <c r="H108" i="2"/>
  <c r="L108" i="2" s="1"/>
  <c r="K108" i="2"/>
  <c r="J108" i="2"/>
  <c r="I108" i="2"/>
  <c r="K127" i="2"/>
  <c r="K292" i="2"/>
  <c r="I292" i="2"/>
  <c r="M292" i="2" s="1"/>
  <c r="J292" i="2"/>
  <c r="K244" i="2"/>
  <c r="I244" i="2"/>
  <c r="H244" i="2"/>
  <c r="L244" i="2" s="1"/>
  <c r="I431" i="2"/>
  <c r="J143" i="2"/>
  <c r="J101" i="2"/>
  <c r="H106" i="2"/>
  <c r="L106" i="2" s="1"/>
  <c r="H282" i="2"/>
  <c r="L282" i="2" s="1"/>
  <c r="J158" i="2"/>
  <c r="J235" i="2"/>
  <c r="J161" i="2"/>
  <c r="K129" i="2"/>
  <c r="I112" i="2"/>
  <c r="M112" i="2" s="1"/>
  <c r="N112" i="2" s="1"/>
  <c r="J270" i="2"/>
  <c r="M390" i="2"/>
  <c r="H267" i="2"/>
  <c r="L267" i="2" s="1"/>
  <c r="K121" i="2"/>
  <c r="J114" i="2"/>
  <c r="K130" i="2"/>
  <c r="I289" i="2"/>
  <c r="J124" i="2"/>
  <c r="I278" i="2"/>
  <c r="I125" i="2"/>
  <c r="I159" i="2"/>
  <c r="J274" i="2"/>
  <c r="K238" i="2"/>
  <c r="I123" i="2"/>
  <c r="M123" i="2" s="1"/>
  <c r="N123" i="2" s="1"/>
  <c r="M295" i="2"/>
  <c r="I156" i="2"/>
  <c r="F56" i="6"/>
  <c r="M140" i="2"/>
  <c r="N140" i="2" s="1"/>
  <c r="O140" i="2" s="1"/>
  <c r="M251" i="2"/>
  <c r="I100" i="2"/>
  <c r="K100" i="2"/>
  <c r="J100" i="2"/>
  <c r="H100" i="2"/>
  <c r="M155" i="2"/>
  <c r="N155" i="2" s="1"/>
  <c r="O155" i="2" s="1"/>
  <c r="I117" i="2"/>
  <c r="H117" i="2"/>
  <c r="L117" i="2" s="1"/>
  <c r="M117" i="2" s="1"/>
  <c r="J117" i="2"/>
  <c r="K117" i="2"/>
  <c r="H254" i="2"/>
  <c r="L254" i="2" s="1"/>
  <c r="K113" i="2"/>
  <c r="H258" i="2"/>
  <c r="L258" i="2" s="1"/>
  <c r="K258" i="2"/>
  <c r="I258" i="2"/>
  <c r="J258" i="2"/>
  <c r="J127" i="2"/>
  <c r="H247" i="2"/>
  <c r="L247" i="2" s="1"/>
  <c r="K247" i="2"/>
  <c r="I247" i="2"/>
  <c r="K293" i="2"/>
  <c r="H293" i="2"/>
  <c r="I293" i="2"/>
  <c r="J293" i="2"/>
  <c r="K143" i="2"/>
  <c r="I101" i="2"/>
  <c r="M101" i="2" s="1"/>
  <c r="I153" i="2"/>
  <c r="J106" i="2"/>
  <c r="I282" i="2"/>
  <c r="K158" i="2"/>
  <c r="H235" i="2"/>
  <c r="L235" i="2" s="1"/>
  <c r="H161" i="2"/>
  <c r="L161" i="2" s="1"/>
  <c r="I129" i="2"/>
  <c r="M129" i="2" s="1"/>
  <c r="N129" i="2" s="1"/>
  <c r="O129" i="2" s="1"/>
  <c r="J112" i="2"/>
  <c r="I270" i="2"/>
  <c r="M391" i="2"/>
  <c r="I267" i="2"/>
  <c r="J121" i="2"/>
  <c r="H114" i="2"/>
  <c r="L114" i="2" s="1"/>
  <c r="M114" i="2" s="1"/>
  <c r="I242" i="2"/>
  <c r="J278" i="2"/>
  <c r="J125" i="2"/>
  <c r="J159" i="2"/>
  <c r="K274" i="2"/>
  <c r="I238" i="2"/>
  <c r="M238" i="2" s="1"/>
  <c r="K123" i="2"/>
  <c r="K253" i="2"/>
  <c r="J253" i="2"/>
  <c r="H253" i="2"/>
  <c r="L253" i="2" s="1"/>
  <c r="M243" i="2"/>
  <c r="H147" i="2"/>
  <c r="L147" i="2" s="1"/>
  <c r="I147" i="2"/>
  <c r="J147" i="2"/>
  <c r="K147" i="2"/>
  <c r="I430" i="2"/>
  <c r="J430" i="2"/>
  <c r="H430" i="2"/>
  <c r="L430" i="2" s="1"/>
  <c r="K430" i="2"/>
  <c r="M119" i="2"/>
  <c r="N119" i="2" s="1"/>
  <c r="O119" i="2" s="1"/>
  <c r="K118" i="2"/>
  <c r="J118" i="2"/>
  <c r="I118" i="2"/>
  <c r="H118" i="2"/>
  <c r="L118" i="2" s="1"/>
  <c r="K160" i="2"/>
  <c r="I160" i="2"/>
  <c r="J160" i="2"/>
  <c r="H160" i="2"/>
  <c r="L160" i="2" s="1"/>
  <c r="K288" i="2"/>
  <c r="H288" i="2"/>
  <c r="L288" i="2" s="1"/>
  <c r="I288" i="2"/>
  <c r="K241" i="2"/>
  <c r="J241" i="2"/>
  <c r="H241" i="2"/>
  <c r="L241" i="2" s="1"/>
  <c r="I241" i="2"/>
  <c r="J102" i="2"/>
  <c r="I102" i="2"/>
  <c r="K102" i="2"/>
  <c r="H102" i="2"/>
  <c r="L102" i="2" s="1"/>
  <c r="M102" i="2" s="1"/>
  <c r="N102" i="2" s="1"/>
  <c r="O102" i="2" s="1"/>
  <c r="H296" i="2"/>
  <c r="L296" i="2" s="1"/>
  <c r="K235" i="2"/>
  <c r="I283" i="2"/>
  <c r="J242" i="2"/>
  <c r="J238" i="2"/>
  <c r="C75" i="6"/>
  <c r="D76" i="6"/>
  <c r="D77" i="6" s="1"/>
  <c r="E60" i="6"/>
  <c r="E58" i="6"/>
  <c r="E61" i="6"/>
  <c r="E57" i="6"/>
  <c r="E4" i="6"/>
  <c r="E13" i="6" s="1"/>
  <c r="E6" i="6"/>
  <c r="E3" i="6"/>
  <c r="E8" i="6"/>
  <c r="E5" i="6"/>
  <c r="E10" i="6"/>
  <c r="E7" i="6"/>
  <c r="E2" i="6"/>
  <c r="E9" i="6"/>
  <c r="E11" i="6"/>
  <c r="E59" i="6"/>
  <c r="C33" i="2"/>
  <c r="C39" i="2"/>
  <c r="C27" i="2"/>
  <c r="B33" i="2"/>
  <c r="B39" i="2"/>
  <c r="D39" i="2"/>
  <c r="D33" i="2"/>
  <c r="D27" i="2"/>
  <c r="C47" i="2"/>
  <c r="C51" i="2" s="1"/>
  <c r="C55" i="2"/>
  <c r="E58" i="1"/>
  <c r="E60" i="1"/>
  <c r="E57" i="1"/>
  <c r="E59" i="1"/>
  <c r="E3" i="1"/>
  <c r="E7" i="1"/>
  <c r="E11" i="1"/>
  <c r="E6" i="1"/>
  <c r="E10" i="1"/>
  <c r="E61" i="1"/>
  <c r="E4" i="1"/>
  <c r="E8" i="1"/>
  <c r="E9" i="1"/>
  <c r="E2" i="1"/>
  <c r="E5" i="1"/>
  <c r="C54" i="2"/>
  <c r="C56" i="2" s="1"/>
  <c r="F56" i="1"/>
  <c r="E13" i="1"/>
  <c r="E56" i="1"/>
  <c r="C75" i="1"/>
  <c r="D76" i="1"/>
  <c r="D77" i="1" s="1"/>
  <c r="N158" i="2" l="1"/>
  <c r="O158" i="2" s="1"/>
  <c r="N236" i="2"/>
  <c r="M136" i="2"/>
  <c r="O112" i="2"/>
  <c r="M103" i="2"/>
  <c r="N103" i="2" s="1"/>
  <c r="O103" i="2" s="1"/>
  <c r="M153" i="2"/>
  <c r="N153" i="2" s="1"/>
  <c r="O153" i="2" s="1"/>
  <c r="M131" i="2"/>
  <c r="N131" i="2" s="1"/>
  <c r="O131" i="2" s="1"/>
  <c r="N133" i="2"/>
  <c r="O133" i="2" s="1"/>
  <c r="N104" i="2"/>
  <c r="O104" i="2" s="1"/>
  <c r="O157" i="2"/>
  <c r="M161" i="2"/>
  <c r="N161" i="2" s="1"/>
  <c r="O161" i="2" s="1"/>
  <c r="M254" i="2"/>
  <c r="N254" i="2" s="1"/>
  <c r="M142" i="2"/>
  <c r="M290" i="2"/>
  <c r="N290" i="2" s="1"/>
  <c r="M118" i="2"/>
  <c r="N118" i="2" s="1"/>
  <c r="O118" i="2" s="1"/>
  <c r="N114" i="2"/>
  <c r="O114" i="2" s="1"/>
  <c r="M125" i="2"/>
  <c r="N125" i="2" s="1"/>
  <c r="O125" i="2" s="1"/>
  <c r="M106" i="2"/>
  <c r="N106" i="2" s="1"/>
  <c r="O106" i="2" s="1"/>
  <c r="N110" i="2"/>
  <c r="O110" i="2" s="1"/>
  <c r="M141" i="2"/>
  <c r="M264" i="2"/>
  <c r="N264" i="2" s="1"/>
  <c r="M147" i="2"/>
  <c r="N147" i="2" s="1"/>
  <c r="O147" i="2" s="1"/>
  <c r="L100" i="2"/>
  <c r="M148" i="2"/>
  <c r="N148" i="2" s="1"/>
  <c r="O148" i="2" s="1"/>
  <c r="O123" i="2"/>
  <c r="N101" i="2"/>
  <c r="O101" i="2" s="1"/>
  <c r="N127" i="2"/>
  <c r="O127" i="2" s="1"/>
  <c r="N262" i="2"/>
  <c r="N263" i="2"/>
  <c r="N271" i="2"/>
  <c r="M247" i="2"/>
  <c r="N390" i="2"/>
  <c r="M272" i="2"/>
  <c r="N295" i="2"/>
  <c r="M241" i="2"/>
  <c r="M430" i="2"/>
  <c r="M159" i="2"/>
  <c r="N159" i="2" s="1"/>
  <c r="O159" i="2" s="1"/>
  <c r="M267" i="2"/>
  <c r="M252" i="2"/>
  <c r="M124" i="2"/>
  <c r="N124" i="2" s="1"/>
  <c r="O124" i="2" s="1"/>
  <c r="M268" i="2"/>
  <c r="N255" i="2"/>
  <c r="N142" i="2"/>
  <c r="O142" i="2" s="1"/>
  <c r="M259" i="2"/>
  <c r="N388" i="2"/>
  <c r="N117" i="2"/>
  <c r="O117" i="2" s="1"/>
  <c r="M424" i="2"/>
  <c r="N121" i="2"/>
  <c r="O121" i="2" s="1"/>
  <c r="M246" i="2"/>
  <c r="N392" i="2"/>
  <c r="M278" i="2"/>
  <c r="M156" i="2"/>
  <c r="N156" i="2" s="1"/>
  <c r="O156" i="2" s="1"/>
  <c r="M253" i="2"/>
  <c r="M282" i="2"/>
  <c r="M289" i="2"/>
  <c r="M427" i="2"/>
  <c r="M154" i="2"/>
  <c r="N154" i="2" s="1"/>
  <c r="O154" i="2" s="1"/>
  <c r="N287" i="2"/>
  <c r="M288" i="2"/>
  <c r="M432" i="2"/>
  <c r="M291" i="2"/>
  <c r="M431" i="2"/>
  <c r="N136" i="2"/>
  <c r="O136" i="2" s="1"/>
  <c r="M134" i="2"/>
  <c r="N134" i="2" s="1"/>
  <c r="O134" i="2" s="1"/>
  <c r="N275" i="2"/>
  <c r="N389" i="2"/>
  <c r="M107" i="2"/>
  <c r="N107" i="2" s="1"/>
  <c r="O107" i="2" s="1"/>
  <c r="M242" i="2"/>
  <c r="M239" i="2"/>
  <c r="O236" i="2"/>
  <c r="M130" i="2"/>
  <c r="N130" i="2" s="1"/>
  <c r="O130" i="2" s="1"/>
  <c r="M139" i="2"/>
  <c r="N139" i="2" s="1"/>
  <c r="O139" i="2" s="1"/>
  <c r="M151" i="2"/>
  <c r="N151" i="2" s="1"/>
  <c r="O151" i="2" s="1"/>
  <c r="M270" i="2"/>
  <c r="M276" i="2"/>
  <c r="M249" i="2"/>
  <c r="M283" i="2"/>
  <c r="L286" i="2"/>
  <c r="M286" i="2" s="1"/>
  <c r="M260" i="2"/>
  <c r="M426" i="2"/>
  <c r="M266" i="2"/>
  <c r="O138" i="2"/>
  <c r="N238" i="2"/>
  <c r="L293" i="2"/>
  <c r="N251" i="2"/>
  <c r="M160" i="2"/>
  <c r="N160" i="2" s="1"/>
  <c r="O160" i="2" s="1"/>
  <c r="N391" i="2"/>
  <c r="M258" i="2"/>
  <c r="N248" i="2"/>
  <c r="M244" i="2"/>
  <c r="M108" i="2"/>
  <c r="N108" i="2" s="1"/>
  <c r="O108" i="2" s="1"/>
  <c r="O113" i="2"/>
  <c r="M428" i="2"/>
  <c r="N256" i="2"/>
  <c r="N429" i="2"/>
  <c r="N269" i="2"/>
  <c r="N277" i="2"/>
  <c r="N152" i="2"/>
  <c r="O152" i="2" s="1"/>
  <c r="N235" i="2"/>
  <c r="M425" i="2"/>
  <c r="N237" i="2"/>
  <c r="N294" i="2"/>
  <c r="M296" i="2"/>
  <c r="N292" i="2"/>
  <c r="N141" i="2"/>
  <c r="O141" i="2" s="1"/>
  <c r="N132" i="2"/>
  <c r="O132" i="2" s="1"/>
  <c r="N243" i="2"/>
  <c r="N274" i="2"/>
  <c r="M135" i="2"/>
  <c r="N135" i="2" s="1"/>
  <c r="O135" i="2" s="1"/>
  <c r="M245" i="2"/>
  <c r="M128" i="2"/>
  <c r="N128" i="2" s="1"/>
  <c r="O128" i="2" s="1"/>
  <c r="N143" i="2"/>
  <c r="O143" i="2" s="1"/>
  <c r="M111" i="2"/>
  <c r="N111" i="2" s="1"/>
  <c r="O111" i="2" s="1"/>
  <c r="M265" i="2"/>
  <c r="N273" i="2"/>
  <c r="B75" i="6"/>
  <c r="B76" i="6" s="1"/>
  <c r="B77" i="6" s="1"/>
  <c r="C76" i="6"/>
  <c r="C77" i="6" s="1"/>
  <c r="D60" i="6"/>
  <c r="D58" i="6"/>
  <c r="D61" i="6"/>
  <c r="D59" i="6"/>
  <c r="D57" i="6"/>
  <c r="D11" i="6"/>
  <c r="D9" i="6"/>
  <c r="D7" i="6"/>
  <c r="D5" i="6"/>
  <c r="D3" i="6"/>
  <c r="D4" i="6"/>
  <c r="D13" i="6" s="1"/>
  <c r="D6" i="6"/>
  <c r="D8" i="6"/>
  <c r="D10" i="6"/>
  <c r="D2" i="6"/>
  <c r="E56" i="6"/>
  <c r="D60" i="1"/>
  <c r="D57" i="1"/>
  <c r="D59" i="1"/>
  <c r="D3" i="1"/>
  <c r="D7" i="1"/>
  <c r="D11" i="1"/>
  <c r="D6" i="1"/>
  <c r="D10" i="1"/>
  <c r="D61" i="1"/>
  <c r="D5" i="1"/>
  <c r="D9" i="1"/>
  <c r="D58" i="1"/>
  <c r="D8" i="1"/>
  <c r="D4" i="1"/>
  <c r="D13" i="1" s="1"/>
  <c r="D2" i="1"/>
  <c r="B75" i="1"/>
  <c r="B76" i="1" s="1"/>
  <c r="B77" i="1" s="1"/>
  <c r="C76" i="1"/>
  <c r="C77" i="1" s="1"/>
  <c r="M100" i="2" l="1"/>
  <c r="N286" i="2"/>
  <c r="O391" i="2"/>
  <c r="O269" i="2"/>
  <c r="O238" i="2"/>
  <c r="O275" i="2"/>
  <c r="N252" i="2"/>
  <c r="N430" i="2"/>
  <c r="O390" i="2"/>
  <c r="O292" i="2"/>
  <c r="O429" i="2"/>
  <c r="O274" i="2"/>
  <c r="N296" i="2"/>
  <c r="O235" i="2"/>
  <c r="N266" i="2"/>
  <c r="N283" i="2"/>
  <c r="N242" i="2"/>
  <c r="N289" i="2"/>
  <c r="O388" i="2"/>
  <c r="O255" i="2"/>
  <c r="N267" i="2"/>
  <c r="O264" i="2"/>
  <c r="N239" i="2"/>
  <c r="O263" i="2"/>
  <c r="O256" i="2"/>
  <c r="O251" i="2"/>
  <c r="N431" i="2"/>
  <c r="N288" i="2"/>
  <c r="O392" i="2"/>
  <c r="N424" i="2"/>
  <c r="O254" i="2"/>
  <c r="O295" i="2"/>
  <c r="O290" i="2"/>
  <c r="N270" i="2"/>
  <c r="O273" i="2"/>
  <c r="O243" i="2"/>
  <c r="O294" i="2"/>
  <c r="O248" i="2"/>
  <c r="N426" i="2"/>
  <c r="N249" i="2"/>
  <c r="N282" i="2"/>
  <c r="N268" i="2"/>
  <c r="O262" i="2"/>
  <c r="N432" i="2"/>
  <c r="N244" i="2"/>
  <c r="N247" i="2"/>
  <c r="N245" i="2"/>
  <c r="O277" i="2"/>
  <c r="N428" i="2"/>
  <c r="O389" i="2"/>
  <c r="O287" i="2"/>
  <c r="N246" i="2"/>
  <c r="N259" i="2"/>
  <c r="N272" i="2"/>
  <c r="N425" i="2"/>
  <c r="N427" i="2"/>
  <c r="N278" i="2"/>
  <c r="N241" i="2"/>
  <c r="N265" i="2"/>
  <c r="O237" i="2"/>
  <c r="N258" i="2"/>
  <c r="M293" i="2"/>
  <c r="N260" i="2"/>
  <c r="N276" i="2"/>
  <c r="N291" i="2"/>
  <c r="N253" i="2"/>
  <c r="O271" i="2"/>
  <c r="C60" i="6"/>
  <c r="C58" i="6"/>
  <c r="C61" i="6"/>
  <c r="C59" i="6"/>
  <c r="C57" i="6"/>
  <c r="C4" i="6"/>
  <c r="C13" i="6" s="1"/>
  <c r="C3" i="6"/>
  <c r="C6" i="6"/>
  <c r="C5" i="6"/>
  <c r="C11" i="6"/>
  <c r="C8" i="6"/>
  <c r="C7" i="6"/>
  <c r="C10" i="6"/>
  <c r="C9" i="6"/>
  <c r="C2" i="6"/>
  <c r="D56" i="6"/>
  <c r="B60" i="6"/>
  <c r="B58" i="6"/>
  <c r="B59" i="6"/>
  <c r="B61" i="6"/>
  <c r="B11" i="6"/>
  <c r="B9" i="6"/>
  <c r="B7" i="6"/>
  <c r="B5" i="6"/>
  <c r="B3" i="6"/>
  <c r="B2" i="6"/>
  <c r="B4" i="6"/>
  <c r="B13" i="6" s="1"/>
  <c r="B6" i="6"/>
  <c r="B57" i="6"/>
  <c r="B8" i="6"/>
  <c r="B10" i="6"/>
  <c r="B58" i="1"/>
  <c r="B59" i="1"/>
  <c r="B60" i="1"/>
  <c r="B61" i="1"/>
  <c r="B6" i="1"/>
  <c r="B10" i="1"/>
  <c r="B2" i="1"/>
  <c r="B57" i="1"/>
  <c r="B5" i="1"/>
  <c r="B9" i="1"/>
  <c r="B4" i="1"/>
  <c r="B8" i="1"/>
  <c r="B7" i="1"/>
  <c r="B11" i="1"/>
  <c r="B3" i="1"/>
  <c r="C60" i="1"/>
  <c r="C57" i="1"/>
  <c r="C59" i="1"/>
  <c r="C61" i="1"/>
  <c r="C6" i="1"/>
  <c r="C10" i="1"/>
  <c r="C5" i="1"/>
  <c r="C9" i="1"/>
  <c r="C58" i="1"/>
  <c r="C2" i="1"/>
  <c r="C3" i="1"/>
  <c r="C7" i="1"/>
  <c r="C11" i="1"/>
  <c r="C4" i="1"/>
  <c r="C13" i="1" s="1"/>
  <c r="C8" i="1"/>
  <c r="B13" i="1"/>
  <c r="D56" i="1"/>
  <c r="N100" i="2" l="1"/>
  <c r="O100" i="2" s="1"/>
  <c r="N293" i="2"/>
  <c r="O260" i="2"/>
  <c r="O265" i="2"/>
  <c r="O246" i="2"/>
  <c r="O428" i="2"/>
  <c r="O247" i="2"/>
  <c r="O268" i="2"/>
  <c r="O267" i="2"/>
  <c r="O296" i="2"/>
  <c r="O291" i="2"/>
  <c r="O258" i="2"/>
  <c r="O283" i="2"/>
  <c r="O242" i="2"/>
  <c r="O282" i="2"/>
  <c r="B56" i="6"/>
  <c r="O278" i="2"/>
  <c r="O272" i="2"/>
  <c r="O432" i="2"/>
  <c r="O431" i="2"/>
  <c r="O430" i="2"/>
  <c r="O253" i="2"/>
  <c r="O425" i="2"/>
  <c r="O270" i="2"/>
  <c r="O245" i="2"/>
  <c r="O249" i="2"/>
  <c r="O424" i="2"/>
  <c r="O266" i="2"/>
  <c r="O241" i="2"/>
  <c r="O244" i="2"/>
  <c r="O288" i="2"/>
  <c r="O276" i="2"/>
  <c r="O427" i="2"/>
  <c r="O259" i="2"/>
  <c r="O239" i="2"/>
  <c r="O252" i="2"/>
  <c r="O426" i="2"/>
  <c r="O289" i="2"/>
  <c r="O286" i="2"/>
  <c r="C56" i="6"/>
  <c r="C56" i="1"/>
  <c r="B56" i="1"/>
  <c r="O293" i="2" l="1"/>
  <c r="G10" i="2"/>
  <c r="Z2" i="6" s="1"/>
  <c r="Z2" i="8" s="1"/>
  <c r="G11" i="2"/>
  <c r="Z2" i="5" s="1"/>
  <c r="Z2" i="9" s="1"/>
  <c r="G9" i="2"/>
  <c r="G27" i="2" s="1"/>
  <c r="G67" i="2" l="1"/>
  <c r="G216" i="2" s="1"/>
  <c r="Z57" i="1" s="1"/>
  <c r="Z56" i="1"/>
  <c r="Z56" i="7" s="1"/>
  <c r="AR56" i="5"/>
  <c r="AR56" i="9" s="1"/>
  <c r="AR5" i="5"/>
  <c r="AR5" i="9" s="1"/>
  <c r="AR3" i="5"/>
  <c r="AR3" i="9" s="1"/>
  <c r="AR4" i="5"/>
  <c r="AC3" i="6"/>
  <c r="AC3" i="8" s="1"/>
  <c r="AC4" i="6"/>
  <c r="AC5" i="6"/>
  <c r="AC5" i="8" s="1"/>
  <c r="AK4" i="1"/>
  <c r="AK56" i="1"/>
  <c r="AK56" i="7" s="1"/>
  <c r="AK5" i="1"/>
  <c r="AK5" i="7" s="1"/>
  <c r="AK3" i="1"/>
  <c r="AK3" i="7" s="1"/>
  <c r="AU4" i="5"/>
  <c r="AU3" i="5"/>
  <c r="AU3" i="9" s="1"/>
  <c r="AU5" i="5"/>
  <c r="AU5" i="9" s="1"/>
  <c r="BB3" i="6"/>
  <c r="BB3" i="8" s="1"/>
  <c r="BB5" i="6"/>
  <c r="BB5" i="8" s="1"/>
  <c r="BB4" i="6"/>
  <c r="AL3" i="6"/>
  <c r="AL3" i="8" s="1"/>
  <c r="AL5" i="6"/>
  <c r="AL5" i="8" s="1"/>
  <c r="AL4" i="6"/>
  <c r="AC3" i="1"/>
  <c r="AC3" i="7" s="1"/>
  <c r="AC56" i="1"/>
  <c r="AC56" i="7" s="1"/>
  <c r="AC4" i="1"/>
  <c r="AC5" i="1"/>
  <c r="AC5" i="7" s="1"/>
  <c r="AB3" i="6"/>
  <c r="AB3" i="8" s="1"/>
  <c r="AB4" i="6"/>
  <c r="AB5" i="6"/>
  <c r="AB5" i="8" s="1"/>
  <c r="AH3" i="5"/>
  <c r="AH3" i="9" s="1"/>
  <c r="AH56" i="5"/>
  <c r="AH56" i="9" s="1"/>
  <c r="AH4" i="5"/>
  <c r="AH5" i="5"/>
  <c r="AH5" i="9" s="1"/>
  <c r="AK5" i="5"/>
  <c r="AK5" i="9" s="1"/>
  <c r="AK4" i="5"/>
  <c r="AK3" i="5"/>
  <c r="AK3" i="9" s="1"/>
  <c r="BB3" i="5"/>
  <c r="BB3" i="9" s="1"/>
  <c r="BB56" i="5"/>
  <c r="BB56" i="9" s="1"/>
  <c r="BB5" i="5"/>
  <c r="BB5" i="9" s="1"/>
  <c r="BB4" i="5"/>
  <c r="AT3" i="5"/>
  <c r="AT3" i="9" s="1"/>
  <c r="AT5" i="5"/>
  <c r="AT5" i="9" s="1"/>
  <c r="AT4" i="5"/>
  <c r="AL3" i="5"/>
  <c r="AL3" i="9" s="1"/>
  <c r="AL5" i="5"/>
  <c r="AL5" i="9" s="1"/>
  <c r="AL4" i="5"/>
  <c r="BA5" i="6"/>
  <c r="BA5" i="8" s="1"/>
  <c r="BA4" i="6"/>
  <c r="BA3" i="6"/>
  <c r="BA3" i="8" s="1"/>
  <c r="AS5" i="6"/>
  <c r="AS5" i="8" s="1"/>
  <c r="AS4" i="6"/>
  <c r="AS3" i="6"/>
  <c r="AS3" i="8" s="1"/>
  <c r="BH56" i="1"/>
  <c r="BH56" i="7" s="1"/>
  <c r="BH5" i="1"/>
  <c r="BH5" i="7" s="1"/>
  <c r="BH3" i="1"/>
  <c r="BH3" i="7" s="1"/>
  <c r="BH4" i="1"/>
  <c r="AZ4" i="1"/>
  <c r="AZ56" i="1"/>
  <c r="AZ56" i="7" s="1"/>
  <c r="AZ5" i="1"/>
  <c r="AZ5" i="7" s="1"/>
  <c r="AZ3" i="1"/>
  <c r="AZ3" i="7" s="1"/>
  <c r="AR56" i="1"/>
  <c r="AR56" i="7" s="1"/>
  <c r="AR5" i="1"/>
  <c r="AR5" i="7" s="1"/>
  <c r="AR4" i="1"/>
  <c r="AR3" i="1"/>
  <c r="AR3" i="7" s="1"/>
  <c r="Y3" i="5"/>
  <c r="Y3" i="9" s="1"/>
  <c r="Y4" i="5"/>
  <c r="Y5" i="5"/>
  <c r="Y5" i="9" s="1"/>
  <c r="AD5" i="1"/>
  <c r="AD5" i="7" s="1"/>
  <c r="AD3" i="1"/>
  <c r="AD3" i="7" s="1"/>
  <c r="AD56" i="1"/>
  <c r="AD56" i="7" s="1"/>
  <c r="AD4" i="1"/>
  <c r="AA5" i="1"/>
  <c r="AA5" i="7" s="1"/>
  <c r="AA4" i="1"/>
  <c r="AA56" i="1"/>
  <c r="AA56" i="7" s="1"/>
  <c r="AA3" i="1"/>
  <c r="AA3" i="7" s="1"/>
  <c r="AI5" i="5"/>
  <c r="AI5" i="9" s="1"/>
  <c r="AI4" i="5"/>
  <c r="AI3" i="5"/>
  <c r="AI3" i="9" s="1"/>
  <c r="BC4" i="5"/>
  <c r="BC3" i="5"/>
  <c r="BC3" i="9" s="1"/>
  <c r="BC5" i="5"/>
  <c r="BC5" i="9" s="1"/>
  <c r="AM4" i="5"/>
  <c r="AM3" i="5"/>
  <c r="AM3" i="9" s="1"/>
  <c r="AM5" i="5"/>
  <c r="AM5" i="9" s="1"/>
  <c r="AT3" i="6"/>
  <c r="AT3" i="8" s="1"/>
  <c r="AT5" i="6"/>
  <c r="AT5" i="8" s="1"/>
  <c r="AT4" i="6"/>
  <c r="BA5" i="1"/>
  <c r="BA5" i="7" s="1"/>
  <c r="BA56" i="1"/>
  <c r="BA56" i="7" s="1"/>
  <c r="BA4" i="1"/>
  <c r="BA3" i="1"/>
  <c r="BA3" i="7" s="1"/>
  <c r="AS5" i="1"/>
  <c r="AS5" i="7" s="1"/>
  <c r="AS56" i="1"/>
  <c r="AS56" i="7" s="1"/>
  <c r="AS4" i="1"/>
  <c r="AS3" i="1"/>
  <c r="AS3" i="7" s="1"/>
  <c r="Y3" i="1"/>
  <c r="Y3" i="7" s="1"/>
  <c r="Y4" i="1"/>
  <c r="Y5" i="1"/>
  <c r="Y5" i="7" s="1"/>
  <c r="AB3" i="1"/>
  <c r="AB3" i="7" s="1"/>
  <c r="AB56" i="1"/>
  <c r="AB56" i="7" s="1"/>
  <c r="AB4" i="1"/>
  <c r="AB5" i="1"/>
  <c r="AB5" i="7" s="1"/>
  <c r="AA4" i="6"/>
  <c r="AA3" i="6"/>
  <c r="AA3" i="8" s="1"/>
  <c r="AA5" i="6"/>
  <c r="AA5" i="8" s="1"/>
  <c r="AG3" i="5"/>
  <c r="AG3" i="9" s="1"/>
  <c r="AG56" i="5"/>
  <c r="AG56" i="9" s="1"/>
  <c r="AG4" i="5"/>
  <c r="AG5" i="5"/>
  <c r="AG5" i="9" s="1"/>
  <c r="AK4" i="6"/>
  <c r="AK5" i="6"/>
  <c r="AK5" i="8" s="1"/>
  <c r="AK3" i="6"/>
  <c r="AK3" i="8" s="1"/>
  <c r="BA5" i="5"/>
  <c r="BA5" i="9" s="1"/>
  <c r="BA56" i="5"/>
  <c r="BA56" i="9" s="1"/>
  <c r="BA4" i="5"/>
  <c r="BA3" i="5"/>
  <c r="BA3" i="9" s="1"/>
  <c r="AS5" i="5"/>
  <c r="AS5" i="9" s="1"/>
  <c r="AS4" i="5"/>
  <c r="AS3" i="5"/>
  <c r="AS3" i="9" s="1"/>
  <c r="BH5" i="6"/>
  <c r="BH5" i="8" s="1"/>
  <c r="BH3" i="6"/>
  <c r="BH3" i="8" s="1"/>
  <c r="BH4" i="6"/>
  <c r="AZ4" i="6"/>
  <c r="AZ5" i="6"/>
  <c r="AZ5" i="8" s="1"/>
  <c r="AZ3" i="6"/>
  <c r="AZ3" i="8" s="1"/>
  <c r="AR4" i="6"/>
  <c r="AR5" i="6"/>
  <c r="AR5" i="8" s="1"/>
  <c r="AR3" i="6"/>
  <c r="AR3" i="8" s="1"/>
  <c r="BG3" i="1"/>
  <c r="BG3" i="7" s="1"/>
  <c r="BG56" i="1"/>
  <c r="BG56" i="7" s="1"/>
  <c r="BG5" i="1"/>
  <c r="BG5" i="7" s="1"/>
  <c r="BG4" i="1"/>
  <c r="AY56" i="1"/>
  <c r="AY56" i="7" s="1"/>
  <c r="AY5" i="1"/>
  <c r="AY5" i="7" s="1"/>
  <c r="AY4" i="1"/>
  <c r="AY3" i="1"/>
  <c r="AY3" i="7" s="1"/>
  <c r="AQ56" i="1"/>
  <c r="AQ56" i="7" s="1"/>
  <c r="AQ3" i="1"/>
  <c r="AQ3" i="7" s="1"/>
  <c r="AQ5" i="1"/>
  <c r="AQ5" i="7" s="1"/>
  <c r="AQ4" i="1"/>
  <c r="BH4" i="5"/>
  <c r="BH56" i="5"/>
  <c r="BH56" i="9" s="1"/>
  <c r="BH5" i="5"/>
  <c r="BH5" i="9" s="1"/>
  <c r="BH3" i="5"/>
  <c r="BH3" i="9" s="1"/>
  <c r="BG3" i="6"/>
  <c r="BG3" i="8" s="1"/>
  <c r="BG5" i="6"/>
  <c r="BG5" i="8" s="1"/>
  <c r="BG4" i="6"/>
  <c r="AX56" i="1"/>
  <c r="AX56" i="7" s="1"/>
  <c r="AX5" i="1"/>
  <c r="AX5" i="7" s="1"/>
  <c r="AX4" i="1"/>
  <c r="AX3" i="1"/>
  <c r="AX3" i="7" s="1"/>
  <c r="X5" i="5"/>
  <c r="X5" i="9" s="1"/>
  <c r="X3" i="5"/>
  <c r="X3" i="9" s="1"/>
  <c r="AI5" i="6"/>
  <c r="AI5" i="8" s="1"/>
  <c r="AI4" i="6"/>
  <c r="AI3" i="6"/>
  <c r="AI3" i="8" s="1"/>
  <c r="AQ5" i="5"/>
  <c r="AQ5" i="9" s="1"/>
  <c r="AQ4" i="5"/>
  <c r="AQ3" i="5"/>
  <c r="AQ3" i="9" s="1"/>
  <c r="AX5" i="6"/>
  <c r="AX5" i="8" s="1"/>
  <c r="AX4" i="6"/>
  <c r="AX3" i="6"/>
  <c r="AX3" i="8" s="1"/>
  <c r="BE56" i="1"/>
  <c r="BE56" i="7" s="1"/>
  <c r="BE5" i="1"/>
  <c r="BE5" i="7" s="1"/>
  <c r="BE4" i="1"/>
  <c r="BE3" i="1"/>
  <c r="BE3" i="7" s="1"/>
  <c r="AW56" i="1"/>
  <c r="AW56" i="7" s="1"/>
  <c r="AW5" i="1"/>
  <c r="AW5" i="7" s="1"/>
  <c r="AW4" i="1"/>
  <c r="AW3" i="1"/>
  <c r="AW3" i="7" s="1"/>
  <c r="Y3" i="6"/>
  <c r="Y3" i="8" s="1"/>
  <c r="Y4" i="6"/>
  <c r="Y5" i="6"/>
  <c r="Y5" i="8" s="1"/>
  <c r="AB3" i="5"/>
  <c r="AB3" i="9" s="1"/>
  <c r="AB56" i="5"/>
  <c r="AB56" i="9" s="1"/>
  <c r="AB4" i="5"/>
  <c r="AB5" i="5"/>
  <c r="AB5" i="9" s="1"/>
  <c r="AI5" i="1"/>
  <c r="AI5" i="7" s="1"/>
  <c r="AI3" i="1"/>
  <c r="AI3" i="7" s="1"/>
  <c r="AI56" i="1"/>
  <c r="AI56" i="7" s="1"/>
  <c r="AI4" i="1"/>
  <c r="AH3" i="6"/>
  <c r="AH3" i="8" s="1"/>
  <c r="AH4" i="6"/>
  <c r="AH5" i="6"/>
  <c r="AH5" i="8" s="1"/>
  <c r="BF5" i="5"/>
  <c r="BF5" i="9" s="1"/>
  <c r="BF4" i="5"/>
  <c r="BF3" i="5"/>
  <c r="BF3" i="9" s="1"/>
  <c r="AX56" i="5"/>
  <c r="AX56" i="9" s="1"/>
  <c r="AX5" i="5"/>
  <c r="AX5" i="9" s="1"/>
  <c r="AX4" i="5"/>
  <c r="AX3" i="5"/>
  <c r="AX3" i="9" s="1"/>
  <c r="AP5" i="5"/>
  <c r="AP5" i="9" s="1"/>
  <c r="AP4" i="5"/>
  <c r="AP3" i="5"/>
  <c r="AP3" i="9" s="1"/>
  <c r="BE5" i="6"/>
  <c r="BE5" i="8" s="1"/>
  <c r="BE4" i="6"/>
  <c r="BE3" i="6"/>
  <c r="BE3" i="8" s="1"/>
  <c r="AW5" i="6"/>
  <c r="AW5" i="8" s="1"/>
  <c r="AW4" i="6"/>
  <c r="AW3" i="6"/>
  <c r="AW3" i="8" s="1"/>
  <c r="AO5" i="6"/>
  <c r="AO5" i="8" s="1"/>
  <c r="AO4" i="6"/>
  <c r="AO3" i="6"/>
  <c r="AO3" i="8" s="1"/>
  <c r="BD5" i="1"/>
  <c r="BD5" i="7" s="1"/>
  <c r="BD4" i="1"/>
  <c r="BD3" i="1"/>
  <c r="BD3" i="7" s="1"/>
  <c r="BD56" i="1"/>
  <c r="BD56" i="7" s="1"/>
  <c r="AV5" i="1"/>
  <c r="AV5" i="7" s="1"/>
  <c r="AV4" i="1"/>
  <c r="AV3" i="1"/>
  <c r="AV3" i="7" s="1"/>
  <c r="AV56" i="1"/>
  <c r="AV56" i="7" s="1"/>
  <c r="AN5" i="1"/>
  <c r="AN5" i="7" s="1"/>
  <c r="AN4" i="1"/>
  <c r="AN3" i="1"/>
  <c r="AN3" i="7" s="1"/>
  <c r="AN56" i="1"/>
  <c r="AN56" i="7" s="1"/>
  <c r="AF4" i="5"/>
  <c r="AF56" i="5"/>
  <c r="AF56" i="9" s="1"/>
  <c r="AF3" i="5"/>
  <c r="AF3" i="9" s="1"/>
  <c r="AF5" i="5"/>
  <c r="AF5" i="9" s="1"/>
  <c r="AY5" i="6"/>
  <c r="AY5" i="8" s="1"/>
  <c r="AY4" i="6"/>
  <c r="AY3" i="6"/>
  <c r="AY3" i="8" s="1"/>
  <c r="BF56" i="1"/>
  <c r="BF56" i="7" s="1"/>
  <c r="BF5" i="1"/>
  <c r="BF5" i="7" s="1"/>
  <c r="BF4" i="1"/>
  <c r="BF3" i="1"/>
  <c r="BF3" i="7" s="1"/>
  <c r="AC3" i="5"/>
  <c r="AC3" i="9" s="1"/>
  <c r="AC4" i="5"/>
  <c r="AC5" i="5"/>
  <c r="AC5" i="9" s="1"/>
  <c r="BG3" i="5"/>
  <c r="BG3" i="9" s="1"/>
  <c r="BG56" i="5"/>
  <c r="BG56" i="9" s="1"/>
  <c r="BG5" i="5"/>
  <c r="BG5" i="9" s="1"/>
  <c r="BG4" i="5"/>
  <c r="BF5" i="6"/>
  <c r="BF5" i="8" s="1"/>
  <c r="BF4" i="6"/>
  <c r="BF3" i="6"/>
  <c r="BF3" i="8" s="1"/>
  <c r="AP5" i="6"/>
  <c r="AP5" i="8" s="1"/>
  <c r="AP4" i="6"/>
  <c r="AP3" i="6"/>
  <c r="AP3" i="8" s="1"/>
  <c r="AO56" i="1"/>
  <c r="AO56" i="7" s="1"/>
  <c r="AO5" i="1"/>
  <c r="AO5" i="7" s="1"/>
  <c r="AO4" i="1"/>
  <c r="AO3" i="1"/>
  <c r="AO3" i="7" s="1"/>
  <c r="X5" i="6"/>
  <c r="X5" i="8" s="1"/>
  <c r="X4" i="6"/>
  <c r="X3" i="6"/>
  <c r="X3" i="8" s="1"/>
  <c r="AA4" i="5"/>
  <c r="AA5" i="5"/>
  <c r="AA5" i="9" s="1"/>
  <c r="AA3" i="5"/>
  <c r="AA3" i="9" s="1"/>
  <c r="AH3" i="1"/>
  <c r="AH3" i="7" s="1"/>
  <c r="AH56" i="1"/>
  <c r="AH56" i="7" s="1"/>
  <c r="AH4" i="1"/>
  <c r="AH5" i="1"/>
  <c r="AH5" i="7" s="1"/>
  <c r="AG3" i="6"/>
  <c r="AG3" i="8" s="1"/>
  <c r="AG4" i="6"/>
  <c r="AG5" i="6"/>
  <c r="AG5" i="8" s="1"/>
  <c r="BE56" i="5"/>
  <c r="BE56" i="9" s="1"/>
  <c r="BE5" i="5"/>
  <c r="BE5" i="9" s="1"/>
  <c r="BE4" i="5"/>
  <c r="BE3" i="5"/>
  <c r="BE3" i="9" s="1"/>
  <c r="AW5" i="5"/>
  <c r="AW5" i="9" s="1"/>
  <c r="AW4" i="5"/>
  <c r="AW3" i="5"/>
  <c r="AW3" i="9" s="1"/>
  <c r="AO56" i="5"/>
  <c r="AO56" i="9" s="1"/>
  <c r="AO5" i="5"/>
  <c r="AO5" i="9" s="1"/>
  <c r="AO4" i="5"/>
  <c r="AO3" i="5"/>
  <c r="AO3" i="9" s="1"/>
  <c r="BD5" i="6"/>
  <c r="BD5" i="8" s="1"/>
  <c r="BD4" i="6"/>
  <c r="BD3" i="6"/>
  <c r="BD3" i="8" s="1"/>
  <c r="AV5" i="6"/>
  <c r="AV5" i="8" s="1"/>
  <c r="AV4" i="6"/>
  <c r="AV3" i="6"/>
  <c r="AV3" i="8" s="1"/>
  <c r="AN5" i="6"/>
  <c r="AN5" i="8" s="1"/>
  <c r="AN4" i="6"/>
  <c r="AN3" i="6"/>
  <c r="AN3" i="8" s="1"/>
  <c r="BC4" i="1"/>
  <c r="BC3" i="1"/>
  <c r="BC3" i="7" s="1"/>
  <c r="BC56" i="1"/>
  <c r="BC56" i="7" s="1"/>
  <c r="BC5" i="1"/>
  <c r="BC5" i="7" s="1"/>
  <c r="AU4" i="1"/>
  <c r="AU3" i="1"/>
  <c r="AU3" i="7" s="1"/>
  <c r="AU56" i="1"/>
  <c r="AU56" i="7" s="1"/>
  <c r="AU5" i="1"/>
  <c r="AU5" i="7" s="1"/>
  <c r="AM4" i="1"/>
  <c r="AM3" i="1"/>
  <c r="AM3" i="7" s="1"/>
  <c r="AM56" i="1"/>
  <c r="AM56" i="7" s="1"/>
  <c r="AM5" i="1"/>
  <c r="AM5" i="7" s="1"/>
  <c r="AD5" i="5"/>
  <c r="AD5" i="9" s="1"/>
  <c r="AD3" i="5"/>
  <c r="AD3" i="9" s="1"/>
  <c r="AD4" i="5"/>
  <c r="AZ5" i="5"/>
  <c r="AZ5" i="9" s="1"/>
  <c r="AZ3" i="5"/>
  <c r="AZ3" i="9" s="1"/>
  <c r="AZ4" i="5"/>
  <c r="AQ3" i="6"/>
  <c r="AQ3" i="8" s="1"/>
  <c r="AQ5" i="6"/>
  <c r="AQ5" i="8" s="1"/>
  <c r="AP56" i="1"/>
  <c r="AP56" i="7" s="1"/>
  <c r="AP5" i="1"/>
  <c r="AP5" i="7" s="1"/>
  <c r="AP4" i="1"/>
  <c r="AP3" i="1"/>
  <c r="AP3" i="7" s="1"/>
  <c r="AF5" i="1"/>
  <c r="AF5" i="7" s="1"/>
  <c r="AF4" i="1"/>
  <c r="AF56" i="1"/>
  <c r="AF56" i="7" s="1"/>
  <c r="AF3" i="1"/>
  <c r="AF3" i="7" s="1"/>
  <c r="AY56" i="5"/>
  <c r="AY56" i="9" s="1"/>
  <c r="AY5" i="5"/>
  <c r="AY5" i="9" s="1"/>
  <c r="AY3" i="5"/>
  <c r="AY3" i="9" s="1"/>
  <c r="AY4" i="5"/>
  <c r="X5" i="1"/>
  <c r="X5" i="7" s="1"/>
  <c r="X4" i="1"/>
  <c r="X56" i="1"/>
  <c r="X56" i="7" s="1"/>
  <c r="X3" i="1"/>
  <c r="X3" i="7" s="1"/>
  <c r="AD5" i="6"/>
  <c r="AD5" i="8" s="1"/>
  <c r="AD3" i="6"/>
  <c r="AD3" i="8" s="1"/>
  <c r="AD4" i="6"/>
  <c r="AG3" i="1"/>
  <c r="AG3" i="7" s="1"/>
  <c r="AG56" i="1"/>
  <c r="AG56" i="7" s="1"/>
  <c r="AG4" i="1"/>
  <c r="AG5" i="1"/>
  <c r="AG5" i="7" s="1"/>
  <c r="AF4" i="6"/>
  <c r="AF5" i="6"/>
  <c r="AF5" i="8" s="1"/>
  <c r="AF3" i="6"/>
  <c r="AF3" i="8" s="1"/>
  <c r="BD5" i="5"/>
  <c r="BD5" i="9" s="1"/>
  <c r="BD4" i="5"/>
  <c r="BD3" i="5"/>
  <c r="BD3" i="9" s="1"/>
  <c r="AV5" i="5"/>
  <c r="AV5" i="9" s="1"/>
  <c r="AV4" i="5"/>
  <c r="AV3" i="5"/>
  <c r="AV3" i="9" s="1"/>
  <c r="AV56" i="5"/>
  <c r="AV56" i="9" s="1"/>
  <c r="AN5" i="5"/>
  <c r="AN5" i="9" s="1"/>
  <c r="AN4" i="5"/>
  <c r="AN3" i="5"/>
  <c r="AN3" i="9" s="1"/>
  <c r="BC4" i="6"/>
  <c r="BC3" i="6"/>
  <c r="BC3" i="8" s="1"/>
  <c r="BC5" i="6"/>
  <c r="BC5" i="8" s="1"/>
  <c r="AU4" i="6"/>
  <c r="AU3" i="6"/>
  <c r="AU3" i="8" s="1"/>
  <c r="AU5" i="6"/>
  <c r="AU5" i="8" s="1"/>
  <c r="AM4" i="6"/>
  <c r="AM3" i="6"/>
  <c r="AM3" i="8" s="1"/>
  <c r="AM5" i="6"/>
  <c r="AM5" i="8" s="1"/>
  <c r="BB3" i="1"/>
  <c r="BB3" i="7" s="1"/>
  <c r="BB56" i="1"/>
  <c r="BB56" i="7" s="1"/>
  <c r="BB5" i="1"/>
  <c r="BB5" i="7" s="1"/>
  <c r="BB4" i="1"/>
  <c r="AT3" i="1"/>
  <c r="AT3" i="7" s="1"/>
  <c r="AT56" i="1"/>
  <c r="AT56" i="7" s="1"/>
  <c r="AT5" i="1"/>
  <c r="AT5" i="7" s="1"/>
  <c r="AT4" i="1"/>
  <c r="AL3" i="1"/>
  <c r="AL3" i="7" s="1"/>
  <c r="AL5" i="1"/>
  <c r="AL5" i="7" s="1"/>
  <c r="AL4" i="1"/>
  <c r="AL56" i="1"/>
  <c r="AL56" i="7" s="1"/>
  <c r="AA351" i="2"/>
  <c r="AT57" i="5" s="1"/>
  <c r="N351" i="2"/>
  <c r="AG57" i="5" s="1"/>
  <c r="AH351" i="2"/>
  <c r="BA57" i="5" s="1"/>
  <c r="F351" i="2"/>
  <c r="Y57" i="5" s="1"/>
  <c r="O351" i="2"/>
  <c r="AH57" i="5" s="1"/>
  <c r="AO351" i="2"/>
  <c r="BH57" i="5" s="1"/>
  <c r="I351" i="2"/>
  <c r="AB57" i="5" s="1"/>
  <c r="AE351" i="2"/>
  <c r="AX57" i="5" s="1"/>
  <c r="M351" i="2"/>
  <c r="AF57" i="5" s="1"/>
  <c r="Y351" i="2"/>
  <c r="AR57" i="5" s="1"/>
  <c r="AL351" i="2"/>
  <c r="BE57" i="5" s="1"/>
  <c r="AD351" i="2"/>
  <c r="AW57" i="5" s="1"/>
  <c r="V351" i="2"/>
  <c r="AO57" i="5" s="1"/>
  <c r="AI351" i="2"/>
  <c r="BB57" i="5" s="1"/>
  <c r="AC351" i="2"/>
  <c r="AV57" i="5" s="1"/>
  <c r="G68" i="2"/>
  <c r="G69" i="2"/>
  <c r="AD2" i="1"/>
  <c r="AD2" i="7" s="1"/>
  <c r="BF2" i="1"/>
  <c r="BF2" i="7" s="1"/>
  <c r="AX2" i="1"/>
  <c r="AX2" i="7" s="1"/>
  <c r="AP2" i="1"/>
  <c r="AP2" i="7" s="1"/>
  <c r="BG2" i="1"/>
  <c r="BG2" i="7" s="1"/>
  <c r="AF2" i="1"/>
  <c r="AF2" i="7" s="1"/>
  <c r="BE2" i="1"/>
  <c r="BE2" i="7" s="1"/>
  <c r="AW2" i="1"/>
  <c r="AW2" i="7" s="1"/>
  <c r="AO2" i="1"/>
  <c r="AO2" i="7" s="1"/>
  <c r="AQ2" i="1"/>
  <c r="AQ2" i="7" s="1"/>
  <c r="AI2" i="1"/>
  <c r="AI2" i="7" s="1"/>
  <c r="BD2" i="1"/>
  <c r="BD2" i="7" s="1"/>
  <c r="AV2" i="1"/>
  <c r="AV2" i="7" s="1"/>
  <c r="AN2" i="1"/>
  <c r="AN2" i="7" s="1"/>
  <c r="AB2" i="1"/>
  <c r="AB2" i="7" s="1"/>
  <c r="AY2" i="1"/>
  <c r="AY2" i="7" s="1"/>
  <c r="AH2" i="1"/>
  <c r="AH2" i="7" s="1"/>
  <c r="BC2" i="1"/>
  <c r="BC2" i="7" s="1"/>
  <c r="AU2" i="1"/>
  <c r="AU2" i="7" s="1"/>
  <c r="AM2" i="1"/>
  <c r="AM2" i="7" s="1"/>
  <c r="Y2" i="1"/>
  <c r="Y2" i="7" s="1"/>
  <c r="X2" i="1"/>
  <c r="X2" i="7" s="1"/>
  <c r="AG2" i="1"/>
  <c r="AG2" i="7" s="1"/>
  <c r="BB2" i="1"/>
  <c r="BB2" i="7" s="1"/>
  <c r="AT2" i="1"/>
  <c r="AT2" i="7" s="1"/>
  <c r="AL2" i="1"/>
  <c r="AL2" i="7" s="1"/>
  <c r="AA2" i="1"/>
  <c r="AA2" i="7" s="1"/>
  <c r="AK2" i="1"/>
  <c r="AK2" i="7" s="1"/>
  <c r="BA2" i="1"/>
  <c r="BA2" i="7" s="1"/>
  <c r="AS2" i="1"/>
  <c r="AS2" i="7" s="1"/>
  <c r="AC2" i="1"/>
  <c r="AC2" i="7" s="1"/>
  <c r="BH2" i="1"/>
  <c r="BH2" i="7" s="1"/>
  <c r="AZ2" i="1"/>
  <c r="AZ2" i="7" s="1"/>
  <c r="AR2" i="1"/>
  <c r="AR2" i="7" s="1"/>
  <c r="L10" i="2"/>
  <c r="AE2" i="6" s="1"/>
  <c r="AE2" i="8" s="1"/>
  <c r="G31" i="2"/>
  <c r="Z4" i="6" s="1"/>
  <c r="G30" i="2"/>
  <c r="Z3" i="6" s="1"/>
  <c r="Z3" i="8" s="1"/>
  <c r="G32" i="2"/>
  <c r="Z5" i="6" s="1"/>
  <c r="Z5" i="8" s="1"/>
  <c r="G33" i="2"/>
  <c r="L11" i="2"/>
  <c r="AE2" i="5" s="1"/>
  <c r="AE2" i="9" s="1"/>
  <c r="G36" i="2"/>
  <c r="Z3" i="5" s="1"/>
  <c r="Z3" i="9" s="1"/>
  <c r="G37" i="2"/>
  <c r="Z4" i="5" s="1"/>
  <c r="G38" i="2"/>
  <c r="Z5" i="5" s="1"/>
  <c r="Z5" i="9" s="1"/>
  <c r="G39" i="2"/>
  <c r="Z56" i="5" s="1"/>
  <c r="Z56" i="9" s="1"/>
  <c r="Z2" i="1"/>
  <c r="Z2" i="7" s="1"/>
  <c r="G24" i="2"/>
  <c r="Z3" i="1" s="1"/>
  <c r="Z3" i="7" s="1"/>
  <c r="G25" i="2"/>
  <c r="G61" i="2" s="1"/>
  <c r="G211" i="2" s="1"/>
  <c r="Z52" i="1" s="1"/>
  <c r="Z52" i="7" s="1"/>
  <c r="Z101" i="7" s="1"/>
  <c r="G26" i="2"/>
  <c r="Z5" i="1" s="1"/>
  <c r="Z5" i="7" s="1"/>
  <c r="L9" i="2"/>
  <c r="L27" i="2" s="1"/>
  <c r="AE56" i="1" s="1"/>
  <c r="AE56" i="7" s="1"/>
  <c r="Z4" i="9" l="1"/>
  <c r="Z13" i="5"/>
  <c r="Z13" i="9" s="1"/>
  <c r="Z78" i="9" s="1"/>
  <c r="Z57" i="7"/>
  <c r="Z6" i="1"/>
  <c r="Z6" i="7" s="1"/>
  <c r="AF351" i="2"/>
  <c r="AY57" i="5" s="1"/>
  <c r="AY57" i="9" s="1"/>
  <c r="BG63" i="5"/>
  <c r="BG63" i="9" s="1"/>
  <c r="AN351" i="2"/>
  <c r="BG57" i="5" s="1"/>
  <c r="BG6" i="5" s="1"/>
  <c r="BG6" i="9" s="1"/>
  <c r="AZ67" i="5"/>
  <c r="AZ67" i="9" s="1"/>
  <c r="AZ65" i="5"/>
  <c r="AZ65" i="9" s="1"/>
  <c r="AZ68" i="5"/>
  <c r="AZ68" i="9" s="1"/>
  <c r="AZ62" i="5"/>
  <c r="AZ63" i="5"/>
  <c r="AZ63" i="9" s="1"/>
  <c r="AZ70" i="5"/>
  <c r="AZ70" i="9" s="1"/>
  <c r="AZ60" i="5"/>
  <c r="AZ69" i="5"/>
  <c r="AZ69" i="9" s="1"/>
  <c r="AZ61" i="5"/>
  <c r="AZ66" i="5"/>
  <c r="AZ66" i="9" s="1"/>
  <c r="AZ64" i="5"/>
  <c r="AZ64" i="9" s="1"/>
  <c r="AL60" i="5"/>
  <c r="AL61" i="5"/>
  <c r="AL69" i="5"/>
  <c r="AL69" i="9" s="1"/>
  <c r="AL67" i="5"/>
  <c r="AL67" i="9" s="1"/>
  <c r="AL66" i="5"/>
  <c r="AL66" i="9" s="1"/>
  <c r="AL63" i="5"/>
  <c r="AL63" i="9" s="1"/>
  <c r="AL64" i="5"/>
  <c r="AL64" i="9" s="1"/>
  <c r="AL70" i="5"/>
  <c r="AL70" i="9" s="1"/>
  <c r="AL62" i="5"/>
  <c r="AL65" i="5"/>
  <c r="AL65" i="9" s="1"/>
  <c r="AL68" i="5"/>
  <c r="AL68" i="9" s="1"/>
  <c r="BA57" i="9"/>
  <c r="BA6" i="5"/>
  <c r="BA6" i="9" s="1"/>
  <c r="AB487" i="2"/>
  <c r="AU57" i="6" s="1"/>
  <c r="AU56" i="6"/>
  <c r="AU56" i="8" s="1"/>
  <c r="AR67" i="5"/>
  <c r="AR67" i="9" s="1"/>
  <c r="AR65" i="5"/>
  <c r="AR65" i="9" s="1"/>
  <c r="AR60" i="5"/>
  <c r="AR61" i="5"/>
  <c r="AR64" i="5"/>
  <c r="AR64" i="9" s="1"/>
  <c r="AR68" i="5"/>
  <c r="AR68" i="9" s="1"/>
  <c r="AR66" i="5"/>
  <c r="AR66" i="9" s="1"/>
  <c r="AR70" i="5"/>
  <c r="AR70" i="9" s="1"/>
  <c r="AR63" i="5"/>
  <c r="AR63" i="9" s="1"/>
  <c r="AR62" i="5"/>
  <c r="AR69" i="5"/>
  <c r="AR69" i="9" s="1"/>
  <c r="BG62" i="5"/>
  <c r="BG60" i="5"/>
  <c r="BG68" i="5"/>
  <c r="BG68" i="9" s="1"/>
  <c r="BG66" i="5"/>
  <c r="BG66" i="9" s="1"/>
  <c r="BG70" i="5"/>
  <c r="BG70" i="9" s="1"/>
  <c r="BG64" i="5"/>
  <c r="BG64" i="9" s="1"/>
  <c r="BG67" i="5"/>
  <c r="BG67" i="9" s="1"/>
  <c r="BG69" i="5"/>
  <c r="BG69" i="9" s="1"/>
  <c r="BG65" i="5"/>
  <c r="BG65" i="9" s="1"/>
  <c r="BG61" i="5"/>
  <c r="BD4" i="9"/>
  <c r="BD13" i="5"/>
  <c r="BD13" i="9" s="1"/>
  <c r="BD78" i="9" s="1"/>
  <c r="AF13" i="1"/>
  <c r="AF13" i="7" s="1"/>
  <c r="AF78" i="7" s="1"/>
  <c r="AF4" i="7"/>
  <c r="AN4" i="8"/>
  <c r="AN13" i="6"/>
  <c r="AN13" i="8" s="1"/>
  <c r="AN78" i="8" s="1"/>
  <c r="BD4" i="8"/>
  <c r="BD13" i="6"/>
  <c r="BD13" i="8" s="1"/>
  <c r="BD78" i="8" s="1"/>
  <c r="N487" i="2"/>
  <c r="AG57" i="6" s="1"/>
  <c r="AG56" i="6"/>
  <c r="AG56" i="8" s="1"/>
  <c r="J351" i="2"/>
  <c r="AC57" i="5" s="1"/>
  <c r="AC56" i="5"/>
  <c r="AC56" i="9" s="1"/>
  <c r="AN13" i="1"/>
  <c r="AN13" i="7" s="1"/>
  <c r="AN78" i="7" s="1"/>
  <c r="AN4" i="7"/>
  <c r="BD13" i="1"/>
  <c r="BD13" i="7" s="1"/>
  <c r="BD78" i="7" s="1"/>
  <c r="BD4" i="7"/>
  <c r="Y4" i="8"/>
  <c r="Y13" i="6"/>
  <c r="Y13" i="8" s="1"/>
  <c r="Y78" i="8" s="1"/>
  <c r="X4" i="5"/>
  <c r="AN487" i="2"/>
  <c r="BG57" i="6" s="1"/>
  <c r="BG56" i="6"/>
  <c r="BG56" i="8" s="1"/>
  <c r="AG487" i="2"/>
  <c r="AZ57" i="6" s="1"/>
  <c r="AZ56" i="6"/>
  <c r="AZ56" i="8" s="1"/>
  <c r="Z351" i="2"/>
  <c r="AS57" i="5" s="1"/>
  <c r="AS56" i="5"/>
  <c r="AS56" i="9" s="1"/>
  <c r="H487" i="2"/>
  <c r="AA57" i="6" s="1"/>
  <c r="AA56" i="6"/>
  <c r="AA56" i="8" s="1"/>
  <c r="Y13" i="1"/>
  <c r="Y13" i="7" s="1"/>
  <c r="Y78" i="7" s="1"/>
  <c r="Y4" i="7"/>
  <c r="AI4" i="9"/>
  <c r="AI13" i="5"/>
  <c r="AI13" i="9" s="1"/>
  <c r="AI78" i="9" s="1"/>
  <c r="AH487" i="2"/>
  <c r="BA57" i="6" s="1"/>
  <c r="BA56" i="6"/>
  <c r="BA56" i="8" s="1"/>
  <c r="AT56" i="5"/>
  <c r="AT56" i="9" s="1"/>
  <c r="AK4" i="9"/>
  <c r="AK13" i="5"/>
  <c r="AK13" i="9" s="1"/>
  <c r="AK78" i="9" s="1"/>
  <c r="I487" i="2"/>
  <c r="AB57" i="6" s="1"/>
  <c r="AB56" i="6"/>
  <c r="AB56" i="8" s="1"/>
  <c r="J487" i="2"/>
  <c r="AC57" i="6" s="1"/>
  <c r="AC56" i="6"/>
  <c r="AC56" i="8" s="1"/>
  <c r="AU59" i="5"/>
  <c r="AU58" i="5"/>
  <c r="U487" i="2"/>
  <c r="AN57" i="6" s="1"/>
  <c r="AN56" i="6"/>
  <c r="AN56" i="8" s="1"/>
  <c r="AX58" i="5"/>
  <c r="AX59" i="5"/>
  <c r="AG4" i="8"/>
  <c r="AG13" i="6"/>
  <c r="AG13" i="8" s="1"/>
  <c r="AG78" i="8" s="1"/>
  <c r="BH59" i="5"/>
  <c r="BH58" i="5"/>
  <c r="AR57" i="9"/>
  <c r="AR6" i="5"/>
  <c r="AR6" i="9" s="1"/>
  <c r="AH59" i="5"/>
  <c r="AH58" i="5"/>
  <c r="BA64" i="5"/>
  <c r="BA64" i="9" s="1"/>
  <c r="BA62" i="5"/>
  <c r="BA70" i="5"/>
  <c r="BA70" i="9" s="1"/>
  <c r="BA65" i="5"/>
  <c r="BA65" i="9" s="1"/>
  <c r="BA68" i="5"/>
  <c r="BA68" i="9" s="1"/>
  <c r="BA66" i="5"/>
  <c r="BA66" i="9" s="1"/>
  <c r="BA63" i="5"/>
  <c r="BA63" i="9" s="1"/>
  <c r="BA69" i="5"/>
  <c r="BA69" i="9" s="1"/>
  <c r="BA60" i="5"/>
  <c r="BA61" i="5"/>
  <c r="BA67" i="5"/>
  <c r="BA67" i="9" s="1"/>
  <c r="X487" i="2"/>
  <c r="AQ57" i="6" s="1"/>
  <c r="AQ56" i="6"/>
  <c r="AQ56" i="8" s="1"/>
  <c r="AU13" i="1"/>
  <c r="AU13" i="7" s="1"/>
  <c r="AU78" i="7" s="1"/>
  <c r="AU4" i="7"/>
  <c r="AW56" i="5"/>
  <c r="AW56" i="9" s="1"/>
  <c r="AA4" i="9"/>
  <c r="AA13" i="5"/>
  <c r="AA13" i="9" s="1"/>
  <c r="AA78" i="9" s="1"/>
  <c r="AM487" i="2"/>
  <c r="BF57" i="6" s="1"/>
  <c r="BF56" i="6"/>
  <c r="BF56" i="8" s="1"/>
  <c r="AF487" i="2"/>
  <c r="AY57" i="6" s="1"/>
  <c r="AY56" i="6"/>
  <c r="AY56" i="8" s="1"/>
  <c r="AD487" i="2"/>
  <c r="AW57" i="6" s="1"/>
  <c r="AW56" i="6"/>
  <c r="AW56" i="8" s="1"/>
  <c r="AP56" i="5"/>
  <c r="AP56" i="9" s="1"/>
  <c r="BF56" i="5"/>
  <c r="BF56" i="9" s="1"/>
  <c r="X351" i="2"/>
  <c r="AQ57" i="5" s="1"/>
  <c r="AQ56" i="5"/>
  <c r="AQ56" i="9" s="1"/>
  <c r="AZ4" i="8"/>
  <c r="AZ13" i="6"/>
  <c r="AZ13" i="8" s="1"/>
  <c r="AZ78" i="8" s="1"/>
  <c r="AK4" i="8"/>
  <c r="AK13" i="6"/>
  <c r="AK13" i="8" s="1"/>
  <c r="AK78" i="8" s="1"/>
  <c r="AA4" i="8"/>
  <c r="AA13" i="6"/>
  <c r="AA13" i="8" s="1"/>
  <c r="AA78" i="8" s="1"/>
  <c r="AM4" i="9"/>
  <c r="AM13" i="5"/>
  <c r="AM13" i="9" s="1"/>
  <c r="AM78" i="9" s="1"/>
  <c r="AU4" i="9"/>
  <c r="AU13" i="5"/>
  <c r="AU13" i="9" s="1"/>
  <c r="AU78" i="9" s="1"/>
  <c r="AY59" i="5"/>
  <c r="AY58" i="5"/>
  <c r="X482" i="2"/>
  <c r="AQ52" i="6" s="1"/>
  <c r="AQ52" i="8" s="1"/>
  <c r="AQ101" i="8" s="1"/>
  <c r="AQ4" i="6"/>
  <c r="BB60" i="5"/>
  <c r="BB61" i="5"/>
  <c r="BB67" i="5"/>
  <c r="BB67" i="9" s="1"/>
  <c r="BB64" i="5"/>
  <c r="BB64" i="9" s="1"/>
  <c r="BB62" i="5"/>
  <c r="BB65" i="5"/>
  <c r="BB65" i="9" s="1"/>
  <c r="BB68" i="5"/>
  <c r="BB68" i="9" s="1"/>
  <c r="BB66" i="5"/>
  <c r="BB66" i="9" s="1"/>
  <c r="BB70" i="5"/>
  <c r="BB70" i="9" s="1"/>
  <c r="BB69" i="5"/>
  <c r="BB69" i="9" s="1"/>
  <c r="BB63" i="5"/>
  <c r="BB63" i="9" s="1"/>
  <c r="AN4" i="9"/>
  <c r="AN13" i="5"/>
  <c r="AN13" i="9" s="1"/>
  <c r="AN78" i="9" s="1"/>
  <c r="AO57" i="9"/>
  <c r="AO6" i="5"/>
  <c r="AO6" i="9" s="1"/>
  <c r="AX65" i="5"/>
  <c r="AX65" i="9" s="1"/>
  <c r="AX63" i="5"/>
  <c r="AX63" i="9" s="1"/>
  <c r="AX62" i="5"/>
  <c r="AX66" i="5"/>
  <c r="AX66" i="9" s="1"/>
  <c r="AX70" i="5"/>
  <c r="AX70" i="9" s="1"/>
  <c r="AX60" i="5"/>
  <c r="AX61" i="5"/>
  <c r="AX67" i="5"/>
  <c r="AX67" i="9" s="1"/>
  <c r="AX64" i="5"/>
  <c r="AX64" i="9" s="1"/>
  <c r="AX68" i="5"/>
  <c r="AX68" i="9" s="1"/>
  <c r="AX69" i="5"/>
  <c r="AX69" i="9" s="1"/>
  <c r="BG58" i="5"/>
  <c r="BG59" i="5"/>
  <c r="AU4" i="8"/>
  <c r="AU13" i="6"/>
  <c r="AU13" i="8" s="1"/>
  <c r="AU78" i="8" s="1"/>
  <c r="AO58" i="5"/>
  <c r="AO59" i="5"/>
  <c r="AR59" i="5"/>
  <c r="AR58" i="5"/>
  <c r="BF58" i="5"/>
  <c r="BF59" i="5"/>
  <c r="AH6" i="5"/>
  <c r="AH6" i="9" s="1"/>
  <c r="AH57" i="9"/>
  <c r="AG59" i="5"/>
  <c r="AG58" i="5"/>
  <c r="AT13" i="1"/>
  <c r="AT13" i="7" s="1"/>
  <c r="AT78" i="7" s="1"/>
  <c r="AT4" i="7"/>
  <c r="AD13" i="6"/>
  <c r="AD13" i="8" s="1"/>
  <c r="AD78" i="8" s="1"/>
  <c r="AD4" i="8"/>
  <c r="AY4" i="9"/>
  <c r="AY13" i="5"/>
  <c r="AY13" i="9" s="1"/>
  <c r="AY78" i="9" s="1"/>
  <c r="AZ4" i="9"/>
  <c r="AZ13" i="5"/>
  <c r="AZ13" i="9" s="1"/>
  <c r="AZ78" i="9" s="1"/>
  <c r="AC487" i="2"/>
  <c r="AV57" i="6" s="1"/>
  <c r="AV56" i="6"/>
  <c r="AV56" i="8" s="1"/>
  <c r="BG4" i="9"/>
  <c r="BG13" i="5"/>
  <c r="BG13" i="9" s="1"/>
  <c r="BG78" i="9" s="1"/>
  <c r="P487" i="2"/>
  <c r="AI57" i="6" s="1"/>
  <c r="AI56" i="6"/>
  <c r="AI56" i="8" s="1"/>
  <c r="BH4" i="8"/>
  <c r="BH13" i="6"/>
  <c r="BH13" i="8" s="1"/>
  <c r="BH78" i="8" s="1"/>
  <c r="AT4" i="8"/>
  <c r="AT13" i="6"/>
  <c r="AT13" i="8" s="1"/>
  <c r="AT78" i="8" s="1"/>
  <c r="Y56" i="5"/>
  <c r="Y56" i="9" s="1"/>
  <c r="AL4" i="9"/>
  <c r="AL13" i="5"/>
  <c r="AL13" i="9" s="1"/>
  <c r="AL78" i="9" s="1"/>
  <c r="BB13" i="5"/>
  <c r="BB13" i="9" s="1"/>
  <c r="BB78" i="9" s="1"/>
  <c r="BB4" i="9"/>
  <c r="BB13" i="6"/>
  <c r="BB13" i="8" s="1"/>
  <c r="BB78" i="8" s="1"/>
  <c r="BB4" i="8"/>
  <c r="AR4" i="9"/>
  <c r="AR13" i="5"/>
  <c r="AR13" i="9" s="1"/>
  <c r="AR78" i="9" s="1"/>
  <c r="BE59" i="5"/>
  <c r="BE58" i="5"/>
  <c r="BD56" i="5"/>
  <c r="BD56" i="9" s="1"/>
  <c r="BH57" i="9"/>
  <c r="BH6" i="5"/>
  <c r="BH6" i="9" s="1"/>
  <c r="AL13" i="1"/>
  <c r="AL13" i="7" s="1"/>
  <c r="AL78" i="7" s="1"/>
  <c r="AL4" i="7"/>
  <c r="AX6" i="5"/>
  <c r="AX6" i="9" s="1"/>
  <c r="AX57" i="9"/>
  <c r="BA59" i="5"/>
  <c r="BA58" i="5"/>
  <c r="X13" i="1"/>
  <c r="X13" i="7" s="1"/>
  <c r="X78" i="7" s="1"/>
  <c r="X4" i="7"/>
  <c r="AV63" i="5"/>
  <c r="AV63" i="9" s="1"/>
  <c r="AV61" i="5"/>
  <c r="AV69" i="5"/>
  <c r="AV69" i="9" s="1"/>
  <c r="AV66" i="5"/>
  <c r="AV66" i="9" s="1"/>
  <c r="AV70" i="5"/>
  <c r="AV70" i="9" s="1"/>
  <c r="AV67" i="5"/>
  <c r="AV67" i="9" s="1"/>
  <c r="AV60" i="5"/>
  <c r="AV65" i="5"/>
  <c r="AV65" i="9" s="1"/>
  <c r="AV68" i="5"/>
  <c r="AV68" i="9" s="1"/>
  <c r="AV64" i="5"/>
  <c r="AV64" i="9" s="1"/>
  <c r="AV62" i="5"/>
  <c r="AO60" i="5"/>
  <c r="AO68" i="5"/>
  <c r="AO68" i="9" s="1"/>
  <c r="AO66" i="5"/>
  <c r="AO66" i="9" s="1"/>
  <c r="AO62" i="5"/>
  <c r="AO65" i="5"/>
  <c r="AO65" i="9" s="1"/>
  <c r="AO70" i="5"/>
  <c r="AO70" i="9" s="1"/>
  <c r="AO63" i="5"/>
  <c r="AO63" i="9" s="1"/>
  <c r="AO67" i="5"/>
  <c r="AO67" i="9" s="1"/>
  <c r="AO61" i="5"/>
  <c r="AO64" i="5"/>
  <c r="AO64" i="9" s="1"/>
  <c r="AO69" i="5"/>
  <c r="AO69" i="9" s="1"/>
  <c r="AF57" i="9"/>
  <c r="AF6" i="5"/>
  <c r="AF6" i="9" s="1"/>
  <c r="AB57" i="9"/>
  <c r="AB6" i="5"/>
  <c r="AB6" i="9" s="1"/>
  <c r="AH61" i="5"/>
  <c r="AH62" i="5"/>
  <c r="AH60" i="5"/>
  <c r="AH68" i="5"/>
  <c r="AH68" i="9" s="1"/>
  <c r="AH67" i="5"/>
  <c r="AH67" i="9" s="1"/>
  <c r="AH64" i="5"/>
  <c r="AH64" i="9" s="1"/>
  <c r="AH65" i="5"/>
  <c r="AH65" i="9" s="1"/>
  <c r="AH70" i="5"/>
  <c r="AH70" i="9" s="1"/>
  <c r="AH66" i="5"/>
  <c r="AH66" i="9" s="1"/>
  <c r="AH69" i="5"/>
  <c r="AH69" i="9" s="1"/>
  <c r="AH63" i="5"/>
  <c r="AH63" i="9" s="1"/>
  <c r="AG57" i="9"/>
  <c r="AG6" i="5"/>
  <c r="AG6" i="9" s="1"/>
  <c r="T487" i="2"/>
  <c r="AM57" i="6" s="1"/>
  <c r="AM56" i="6"/>
  <c r="AM56" i="8" s="1"/>
  <c r="AJ487" i="2"/>
  <c r="BC57" i="6" s="1"/>
  <c r="BC56" i="6"/>
  <c r="BC56" i="8" s="1"/>
  <c r="K487" i="2"/>
  <c r="AD57" i="6" s="1"/>
  <c r="AD56" i="6"/>
  <c r="AD56" i="8" s="1"/>
  <c r="AP13" i="1"/>
  <c r="AP13" i="7" s="1"/>
  <c r="AP78" i="7" s="1"/>
  <c r="AP4" i="7"/>
  <c r="AO4" i="9"/>
  <c r="AO13" i="5"/>
  <c r="AO13" i="9" s="1"/>
  <c r="AO78" i="9" s="1"/>
  <c r="BE4" i="9"/>
  <c r="BE13" i="5"/>
  <c r="BE13" i="9" s="1"/>
  <c r="BE78" i="9" s="1"/>
  <c r="AH13" i="1"/>
  <c r="AH13" i="7" s="1"/>
  <c r="AH78" i="7" s="1"/>
  <c r="AH4" i="7"/>
  <c r="E487" i="2"/>
  <c r="X57" i="6" s="1"/>
  <c r="X56" i="6"/>
  <c r="X56" i="8" s="1"/>
  <c r="AP4" i="8"/>
  <c r="AP13" i="6"/>
  <c r="AP13" i="8" s="1"/>
  <c r="AP78" i="8" s="1"/>
  <c r="BF13" i="1"/>
  <c r="BF13" i="7" s="1"/>
  <c r="BF78" i="7" s="1"/>
  <c r="BF4" i="7"/>
  <c r="AO4" i="8"/>
  <c r="AO13" i="6"/>
  <c r="AO13" i="8" s="1"/>
  <c r="AO78" i="8" s="1"/>
  <c r="BE4" i="8"/>
  <c r="BE13" i="6"/>
  <c r="BE13" i="8" s="1"/>
  <c r="BE78" i="8" s="1"/>
  <c r="AX4" i="9"/>
  <c r="AX13" i="5"/>
  <c r="AX13" i="9" s="1"/>
  <c r="AX78" i="9" s="1"/>
  <c r="AH4" i="8"/>
  <c r="AH13" i="6"/>
  <c r="AH13" i="8" s="1"/>
  <c r="AH78" i="8" s="1"/>
  <c r="AB4" i="9"/>
  <c r="AB13" i="5"/>
  <c r="AB13" i="9" s="1"/>
  <c r="AB78" i="9" s="1"/>
  <c r="AW13" i="1"/>
  <c r="AW13" i="7" s="1"/>
  <c r="AW78" i="7" s="1"/>
  <c r="AW4" i="7"/>
  <c r="AX4" i="8"/>
  <c r="AX13" i="6"/>
  <c r="AX13" i="8" s="1"/>
  <c r="AX78" i="8" s="1"/>
  <c r="AX13" i="1"/>
  <c r="AX13" i="7" s="1"/>
  <c r="AX78" i="7" s="1"/>
  <c r="AX4" i="7"/>
  <c r="AY13" i="1"/>
  <c r="AY13" i="7" s="1"/>
  <c r="AY78" i="7" s="1"/>
  <c r="AY4" i="7"/>
  <c r="BA13" i="5"/>
  <c r="BA13" i="9" s="1"/>
  <c r="BA78" i="9" s="1"/>
  <c r="BA4" i="9"/>
  <c r="AG4" i="9"/>
  <c r="AG13" i="5"/>
  <c r="AG13" i="9" s="1"/>
  <c r="AG78" i="9" s="1"/>
  <c r="AB13" i="1"/>
  <c r="AB13" i="7" s="1"/>
  <c r="AB78" i="7" s="1"/>
  <c r="AB4" i="7"/>
  <c r="AS13" i="1"/>
  <c r="AS13" i="7" s="1"/>
  <c r="AS78" i="7" s="1"/>
  <c r="AS4" i="7"/>
  <c r="BC56" i="5"/>
  <c r="BC56" i="9" s="1"/>
  <c r="AS4" i="8"/>
  <c r="AS13" i="6"/>
  <c r="AS13" i="8" s="1"/>
  <c r="AS78" i="8" s="1"/>
  <c r="AL56" i="5"/>
  <c r="AL56" i="9" s="1"/>
  <c r="AH4" i="9"/>
  <c r="AH13" i="5"/>
  <c r="AH13" i="9" s="1"/>
  <c r="AH78" i="9" s="1"/>
  <c r="AC13" i="1"/>
  <c r="AC13" i="7" s="1"/>
  <c r="AC78" i="7" s="1"/>
  <c r="AC4" i="7"/>
  <c r="BH67" i="5"/>
  <c r="BH67" i="9" s="1"/>
  <c r="BH65" i="5"/>
  <c r="BH65" i="9" s="1"/>
  <c r="BH66" i="5"/>
  <c r="BH66" i="9" s="1"/>
  <c r="BH60" i="5"/>
  <c r="BH63" i="5"/>
  <c r="BH63" i="9" s="1"/>
  <c r="BH61" i="5"/>
  <c r="BH69" i="5"/>
  <c r="BH69" i="9" s="1"/>
  <c r="BH64" i="5"/>
  <c r="BH64" i="9" s="1"/>
  <c r="BH62" i="5"/>
  <c r="BH68" i="5"/>
  <c r="BH68" i="9" s="1"/>
  <c r="BH70" i="5"/>
  <c r="BH70" i="9" s="1"/>
  <c r="BE60" i="5"/>
  <c r="BE68" i="5"/>
  <c r="BE68" i="9" s="1"/>
  <c r="BE66" i="5"/>
  <c r="BE66" i="9" s="1"/>
  <c r="BE63" i="5"/>
  <c r="BE63" i="9" s="1"/>
  <c r="BE70" i="5"/>
  <c r="BE70" i="9" s="1"/>
  <c r="BE61" i="5"/>
  <c r="BE67" i="5"/>
  <c r="BE67" i="9" s="1"/>
  <c r="BE69" i="5"/>
  <c r="BE69" i="9" s="1"/>
  <c r="BE64" i="5"/>
  <c r="BE64" i="9" s="1"/>
  <c r="BE62" i="5"/>
  <c r="BE65" i="5"/>
  <c r="BE65" i="9" s="1"/>
  <c r="AV6" i="5"/>
  <c r="AV6" i="9" s="1"/>
  <c r="AV57" i="9"/>
  <c r="AW57" i="9"/>
  <c r="AW6" i="5"/>
  <c r="AW6" i="9" s="1"/>
  <c r="AF60" i="5"/>
  <c r="AF68" i="5"/>
  <c r="AF68" i="9" s="1"/>
  <c r="AF66" i="5"/>
  <c r="AF66" i="9" s="1"/>
  <c r="AF64" i="5"/>
  <c r="AF64" i="9" s="1"/>
  <c r="AF61" i="5"/>
  <c r="AF69" i="5"/>
  <c r="AF69" i="9" s="1"/>
  <c r="AF62" i="5"/>
  <c r="AF67" i="5"/>
  <c r="AF67" i="9" s="1"/>
  <c r="AF65" i="5"/>
  <c r="AF65" i="9" s="1"/>
  <c r="AF63" i="5"/>
  <c r="AF63" i="9" s="1"/>
  <c r="AF70" i="5"/>
  <c r="AF70" i="9" s="1"/>
  <c r="AB64" i="5"/>
  <c r="AB64" i="9" s="1"/>
  <c r="AB62" i="5"/>
  <c r="AB70" i="5"/>
  <c r="AB70" i="9" s="1"/>
  <c r="AB60" i="5"/>
  <c r="AB63" i="5"/>
  <c r="AB63" i="9" s="1"/>
  <c r="AB66" i="5"/>
  <c r="AB66" i="9" s="1"/>
  <c r="AB69" i="5"/>
  <c r="AB69" i="9" s="1"/>
  <c r="AB67" i="5"/>
  <c r="AB67" i="9" s="1"/>
  <c r="AB65" i="5"/>
  <c r="AB65" i="9" s="1"/>
  <c r="AB68" i="5"/>
  <c r="AB68" i="9" s="1"/>
  <c r="AB61" i="5"/>
  <c r="BC59" i="5"/>
  <c r="BC58" i="5"/>
  <c r="Y57" i="9"/>
  <c r="Y6" i="5"/>
  <c r="Y6" i="9" s="1"/>
  <c r="AG65" i="5"/>
  <c r="AG65" i="9" s="1"/>
  <c r="AG60" i="5"/>
  <c r="AG63" i="5"/>
  <c r="AG63" i="9" s="1"/>
  <c r="AG67" i="5"/>
  <c r="AG67" i="9" s="1"/>
  <c r="AG64" i="5"/>
  <c r="AG64" i="9" s="1"/>
  <c r="AG61" i="5"/>
  <c r="AG62" i="5"/>
  <c r="AG70" i="5"/>
  <c r="AG70" i="9" s="1"/>
  <c r="AG66" i="5"/>
  <c r="AG66" i="9" s="1"/>
  <c r="AG69" i="5"/>
  <c r="AG69" i="9" s="1"/>
  <c r="AG68" i="5"/>
  <c r="AG68" i="9" s="1"/>
  <c r="AV4" i="9"/>
  <c r="AV13" i="5"/>
  <c r="AV13" i="9" s="1"/>
  <c r="AV78" i="9" s="1"/>
  <c r="M487" i="2"/>
  <c r="AF57" i="6" s="1"/>
  <c r="AF56" i="6"/>
  <c r="AF56" i="8" s="1"/>
  <c r="AV4" i="8"/>
  <c r="AV13" i="6"/>
  <c r="AV13" i="8" s="1"/>
  <c r="AV78" i="8" s="1"/>
  <c r="X4" i="8"/>
  <c r="X13" i="6"/>
  <c r="X13" i="8" s="1"/>
  <c r="X78" i="8" s="1"/>
  <c r="AV13" i="1"/>
  <c r="AV13" i="7" s="1"/>
  <c r="AV78" i="7" s="1"/>
  <c r="AV4" i="7"/>
  <c r="O487" i="2"/>
  <c r="AH57" i="6" s="1"/>
  <c r="AH56" i="6"/>
  <c r="AH56" i="8" s="1"/>
  <c r="AI4" i="8"/>
  <c r="AI13" i="6"/>
  <c r="AI13" i="8" s="1"/>
  <c r="AI78" i="8" s="1"/>
  <c r="Y487" i="2"/>
  <c r="AR57" i="6" s="1"/>
  <c r="AR56" i="6"/>
  <c r="AR56" i="8" s="1"/>
  <c r="AA487" i="2"/>
  <c r="AT57" i="6" s="1"/>
  <c r="AT56" i="6"/>
  <c r="AT56" i="8" s="1"/>
  <c r="AA13" i="1"/>
  <c r="AA13" i="7" s="1"/>
  <c r="AA78" i="7" s="1"/>
  <c r="AA4" i="7"/>
  <c r="Y4" i="9"/>
  <c r="Y13" i="5"/>
  <c r="Y13" i="9" s="1"/>
  <c r="Y78" i="9" s="1"/>
  <c r="AI487" i="2"/>
  <c r="BB57" i="6" s="1"/>
  <c r="BB56" i="6"/>
  <c r="BB56" i="8" s="1"/>
  <c r="AV58" i="5"/>
  <c r="AV59" i="5"/>
  <c r="BE57" i="9"/>
  <c r="BE6" i="5"/>
  <c r="BE6" i="9" s="1"/>
  <c r="AF59" i="5"/>
  <c r="AF58" i="5"/>
  <c r="AB59" i="5"/>
  <c r="AB58" i="5"/>
  <c r="AY62" i="5"/>
  <c r="AY60" i="5"/>
  <c r="AY68" i="5"/>
  <c r="AY68" i="9" s="1"/>
  <c r="AY65" i="5"/>
  <c r="AY65" i="9" s="1"/>
  <c r="AY66" i="5"/>
  <c r="AY66" i="9" s="1"/>
  <c r="AY69" i="5"/>
  <c r="AY69" i="9" s="1"/>
  <c r="AY61" i="5"/>
  <c r="AY67" i="5"/>
  <c r="AY67" i="9" s="1"/>
  <c r="AY63" i="5"/>
  <c r="AY63" i="9" s="1"/>
  <c r="AY70" i="5"/>
  <c r="AY70" i="9" s="1"/>
  <c r="AY64" i="5"/>
  <c r="AY64" i="9" s="1"/>
  <c r="Y65" i="5"/>
  <c r="Y65" i="9" s="1"/>
  <c r="Y60" i="5"/>
  <c r="Y63" i="5"/>
  <c r="Y63" i="9" s="1"/>
  <c r="Y67" i="5"/>
  <c r="Y67" i="9" s="1"/>
  <c r="Y68" i="5"/>
  <c r="Y68" i="9" s="1"/>
  <c r="Y62" i="5"/>
  <c r="Y70" i="5"/>
  <c r="Y70" i="9" s="1"/>
  <c r="Y61" i="5"/>
  <c r="Y66" i="5"/>
  <c r="Y66" i="9" s="1"/>
  <c r="Y64" i="5"/>
  <c r="Y64" i="9" s="1"/>
  <c r="Y69" i="5"/>
  <c r="Y69" i="9" s="1"/>
  <c r="AT57" i="9"/>
  <c r="AT6" i="5"/>
  <c r="AT6" i="9" s="1"/>
  <c r="AM4" i="8"/>
  <c r="AM13" i="6"/>
  <c r="AM13" i="8" s="1"/>
  <c r="AM78" i="8" s="1"/>
  <c r="BC4" i="8"/>
  <c r="BC13" i="6"/>
  <c r="BC13" i="8" s="1"/>
  <c r="BC78" i="8" s="1"/>
  <c r="AF4" i="8"/>
  <c r="AF13" i="6"/>
  <c r="AF13" i="8" s="1"/>
  <c r="AF78" i="8" s="1"/>
  <c r="AZ56" i="5"/>
  <c r="AZ56" i="9" s="1"/>
  <c r="AM13" i="1"/>
  <c r="AM13" i="7" s="1"/>
  <c r="AM78" i="7" s="1"/>
  <c r="AM4" i="7"/>
  <c r="BC13" i="1"/>
  <c r="BC13" i="7" s="1"/>
  <c r="BC78" i="7" s="1"/>
  <c r="BC4" i="7"/>
  <c r="W487" i="2"/>
  <c r="AP57" i="6" s="1"/>
  <c r="AP56" i="6"/>
  <c r="AP56" i="8" s="1"/>
  <c r="AF4" i="9"/>
  <c r="AF13" i="5"/>
  <c r="AF13" i="9" s="1"/>
  <c r="AF78" i="9" s="1"/>
  <c r="V487" i="2"/>
  <c r="AO57" i="6" s="1"/>
  <c r="AO56" i="6"/>
  <c r="AO56" i="8" s="1"/>
  <c r="AL487" i="2"/>
  <c r="BE57" i="6" s="1"/>
  <c r="BE56" i="6"/>
  <c r="BE56" i="8" s="1"/>
  <c r="AE487" i="2"/>
  <c r="AX57" i="6" s="1"/>
  <c r="AX56" i="6"/>
  <c r="AX56" i="8" s="1"/>
  <c r="BH4" i="9"/>
  <c r="BH13" i="5"/>
  <c r="BH13" i="9" s="1"/>
  <c r="BH78" i="9" s="1"/>
  <c r="AR4" i="8"/>
  <c r="AR13" i="6"/>
  <c r="AR13" i="8" s="1"/>
  <c r="AR78" i="8" s="1"/>
  <c r="AO487" i="2"/>
  <c r="BH57" i="6" s="1"/>
  <c r="BH56" i="6"/>
  <c r="BH56" i="8" s="1"/>
  <c r="BC4" i="9"/>
  <c r="BC13" i="5"/>
  <c r="BC13" i="9" s="1"/>
  <c r="BC78" i="9" s="1"/>
  <c r="AZ13" i="1"/>
  <c r="AZ13" i="7" s="1"/>
  <c r="AZ78" i="7" s="1"/>
  <c r="AZ4" i="7"/>
  <c r="Z487" i="2"/>
  <c r="AS57" i="6" s="1"/>
  <c r="AS56" i="6"/>
  <c r="AS56" i="8" s="1"/>
  <c r="AK13" i="1"/>
  <c r="AK13" i="7" s="1"/>
  <c r="AK78" i="7" s="1"/>
  <c r="AK4" i="7"/>
  <c r="AN56" i="5"/>
  <c r="AN56" i="9" s="1"/>
  <c r="AI13" i="1"/>
  <c r="AI13" i="7" s="1"/>
  <c r="AI78" i="7" s="1"/>
  <c r="AI4" i="7"/>
  <c r="F487" i="2"/>
  <c r="Y57" i="6" s="1"/>
  <c r="Y56" i="6"/>
  <c r="Y56" i="8" s="1"/>
  <c r="BG4" i="8"/>
  <c r="BG13" i="6"/>
  <c r="BG13" i="8" s="1"/>
  <c r="BG78" i="8" s="1"/>
  <c r="AQ13" i="1"/>
  <c r="AQ13" i="7" s="1"/>
  <c r="AQ78" i="7" s="1"/>
  <c r="AQ4" i="7"/>
  <c r="BG13" i="1"/>
  <c r="BG13" i="7" s="1"/>
  <c r="BG78" i="7" s="1"/>
  <c r="BG4" i="7"/>
  <c r="Y56" i="1"/>
  <c r="Y56" i="7" s="1"/>
  <c r="F216" i="2"/>
  <c r="Y57" i="1" s="1"/>
  <c r="AI56" i="5"/>
  <c r="AI56" i="9" s="1"/>
  <c r="AD13" i="1"/>
  <c r="AD13" i="7" s="1"/>
  <c r="AD78" i="7" s="1"/>
  <c r="AD4" i="7"/>
  <c r="BH13" i="1"/>
  <c r="BH13" i="7" s="1"/>
  <c r="BH78" i="7" s="1"/>
  <c r="BH4" i="7"/>
  <c r="AT13" i="5"/>
  <c r="AT13" i="9" s="1"/>
  <c r="AT78" i="9" s="1"/>
  <c r="AT4" i="9"/>
  <c r="S487" i="2"/>
  <c r="AL57" i="6" s="1"/>
  <c r="AL56" i="6"/>
  <c r="AL56" i="8" s="1"/>
  <c r="BB57" i="9"/>
  <c r="BB6" i="5"/>
  <c r="BB6" i="9" s="1"/>
  <c r="BB13" i="1"/>
  <c r="BB13" i="7" s="1"/>
  <c r="BB78" i="7" s="1"/>
  <c r="BB4" i="7"/>
  <c r="AD13" i="5"/>
  <c r="AD13" i="9" s="1"/>
  <c r="AD78" i="9" s="1"/>
  <c r="AD4" i="9"/>
  <c r="AK487" i="2"/>
  <c r="BD57" i="6" s="1"/>
  <c r="BD56" i="6"/>
  <c r="BD56" i="8" s="1"/>
  <c r="BB59" i="5"/>
  <c r="BB58" i="5"/>
  <c r="AG13" i="1"/>
  <c r="AG13" i="7" s="1"/>
  <c r="AG78" i="7" s="1"/>
  <c r="AG4" i="7"/>
  <c r="K351" i="2"/>
  <c r="AD57" i="5" s="1"/>
  <c r="AD56" i="5"/>
  <c r="AD56" i="9" s="1"/>
  <c r="AW4" i="9"/>
  <c r="AW13" i="5"/>
  <c r="AW13" i="9" s="1"/>
  <c r="AW78" i="9" s="1"/>
  <c r="H351" i="2"/>
  <c r="AA57" i="5" s="1"/>
  <c r="AA56" i="5"/>
  <c r="AA56" i="9" s="1"/>
  <c r="AO13" i="1"/>
  <c r="AO13" i="7" s="1"/>
  <c r="AO78" i="7" s="1"/>
  <c r="AO4" i="7"/>
  <c r="BF4" i="8"/>
  <c r="BF13" i="6"/>
  <c r="BF13" i="8" s="1"/>
  <c r="BF78" i="8" s="1"/>
  <c r="AC13" i="5"/>
  <c r="AC13" i="9" s="1"/>
  <c r="AC78" i="9" s="1"/>
  <c r="AC4" i="9"/>
  <c r="AY4" i="8"/>
  <c r="AY13" i="6"/>
  <c r="AY13" i="8" s="1"/>
  <c r="AY78" i="8" s="1"/>
  <c r="AW4" i="8"/>
  <c r="AW13" i="6"/>
  <c r="AW13" i="8" s="1"/>
  <c r="AW78" i="8" s="1"/>
  <c r="AP4" i="9"/>
  <c r="AP13" i="5"/>
  <c r="AP13" i="9" s="1"/>
  <c r="AP78" i="9" s="1"/>
  <c r="BF4" i="9"/>
  <c r="BF13" i="5"/>
  <c r="BF13" i="9" s="1"/>
  <c r="BF78" i="9" s="1"/>
  <c r="BE13" i="1"/>
  <c r="BE13" i="7" s="1"/>
  <c r="BE78" i="7" s="1"/>
  <c r="BE4" i="7"/>
  <c r="AQ4" i="9"/>
  <c r="AQ13" i="5"/>
  <c r="AQ13" i="9" s="1"/>
  <c r="AQ78" i="9" s="1"/>
  <c r="X56" i="5"/>
  <c r="X56" i="9" s="1"/>
  <c r="AS13" i="5"/>
  <c r="AS13" i="9" s="1"/>
  <c r="AS78" i="9" s="1"/>
  <c r="AS4" i="9"/>
  <c r="R487" i="2"/>
  <c r="AK57" i="6" s="1"/>
  <c r="AK56" i="6"/>
  <c r="AK56" i="8" s="1"/>
  <c r="BA13" i="1"/>
  <c r="BA13" i="7" s="1"/>
  <c r="BA78" i="7" s="1"/>
  <c r="BA4" i="7"/>
  <c r="AM56" i="5"/>
  <c r="AM56" i="9" s="1"/>
  <c r="AR13" i="1"/>
  <c r="AR13" i="7" s="1"/>
  <c r="AR78" i="7" s="1"/>
  <c r="AR4" i="7"/>
  <c r="BA4" i="8"/>
  <c r="BA13" i="6"/>
  <c r="BA13" i="8" s="1"/>
  <c r="BA78" i="8" s="1"/>
  <c r="AK56" i="5"/>
  <c r="AK56" i="9" s="1"/>
  <c r="AB4" i="8"/>
  <c r="AB13" i="6"/>
  <c r="AB13" i="8" s="1"/>
  <c r="AB78" i="8" s="1"/>
  <c r="AL13" i="6"/>
  <c r="AL13" i="8" s="1"/>
  <c r="AL78" i="8" s="1"/>
  <c r="AL4" i="8"/>
  <c r="AU56" i="5"/>
  <c r="AU56" i="9" s="1"/>
  <c r="AC13" i="6"/>
  <c r="AC13" i="8" s="1"/>
  <c r="AC78" i="8" s="1"/>
  <c r="AC4" i="8"/>
  <c r="Z4" i="8"/>
  <c r="Z13" i="6"/>
  <c r="Z13" i="8" s="1"/>
  <c r="Z78" i="8" s="1"/>
  <c r="G79" i="2"/>
  <c r="G487" i="2" s="1"/>
  <c r="Z57" i="6" s="1"/>
  <c r="G80" i="2"/>
  <c r="G81" i="2"/>
  <c r="Z56" i="6"/>
  <c r="Z56" i="8" s="1"/>
  <c r="AJ351" i="2"/>
  <c r="BC57" i="5" s="1"/>
  <c r="S351" i="2"/>
  <c r="AL57" i="5" s="1"/>
  <c r="Z4" i="1"/>
  <c r="Q155" i="2"/>
  <c r="Q159" i="2"/>
  <c r="Q157" i="2"/>
  <c r="Q153" i="2"/>
  <c r="Q161" i="2"/>
  <c r="Q154" i="2"/>
  <c r="Q156" i="2"/>
  <c r="Q160" i="2"/>
  <c r="Q151" i="2"/>
  <c r="Q158" i="2"/>
  <c r="Q152" i="2"/>
  <c r="Q147" i="2"/>
  <c r="Q148" i="2"/>
  <c r="AG351" i="2"/>
  <c r="AZ57" i="5" s="1"/>
  <c r="AM351" i="2"/>
  <c r="BF57" i="5" s="1"/>
  <c r="W351" i="2"/>
  <c r="AP57" i="5" s="1"/>
  <c r="E351" i="2"/>
  <c r="X57" i="5" s="1"/>
  <c r="AB351" i="2"/>
  <c r="AU57" i="5" s="1"/>
  <c r="R351" i="2"/>
  <c r="AK57" i="5" s="1"/>
  <c r="T351" i="2"/>
  <c r="AM57" i="5" s="1"/>
  <c r="X211" i="2"/>
  <c r="AQ52" i="1" s="1"/>
  <c r="AQ52" i="7" s="1"/>
  <c r="AQ101" i="7" s="1"/>
  <c r="AA346" i="2"/>
  <c r="AT52" i="5" s="1"/>
  <c r="AT52" i="9" s="1"/>
  <c r="AT101" i="9" s="1"/>
  <c r="S211" i="2"/>
  <c r="AL52" i="1" s="1"/>
  <c r="AL52" i="7" s="1"/>
  <c r="AL101" i="7" s="1"/>
  <c r="N211" i="2"/>
  <c r="AG52" i="1" s="1"/>
  <c r="AG52" i="7" s="1"/>
  <c r="AG101" i="7" s="1"/>
  <c r="AD346" i="2"/>
  <c r="AW52" i="5" s="1"/>
  <c r="AW52" i="9" s="1"/>
  <c r="AW101" i="9" s="1"/>
  <c r="N482" i="2"/>
  <c r="AG52" i="6" s="1"/>
  <c r="AG52" i="8" s="1"/>
  <c r="AG101" i="8" s="1"/>
  <c r="V211" i="2"/>
  <c r="AO52" i="1" s="1"/>
  <c r="AO52" i="7" s="1"/>
  <c r="AO101" i="7" s="1"/>
  <c r="AM482" i="2"/>
  <c r="BF52" i="6" s="1"/>
  <c r="BF52" i="8" s="1"/>
  <c r="BF101" i="8" s="1"/>
  <c r="J346" i="2"/>
  <c r="AC52" i="5" s="1"/>
  <c r="AC52" i="9" s="1"/>
  <c r="AC101" i="9" s="1"/>
  <c r="AF482" i="2"/>
  <c r="AY52" i="6" s="1"/>
  <c r="AY52" i="8" s="1"/>
  <c r="AY101" i="8" s="1"/>
  <c r="AD482" i="2"/>
  <c r="AW52" i="6" s="1"/>
  <c r="AW52" i="8" s="1"/>
  <c r="AW101" i="8" s="1"/>
  <c r="W346" i="2"/>
  <c r="AP52" i="5" s="1"/>
  <c r="AP52" i="9" s="1"/>
  <c r="AP101" i="9" s="1"/>
  <c r="AM346" i="2"/>
  <c r="BF52" i="5" s="1"/>
  <c r="BF52" i="9" s="1"/>
  <c r="BF101" i="9" s="1"/>
  <c r="AL211" i="2"/>
  <c r="BE52" i="1" s="1"/>
  <c r="BE52" i="7" s="1"/>
  <c r="BE101" i="7" s="1"/>
  <c r="X346" i="2"/>
  <c r="AQ52" i="5" s="1"/>
  <c r="AQ52" i="9" s="1"/>
  <c r="AQ101" i="9" s="1"/>
  <c r="Z346" i="2"/>
  <c r="AS52" i="5" s="1"/>
  <c r="AS52" i="9" s="1"/>
  <c r="AS101" i="9" s="1"/>
  <c r="AH211" i="2"/>
  <c r="BA52" i="1" s="1"/>
  <c r="BA52" i="7" s="1"/>
  <c r="BA101" i="7" s="1"/>
  <c r="Y211" i="2"/>
  <c r="AR52" i="1" s="1"/>
  <c r="AR52" i="7" s="1"/>
  <c r="AR101" i="7" s="1"/>
  <c r="AH482" i="2"/>
  <c r="BA52" i="6" s="1"/>
  <c r="BA52" i="8" s="1"/>
  <c r="BA101" i="8" s="1"/>
  <c r="I482" i="2"/>
  <c r="AB52" i="6" s="1"/>
  <c r="AB52" i="8" s="1"/>
  <c r="AB101" i="8" s="1"/>
  <c r="S482" i="2"/>
  <c r="AL52" i="6" s="1"/>
  <c r="AL52" i="8" s="1"/>
  <c r="AL101" i="8" s="1"/>
  <c r="J482" i="2"/>
  <c r="AC52" i="6" s="1"/>
  <c r="AC52" i="8" s="1"/>
  <c r="AC101" i="8" s="1"/>
  <c r="AI211" i="2"/>
  <c r="BB52" i="1" s="1"/>
  <c r="BB52" i="7" s="1"/>
  <c r="BB101" i="7" s="1"/>
  <c r="U346" i="2"/>
  <c r="AN52" i="5" s="1"/>
  <c r="AN52" i="9" s="1"/>
  <c r="AN101" i="9" s="1"/>
  <c r="AK346" i="2"/>
  <c r="BD52" i="5" s="1"/>
  <c r="BD52" i="9" s="1"/>
  <c r="BD101" i="9" s="1"/>
  <c r="E211" i="2"/>
  <c r="X52" i="1" s="1"/>
  <c r="X52" i="7" s="1"/>
  <c r="X101" i="7" s="1"/>
  <c r="M211" i="2"/>
  <c r="AF52" i="1" s="1"/>
  <c r="AF52" i="7" s="1"/>
  <c r="AF101" i="7" s="1"/>
  <c r="U482" i="2"/>
  <c r="AN52" i="6" s="1"/>
  <c r="AN52" i="8" s="1"/>
  <c r="AN101" i="8" s="1"/>
  <c r="AK482" i="2"/>
  <c r="BD52" i="6" s="1"/>
  <c r="BD52" i="8" s="1"/>
  <c r="BD101" i="8" s="1"/>
  <c r="U211" i="2"/>
  <c r="AN52" i="1" s="1"/>
  <c r="AN52" i="7" s="1"/>
  <c r="AN101" i="7" s="1"/>
  <c r="AK211" i="2"/>
  <c r="BD52" i="1" s="1"/>
  <c r="BD52" i="7" s="1"/>
  <c r="BD101" i="7" s="1"/>
  <c r="F482" i="2"/>
  <c r="Y52" i="6" s="1"/>
  <c r="Y52" i="8" s="1"/>
  <c r="Y101" i="8" s="1"/>
  <c r="X52" i="5"/>
  <c r="X52" i="9" s="1"/>
  <c r="X101" i="9" s="1"/>
  <c r="F211" i="2"/>
  <c r="Y52" i="1" s="1"/>
  <c r="Y52" i="7" s="1"/>
  <c r="Y101" i="7" s="1"/>
  <c r="P346" i="2"/>
  <c r="AI52" i="5" s="1"/>
  <c r="AI52" i="9" s="1"/>
  <c r="AI101" i="9" s="1"/>
  <c r="R346" i="2"/>
  <c r="AK52" i="5" s="1"/>
  <c r="AK52" i="9" s="1"/>
  <c r="AK101" i="9" s="1"/>
  <c r="P211" i="2"/>
  <c r="AI52" i="1" s="1"/>
  <c r="AI52" i="7" s="1"/>
  <c r="AI101" i="7" s="1"/>
  <c r="K211" i="2"/>
  <c r="AD52" i="1" s="1"/>
  <c r="AD52" i="7" s="1"/>
  <c r="AD101" i="7" s="1"/>
  <c r="AB482" i="2"/>
  <c r="AU52" i="6" s="1"/>
  <c r="AU52" i="8" s="1"/>
  <c r="AU101" i="8" s="1"/>
  <c r="AB211" i="2"/>
  <c r="AU52" i="1" s="1"/>
  <c r="AU52" i="7" s="1"/>
  <c r="AU101" i="7" s="1"/>
  <c r="H346" i="2"/>
  <c r="AA52" i="5" s="1"/>
  <c r="AA52" i="9" s="1"/>
  <c r="AA101" i="9" s="1"/>
  <c r="AG482" i="2"/>
  <c r="AZ52" i="6" s="1"/>
  <c r="AZ52" i="8" s="1"/>
  <c r="AZ101" i="8" s="1"/>
  <c r="R482" i="2"/>
  <c r="AK52" i="6" s="1"/>
  <c r="AK52" i="8" s="1"/>
  <c r="AK101" i="8" s="1"/>
  <c r="H482" i="2"/>
  <c r="AA52" i="6" s="1"/>
  <c r="AA52" i="8" s="1"/>
  <c r="AA101" i="8" s="1"/>
  <c r="T346" i="2"/>
  <c r="AM52" i="5" s="1"/>
  <c r="AM52" i="9" s="1"/>
  <c r="AM101" i="9" s="1"/>
  <c r="AB346" i="2"/>
  <c r="AU52" i="5" s="1"/>
  <c r="AU52" i="9" s="1"/>
  <c r="AU101" i="9" s="1"/>
  <c r="AK351" i="2"/>
  <c r="BD57" i="5" s="1"/>
  <c r="AA211" i="2"/>
  <c r="AT52" i="1" s="1"/>
  <c r="AT52" i="7" s="1"/>
  <c r="AT101" i="7" s="1"/>
  <c r="K482" i="2"/>
  <c r="AD52" i="6" s="1"/>
  <c r="AD52" i="8" s="1"/>
  <c r="AD101" i="8" s="1"/>
  <c r="AF346" i="2"/>
  <c r="AY52" i="5" s="1"/>
  <c r="AY52" i="9" s="1"/>
  <c r="AY101" i="9" s="1"/>
  <c r="AG346" i="2"/>
  <c r="AZ52" i="5" s="1"/>
  <c r="AZ52" i="9" s="1"/>
  <c r="AZ101" i="9" s="1"/>
  <c r="AN346" i="2"/>
  <c r="BG52" i="5" s="1"/>
  <c r="BG52" i="9" s="1"/>
  <c r="BG101" i="9" s="1"/>
  <c r="AO482" i="2"/>
  <c r="BH52" i="6" s="1"/>
  <c r="BH52" i="8" s="1"/>
  <c r="BH101" i="8" s="1"/>
  <c r="AA482" i="2"/>
  <c r="AT52" i="6" s="1"/>
  <c r="AT52" i="8" s="1"/>
  <c r="AT101" i="8" s="1"/>
  <c r="S346" i="2"/>
  <c r="AL52" i="5" s="1"/>
  <c r="AL52" i="9" s="1"/>
  <c r="AL101" i="9" s="1"/>
  <c r="AI346" i="2"/>
  <c r="BB52" i="5" s="1"/>
  <c r="BB52" i="9" s="1"/>
  <c r="BB101" i="9" s="1"/>
  <c r="AI482" i="2"/>
  <c r="BB52" i="6" s="1"/>
  <c r="BB52" i="8" s="1"/>
  <c r="BB101" i="8" s="1"/>
  <c r="Y346" i="2"/>
  <c r="AR52" i="5" s="1"/>
  <c r="AR52" i="9" s="1"/>
  <c r="AR101" i="9" s="1"/>
  <c r="W211" i="2"/>
  <c r="AP52" i="1" s="1"/>
  <c r="AP52" i="7" s="1"/>
  <c r="AP101" i="7" s="1"/>
  <c r="V346" i="2"/>
  <c r="AO52" i="5" s="1"/>
  <c r="AO52" i="9" s="1"/>
  <c r="AO101" i="9" s="1"/>
  <c r="AL346" i="2"/>
  <c r="BE52" i="5" s="1"/>
  <c r="BE52" i="9" s="1"/>
  <c r="BE101" i="9" s="1"/>
  <c r="O211" i="2"/>
  <c r="AH52" i="1" s="1"/>
  <c r="AH52" i="7" s="1"/>
  <c r="AH101" i="7" s="1"/>
  <c r="W482" i="2"/>
  <c r="AP52" i="6" s="1"/>
  <c r="AP52" i="8" s="1"/>
  <c r="AP101" i="8" s="1"/>
  <c r="AM211" i="2"/>
  <c r="BF52" i="1" s="1"/>
  <c r="BF52" i="7" s="1"/>
  <c r="BF101" i="7" s="1"/>
  <c r="V482" i="2"/>
  <c r="AO52" i="6" s="1"/>
  <c r="AO52" i="8" s="1"/>
  <c r="AO101" i="8" s="1"/>
  <c r="AL482" i="2"/>
  <c r="BE52" i="6" s="1"/>
  <c r="BE52" i="8" s="1"/>
  <c r="BE101" i="8" s="1"/>
  <c r="AE346" i="2"/>
  <c r="AX52" i="5" s="1"/>
  <c r="AX52" i="9" s="1"/>
  <c r="AX101" i="9" s="1"/>
  <c r="O482" i="2"/>
  <c r="AH52" i="6" s="1"/>
  <c r="AH52" i="8" s="1"/>
  <c r="AH101" i="8" s="1"/>
  <c r="I346" i="2"/>
  <c r="AB52" i="5" s="1"/>
  <c r="AB52" i="9" s="1"/>
  <c r="AB101" i="9" s="1"/>
  <c r="AD211" i="2"/>
  <c r="AW52" i="1" s="1"/>
  <c r="AW52" i="7" s="1"/>
  <c r="AW101" i="7" s="1"/>
  <c r="AE482" i="2"/>
  <c r="AX52" i="6" s="1"/>
  <c r="AX52" i="8" s="1"/>
  <c r="AX101" i="8" s="1"/>
  <c r="AE211" i="2"/>
  <c r="AX52" i="1" s="1"/>
  <c r="AX52" i="7" s="1"/>
  <c r="AX101" i="7" s="1"/>
  <c r="AF211" i="2"/>
  <c r="AY52" i="1" s="1"/>
  <c r="AY52" i="7" s="1"/>
  <c r="AY101" i="7" s="1"/>
  <c r="AH346" i="2"/>
  <c r="BA52" i="5" s="1"/>
  <c r="BA52" i="9" s="1"/>
  <c r="BA101" i="9" s="1"/>
  <c r="N346" i="2"/>
  <c r="AG52" i="5" s="1"/>
  <c r="AG52" i="9" s="1"/>
  <c r="AG101" i="9" s="1"/>
  <c r="I211" i="2"/>
  <c r="AB52" i="1" s="1"/>
  <c r="AB52" i="7" s="1"/>
  <c r="AB101" i="7" s="1"/>
  <c r="Z211" i="2"/>
  <c r="AS52" i="1" s="1"/>
  <c r="AS52" i="7" s="1"/>
  <c r="AS101" i="7" s="1"/>
  <c r="Z482" i="2"/>
  <c r="AS52" i="6" s="1"/>
  <c r="AS52" i="8" s="1"/>
  <c r="AS101" i="8" s="1"/>
  <c r="O346" i="2"/>
  <c r="AH52" i="5" s="1"/>
  <c r="AH52" i="9" s="1"/>
  <c r="AH101" i="9" s="1"/>
  <c r="J211" i="2"/>
  <c r="AC52" i="1" s="1"/>
  <c r="AC52" i="7" s="1"/>
  <c r="AC101" i="7" s="1"/>
  <c r="K346" i="2"/>
  <c r="AD52" i="5" s="1"/>
  <c r="AD52" i="9" s="1"/>
  <c r="AD101" i="9" s="1"/>
  <c r="AN482" i="2"/>
  <c r="BG52" i="6" s="1"/>
  <c r="BG52" i="8" s="1"/>
  <c r="BG101" i="8" s="1"/>
  <c r="AO211" i="2"/>
  <c r="BH52" i="1" s="1"/>
  <c r="BH52" i="7" s="1"/>
  <c r="BH101" i="7" s="1"/>
  <c r="U351" i="2"/>
  <c r="AN57" i="5" s="1"/>
  <c r="P351" i="2"/>
  <c r="AI57" i="5" s="1"/>
  <c r="AC346" i="2"/>
  <c r="AV52" i="5" s="1"/>
  <c r="AV52" i="9" s="1"/>
  <c r="AV101" i="9" s="1"/>
  <c r="AC482" i="2"/>
  <c r="AV52" i="6" s="1"/>
  <c r="AV52" i="8" s="1"/>
  <c r="AV101" i="8" s="1"/>
  <c r="E482" i="2"/>
  <c r="X52" i="6" s="1"/>
  <c r="X52" i="8" s="1"/>
  <c r="X101" i="8" s="1"/>
  <c r="AC211" i="2"/>
  <c r="AV52" i="1" s="1"/>
  <c r="AV52" i="7" s="1"/>
  <c r="AV101" i="7" s="1"/>
  <c r="P482" i="2"/>
  <c r="AI52" i="6" s="1"/>
  <c r="AI52" i="8" s="1"/>
  <c r="AI101" i="8" s="1"/>
  <c r="H211" i="2"/>
  <c r="AA52" i="1" s="1"/>
  <c r="AA52" i="7" s="1"/>
  <c r="AA101" i="7" s="1"/>
  <c r="F346" i="2"/>
  <c r="Y52" i="5" s="1"/>
  <c r="Y52" i="9" s="1"/>
  <c r="Y101" i="9" s="1"/>
  <c r="AN211" i="2"/>
  <c r="BG52" i="1" s="1"/>
  <c r="BG52" i="7" s="1"/>
  <c r="BG101" i="7" s="1"/>
  <c r="T482" i="2"/>
  <c r="AM52" i="6" s="1"/>
  <c r="AM52" i="8" s="1"/>
  <c r="AM101" i="8" s="1"/>
  <c r="AJ482" i="2"/>
  <c r="BC52" i="6" s="1"/>
  <c r="BC52" i="8" s="1"/>
  <c r="BC101" i="8" s="1"/>
  <c r="M482" i="2"/>
  <c r="AF52" i="6" s="1"/>
  <c r="AF52" i="8" s="1"/>
  <c r="AF101" i="8" s="1"/>
  <c r="T211" i="2"/>
  <c r="AM52" i="1" s="1"/>
  <c r="AM52" i="7" s="1"/>
  <c r="AM101" i="7" s="1"/>
  <c r="AJ211" i="2"/>
  <c r="BC52" i="1" s="1"/>
  <c r="BC52" i="7" s="1"/>
  <c r="BC101" i="7" s="1"/>
  <c r="M346" i="2"/>
  <c r="AF52" i="5" s="1"/>
  <c r="AF52" i="9" s="1"/>
  <c r="AF101" i="9" s="1"/>
  <c r="AO346" i="2"/>
  <c r="BH52" i="5" s="1"/>
  <c r="BH52" i="9" s="1"/>
  <c r="BH101" i="9" s="1"/>
  <c r="Y482" i="2"/>
  <c r="AR52" i="6" s="1"/>
  <c r="AR52" i="8" s="1"/>
  <c r="AR101" i="8" s="1"/>
  <c r="AJ346" i="2"/>
  <c r="BC52" i="5" s="1"/>
  <c r="BC52" i="9" s="1"/>
  <c r="BC101" i="9" s="1"/>
  <c r="AG211" i="2"/>
  <c r="AZ52" i="1" s="1"/>
  <c r="AZ52" i="7" s="1"/>
  <c r="AZ101" i="7" s="1"/>
  <c r="R211" i="2"/>
  <c r="AK52" i="1" s="1"/>
  <c r="AK52" i="7" s="1"/>
  <c r="AK101" i="7" s="1"/>
  <c r="AG216" i="2"/>
  <c r="AZ57" i="1" s="1"/>
  <c r="AO216" i="2"/>
  <c r="BH57" i="1" s="1"/>
  <c r="R216" i="2"/>
  <c r="AK57" i="1" s="1"/>
  <c r="AI216" i="2"/>
  <c r="BB57" i="1" s="1"/>
  <c r="T216" i="2"/>
  <c r="AM57" i="1" s="1"/>
  <c r="AF216" i="2"/>
  <c r="AY57" i="1" s="1"/>
  <c r="AK216" i="2"/>
  <c r="BD57" i="1" s="1"/>
  <c r="AD216" i="2"/>
  <c r="AW57" i="1" s="1"/>
  <c r="W216" i="2"/>
  <c r="AP57" i="1" s="1"/>
  <c r="AH216" i="2"/>
  <c r="BA57" i="1" s="1"/>
  <c r="AA216" i="2"/>
  <c r="AT57" i="1" s="1"/>
  <c r="O216" i="2"/>
  <c r="AH57" i="1" s="1"/>
  <c r="AC216" i="2"/>
  <c r="AV57" i="1" s="1"/>
  <c r="V216" i="2"/>
  <c r="AO57" i="1" s="1"/>
  <c r="AN216" i="2"/>
  <c r="BG57" i="1" s="1"/>
  <c r="K216" i="2"/>
  <c r="AD57" i="1" s="1"/>
  <c r="H216" i="2"/>
  <c r="AA57" i="1" s="1"/>
  <c r="AB216" i="2"/>
  <c r="AU57" i="1" s="1"/>
  <c r="AE216" i="2"/>
  <c r="AX57" i="1" s="1"/>
  <c r="G92" i="2"/>
  <c r="G93" i="2"/>
  <c r="G91" i="2"/>
  <c r="G351" i="2" s="1"/>
  <c r="Z57" i="5" s="1"/>
  <c r="P216" i="2"/>
  <c r="AI57" i="1" s="1"/>
  <c r="J216" i="2"/>
  <c r="AC57" i="1" s="1"/>
  <c r="N216" i="2"/>
  <c r="AG57" i="1" s="1"/>
  <c r="AL216" i="2"/>
  <c r="BE57" i="1" s="1"/>
  <c r="Z216" i="2"/>
  <c r="AS57" i="1" s="1"/>
  <c r="X216" i="2"/>
  <c r="AQ57" i="1" s="1"/>
  <c r="G72" i="2"/>
  <c r="G73" i="2"/>
  <c r="G482" i="2" s="1"/>
  <c r="Z52" i="6" s="1"/>
  <c r="Z52" i="8" s="1"/>
  <c r="Z101" i="8" s="1"/>
  <c r="G74" i="2"/>
  <c r="G75" i="2"/>
  <c r="G76" i="2"/>
  <c r="I216" i="2"/>
  <c r="AB57" i="1" s="1"/>
  <c r="G86" i="2"/>
  <c r="G87" i="2"/>
  <c r="G88" i="2"/>
  <c r="G89" i="2"/>
  <c r="G84" i="2"/>
  <c r="G85" i="2"/>
  <c r="G346" i="2" s="1"/>
  <c r="Z52" i="5" s="1"/>
  <c r="Z52" i="9" s="1"/>
  <c r="Z101" i="9" s="1"/>
  <c r="Y216" i="2"/>
  <c r="AR57" i="1" s="1"/>
  <c r="S216" i="2"/>
  <c r="AL57" i="1" s="1"/>
  <c r="E216" i="2"/>
  <c r="X57" i="1" s="1"/>
  <c r="AJ216" i="2"/>
  <c r="BC57" i="1" s="1"/>
  <c r="U216" i="2"/>
  <c r="AN57" i="1" s="1"/>
  <c r="M216" i="2"/>
  <c r="AF57" i="1" s="1"/>
  <c r="AM216" i="2"/>
  <c r="BF57" i="1" s="1"/>
  <c r="G62" i="2"/>
  <c r="G63" i="2"/>
  <c r="G64" i="2"/>
  <c r="G60" i="2"/>
  <c r="Q100" i="2" s="1"/>
  <c r="L67" i="2"/>
  <c r="L216" i="2" s="1"/>
  <c r="AE57" i="1" s="1"/>
  <c r="L69" i="2"/>
  <c r="L68" i="2"/>
  <c r="Q11" i="2"/>
  <c r="AJ2" i="5" s="1"/>
  <c r="AJ2" i="9" s="1"/>
  <c r="L38" i="2"/>
  <c r="AE5" i="5" s="1"/>
  <c r="AE5" i="9" s="1"/>
  <c r="L39" i="2"/>
  <c r="AE56" i="5" s="1"/>
  <c r="AE56" i="9" s="1"/>
  <c r="L36" i="2"/>
  <c r="AE3" i="5" s="1"/>
  <c r="AE3" i="9" s="1"/>
  <c r="L37" i="2"/>
  <c r="AE4" i="5" s="1"/>
  <c r="Q10" i="2"/>
  <c r="AJ2" i="6" s="1"/>
  <c r="AJ2" i="8" s="1"/>
  <c r="L32" i="2"/>
  <c r="AE5" i="6" s="1"/>
  <c r="AE5" i="8" s="1"/>
  <c r="L33" i="2"/>
  <c r="L31" i="2"/>
  <c r="AE4" i="6" s="1"/>
  <c r="L30" i="2"/>
  <c r="AE3" i="6" s="1"/>
  <c r="AE3" i="8" s="1"/>
  <c r="L25" i="2"/>
  <c r="L26" i="2"/>
  <c r="AE5" i="1" s="1"/>
  <c r="AE5" i="7" s="1"/>
  <c r="L24" i="2"/>
  <c r="AE3" i="1" s="1"/>
  <c r="AE3" i="7" s="1"/>
  <c r="AE2" i="1"/>
  <c r="AE2" i="7" s="1"/>
  <c r="Q9" i="2"/>
  <c r="Q27" i="2" s="1"/>
  <c r="AJ56" i="1" s="1"/>
  <c r="AJ56" i="7" s="1"/>
  <c r="Z13" i="1" l="1"/>
  <c r="Z13" i="7" s="1"/>
  <c r="Z78" i="7" s="1"/>
  <c r="Z4" i="7"/>
  <c r="AE4" i="9"/>
  <c r="AE13" i="5"/>
  <c r="AE13" i="9" s="1"/>
  <c r="AE78" i="9" s="1"/>
  <c r="AE4" i="1"/>
  <c r="L63" i="2"/>
  <c r="L62" i="2"/>
  <c r="Q282" i="2"/>
  <c r="Q283" i="2"/>
  <c r="AE57" i="7"/>
  <c r="AE6" i="1"/>
  <c r="AE6" i="7" s="1"/>
  <c r="Q286" i="2"/>
  <c r="Q287" i="2"/>
  <c r="Q288" i="2"/>
  <c r="Q294" i="2"/>
  <c r="Q296" i="2"/>
  <c r="Q290" i="2"/>
  <c r="Q295" i="2"/>
  <c r="Q292" i="2"/>
  <c r="Q289" i="2"/>
  <c r="Q291" i="2"/>
  <c r="Q293" i="2"/>
  <c r="Z6" i="5"/>
  <c r="Z6" i="9" s="1"/>
  <c r="Z57" i="9"/>
  <c r="BG57" i="9"/>
  <c r="Q258" i="2"/>
  <c r="Q259" i="2"/>
  <c r="Q260" i="2"/>
  <c r="AY6" i="5"/>
  <c r="AY6" i="9" s="1"/>
  <c r="Q255" i="2"/>
  <c r="Q251" i="2"/>
  <c r="Q256" i="2"/>
  <c r="Q253" i="2"/>
  <c r="Q254" i="2"/>
  <c r="Q252" i="2"/>
  <c r="Q242" i="2"/>
  <c r="Q248" i="2"/>
  <c r="Q246" i="2"/>
  <c r="Q249" i="2"/>
  <c r="Q241" i="2"/>
  <c r="Q247" i="2"/>
  <c r="Q243" i="2"/>
  <c r="Q244" i="2"/>
  <c r="Q245" i="2"/>
  <c r="Q236" i="2"/>
  <c r="Q238" i="2"/>
  <c r="Q235" i="2"/>
  <c r="Q237" i="2"/>
  <c r="Q239" i="2"/>
  <c r="Q275" i="2"/>
  <c r="Q266" i="2"/>
  <c r="Q274" i="2"/>
  <c r="Q277" i="2"/>
  <c r="Q263" i="2"/>
  <c r="Q268" i="2"/>
  <c r="Q271" i="2"/>
  <c r="Q267" i="2"/>
  <c r="Q270" i="2"/>
  <c r="Q273" i="2"/>
  <c r="Q272" i="2"/>
  <c r="Q269" i="2"/>
  <c r="Q265" i="2"/>
  <c r="Q278" i="2"/>
  <c r="Q262" i="2"/>
  <c r="Q276" i="2"/>
  <c r="Q264" i="2"/>
  <c r="AO57" i="7"/>
  <c r="AO6" i="1"/>
  <c r="AO6" i="7" s="1"/>
  <c r="AD6" i="1"/>
  <c r="AD6" i="7" s="1"/>
  <c r="AD57" i="7"/>
  <c r="AK59" i="1"/>
  <c r="BC48" i="6"/>
  <c r="BC48" i="8" s="1"/>
  <c r="BC98" i="8" s="1"/>
  <c r="BC47" i="6"/>
  <c r="BC47" i="8" s="1"/>
  <c r="BC97" i="8" s="1"/>
  <c r="BC35" i="6"/>
  <c r="BC35" i="8" s="1"/>
  <c r="AB6" i="1"/>
  <c r="AB6" i="7" s="1"/>
  <c r="AB57" i="7"/>
  <c r="BE59" i="1"/>
  <c r="BE58" i="1"/>
  <c r="AV58" i="1"/>
  <c r="AV59" i="1"/>
  <c r="AW58" i="1"/>
  <c r="AW59" i="1"/>
  <c r="AK47" i="1"/>
  <c r="AK47" i="7" s="1"/>
  <c r="AK97" i="7" s="1"/>
  <c r="AK48" i="1"/>
  <c r="AK48" i="7" s="1"/>
  <c r="AK98" i="7" s="1"/>
  <c r="AK35" i="1"/>
  <c r="AK35" i="7" s="1"/>
  <c r="BH48" i="5"/>
  <c r="BH48" i="9" s="1"/>
  <c r="BH98" i="9" s="1"/>
  <c r="BH35" i="5"/>
  <c r="BH35" i="9" s="1"/>
  <c r="BH47" i="5"/>
  <c r="BH47" i="9" s="1"/>
  <c r="BH97" i="9" s="1"/>
  <c r="AF35" i="6"/>
  <c r="AF35" i="8" s="1"/>
  <c r="AF48" i="6"/>
  <c r="AF48" i="8" s="1"/>
  <c r="AF98" i="8" s="1"/>
  <c r="AF47" i="6"/>
  <c r="AF47" i="8" s="1"/>
  <c r="AF97" i="8" s="1"/>
  <c r="BC25" i="6"/>
  <c r="BC25" i="8" s="1"/>
  <c r="BC84" i="8" s="1"/>
  <c r="BC26" i="6"/>
  <c r="BC26" i="8" s="1"/>
  <c r="BC34" i="6"/>
  <c r="BC34" i="8" s="1"/>
  <c r="BC30" i="6"/>
  <c r="BC30" i="8" s="1"/>
  <c r="BC39" i="6"/>
  <c r="BC39" i="8" s="1"/>
  <c r="BC37" i="6"/>
  <c r="BC37" i="8" s="1"/>
  <c r="BC38" i="6"/>
  <c r="BC38" i="8" s="1"/>
  <c r="BC90" i="8" s="1"/>
  <c r="BC36" i="6"/>
  <c r="BC36" i="8" s="1"/>
  <c r="BC40" i="6"/>
  <c r="BC40" i="8" s="1"/>
  <c r="AA14" i="1"/>
  <c r="AA14" i="7" s="1"/>
  <c r="AA79" i="7" s="1"/>
  <c r="AA15" i="1"/>
  <c r="AA15" i="7" s="1"/>
  <c r="AA80" i="7" s="1"/>
  <c r="AA54" i="1"/>
  <c r="AA54" i="7" s="1"/>
  <c r="AA103" i="7" s="1"/>
  <c r="AA53" i="1"/>
  <c r="AA53" i="7" s="1"/>
  <c r="AA102" i="7" s="1"/>
  <c r="AA33" i="1"/>
  <c r="AA33" i="7" s="1"/>
  <c r="AA88" i="7" s="1"/>
  <c r="AR6" i="1"/>
  <c r="AR6" i="7" s="1"/>
  <c r="AR57" i="7"/>
  <c r="AB61" i="1"/>
  <c r="AB68" i="1"/>
  <c r="AB68" i="7" s="1"/>
  <c r="AB67" i="1"/>
  <c r="AB67" i="7" s="1"/>
  <c r="AB65" i="1"/>
  <c r="AB65" i="7" s="1"/>
  <c r="AB63" i="1"/>
  <c r="AB63" i="7" s="1"/>
  <c r="AB69" i="1"/>
  <c r="AB69" i="7" s="1"/>
  <c r="AB70" i="1"/>
  <c r="AB70" i="7" s="1"/>
  <c r="AB60" i="1"/>
  <c r="AB64" i="1"/>
  <c r="AB64" i="7" s="1"/>
  <c r="AB66" i="1"/>
  <c r="AB66" i="7" s="1"/>
  <c r="AB62" i="1"/>
  <c r="AG60" i="1"/>
  <c r="AG61" i="1"/>
  <c r="AG67" i="1"/>
  <c r="AG67" i="7" s="1"/>
  <c r="AG65" i="1"/>
  <c r="AG65" i="7" s="1"/>
  <c r="AG63" i="1"/>
  <c r="AG63" i="7" s="1"/>
  <c r="AG64" i="1"/>
  <c r="AG64" i="7" s="1"/>
  <c r="AG68" i="1"/>
  <c r="AG68" i="7" s="1"/>
  <c r="AG66" i="1"/>
  <c r="AG66" i="7" s="1"/>
  <c r="AG69" i="1"/>
  <c r="AG69" i="7" s="1"/>
  <c r="AG62" i="1"/>
  <c r="AG70" i="1"/>
  <c r="AG70" i="7" s="1"/>
  <c r="AU59" i="1"/>
  <c r="AU58" i="1"/>
  <c r="AV57" i="7"/>
  <c r="AV6" i="1"/>
  <c r="AV6" i="7" s="1"/>
  <c r="BD59" i="1"/>
  <c r="BD58" i="1"/>
  <c r="BH58" i="1"/>
  <c r="BH59" i="1"/>
  <c r="AK31" i="1"/>
  <c r="AK31" i="7" s="1"/>
  <c r="AK50" i="1"/>
  <c r="AK50" i="7" s="1"/>
  <c r="AK21" i="1"/>
  <c r="AK21" i="7" s="1"/>
  <c r="AK22" i="1"/>
  <c r="AK22" i="7" s="1"/>
  <c r="AK23" i="1"/>
  <c r="AK23" i="7" s="1"/>
  <c r="AK17" i="1"/>
  <c r="AK17" i="7" s="1"/>
  <c r="AK24" i="1"/>
  <c r="AK24" i="7" s="1"/>
  <c r="AK18" i="1"/>
  <c r="AK18" i="7" s="1"/>
  <c r="AK27" i="1"/>
  <c r="AK27" i="7" s="1"/>
  <c r="AK19" i="1"/>
  <c r="AK19" i="7" s="1"/>
  <c r="AK29" i="1"/>
  <c r="AK29" i="7" s="1"/>
  <c r="AK49" i="1"/>
  <c r="AK49" i="7" s="1"/>
  <c r="AK28" i="1"/>
  <c r="AK28" i="7" s="1"/>
  <c r="AK51" i="1"/>
  <c r="AK51" i="7" s="1"/>
  <c r="AK100" i="7" s="1"/>
  <c r="AK16" i="1"/>
  <c r="AK16" i="7" s="1"/>
  <c r="AK20" i="1"/>
  <c r="AK20" i="7" s="1"/>
  <c r="AK32" i="1"/>
  <c r="AK32" i="7" s="1"/>
  <c r="AF37" i="6"/>
  <c r="AF37" i="8" s="1"/>
  <c r="AF38" i="6"/>
  <c r="AF38" i="8" s="1"/>
  <c r="AF90" i="8" s="1"/>
  <c r="AF39" i="6"/>
  <c r="AF39" i="8" s="1"/>
  <c r="AF26" i="6"/>
  <c r="AF26" i="8" s="1"/>
  <c r="AF25" i="6"/>
  <c r="AF25" i="8" s="1"/>
  <c r="AF84" i="8" s="1"/>
  <c r="AF36" i="6"/>
  <c r="AF36" i="8" s="1"/>
  <c r="AF30" i="6"/>
  <c r="AF30" i="8" s="1"/>
  <c r="AF40" i="6"/>
  <c r="AF40" i="8" s="1"/>
  <c r="AF34" i="6"/>
  <c r="AF34" i="8" s="1"/>
  <c r="AM15" i="6"/>
  <c r="AM15" i="8" s="1"/>
  <c r="AM80" i="8" s="1"/>
  <c r="AM33" i="6"/>
  <c r="AM33" i="8" s="1"/>
  <c r="AM88" i="8" s="1"/>
  <c r="AM53" i="6"/>
  <c r="AM53" i="8" s="1"/>
  <c r="AM102" i="8" s="1"/>
  <c r="AM54" i="6"/>
  <c r="AM54" i="8" s="1"/>
  <c r="AM103" i="8" s="1"/>
  <c r="AM14" i="6"/>
  <c r="AM14" i="8" s="1"/>
  <c r="AM79" i="8" s="1"/>
  <c r="AF58" i="1"/>
  <c r="AF59" i="1"/>
  <c r="X58" i="1"/>
  <c r="X59" i="1"/>
  <c r="AB59" i="1"/>
  <c r="AB58" i="1"/>
  <c r="AQ66" i="1"/>
  <c r="AQ66" i="7" s="1"/>
  <c r="AQ64" i="1"/>
  <c r="AQ64" i="7" s="1"/>
  <c r="AQ67" i="1"/>
  <c r="AQ67" i="7" s="1"/>
  <c r="AQ62" i="1"/>
  <c r="AQ63" i="1"/>
  <c r="AQ63" i="7" s="1"/>
  <c r="AQ68" i="1"/>
  <c r="AQ68" i="7" s="1"/>
  <c r="AQ69" i="1"/>
  <c r="AQ69" i="7" s="1"/>
  <c r="AQ70" i="1"/>
  <c r="AQ70" i="7" s="1"/>
  <c r="AQ65" i="1"/>
  <c r="AQ65" i="7" s="1"/>
  <c r="AQ60" i="1"/>
  <c r="AQ61" i="1"/>
  <c r="AG58" i="1"/>
  <c r="AG59" i="1"/>
  <c r="AU60" i="1"/>
  <c r="AU61" i="1"/>
  <c r="AU66" i="1"/>
  <c r="AU66" i="7" s="1"/>
  <c r="AU65" i="1"/>
  <c r="AU65" i="7" s="1"/>
  <c r="AU64" i="1"/>
  <c r="AU64" i="7" s="1"/>
  <c r="AU67" i="1"/>
  <c r="AU67" i="7" s="1"/>
  <c r="AU62" i="1"/>
  <c r="AU70" i="1"/>
  <c r="AU70" i="7" s="1"/>
  <c r="AU63" i="1"/>
  <c r="AU63" i="7" s="1"/>
  <c r="AU68" i="1"/>
  <c r="AU68" i="7" s="1"/>
  <c r="AU69" i="1"/>
  <c r="AU69" i="7" s="1"/>
  <c r="BG61" i="1"/>
  <c r="BG66" i="1"/>
  <c r="BG66" i="7" s="1"/>
  <c r="BG68" i="1"/>
  <c r="BG68" i="7" s="1"/>
  <c r="BG65" i="1"/>
  <c r="BG65" i="7" s="1"/>
  <c r="BG62" i="1"/>
  <c r="BG63" i="1"/>
  <c r="BG63" i="7" s="1"/>
  <c r="BG67" i="1"/>
  <c r="BG67" i="7" s="1"/>
  <c r="BG64" i="1"/>
  <c r="BG64" i="7" s="1"/>
  <c r="BG60" i="1"/>
  <c r="BG69" i="1"/>
  <c r="BG69" i="7" s="1"/>
  <c r="BG70" i="1"/>
  <c r="BG70" i="7" s="1"/>
  <c r="AH58" i="1"/>
  <c r="AH59" i="1"/>
  <c r="BA59" i="1"/>
  <c r="BA58" i="1"/>
  <c r="BD68" i="1"/>
  <c r="BD68" i="7" s="1"/>
  <c r="BD69" i="1"/>
  <c r="BD69" i="7" s="1"/>
  <c r="BD63" i="1"/>
  <c r="BD63" i="7" s="1"/>
  <c r="BD64" i="1"/>
  <c r="BD64" i="7" s="1"/>
  <c r="BD67" i="1"/>
  <c r="BD67" i="7" s="1"/>
  <c r="BD62" i="1"/>
  <c r="BD70" i="1"/>
  <c r="BD70" i="7" s="1"/>
  <c r="BD65" i="1"/>
  <c r="BD65" i="7" s="1"/>
  <c r="BD60" i="1"/>
  <c r="BD66" i="1"/>
  <c r="BD66" i="7" s="1"/>
  <c r="BD61" i="1"/>
  <c r="BB6" i="1"/>
  <c r="BB6" i="7" s="1"/>
  <c r="BB57" i="7"/>
  <c r="BH6" i="1"/>
  <c r="BH6" i="7" s="1"/>
  <c r="BH57" i="7"/>
  <c r="AK43" i="1"/>
  <c r="AK43" i="7" s="1"/>
  <c r="AK94" i="7" s="1"/>
  <c r="AK44" i="1"/>
  <c r="AK44" i="7" s="1"/>
  <c r="AK45" i="1"/>
  <c r="AK45" i="7" s="1"/>
  <c r="AK41" i="1"/>
  <c r="AK41" i="7" s="1"/>
  <c r="AK92" i="7" s="1"/>
  <c r="AK46" i="1"/>
  <c r="AK46" i="7" s="1"/>
  <c r="AK96" i="7" s="1"/>
  <c r="AK42" i="1"/>
  <c r="AK42" i="7" s="1"/>
  <c r="AK93" i="7" s="1"/>
  <c r="AZ48" i="1"/>
  <c r="AZ48" i="7" s="1"/>
  <c r="AZ98" i="7" s="1"/>
  <c r="AZ35" i="1"/>
  <c r="AZ35" i="7" s="1"/>
  <c r="AZ47" i="1"/>
  <c r="AZ47" i="7" s="1"/>
  <c r="AZ97" i="7" s="1"/>
  <c r="AR47" i="6"/>
  <c r="AR47" i="8" s="1"/>
  <c r="AR97" i="8" s="1"/>
  <c r="AR48" i="6"/>
  <c r="AR48" i="8" s="1"/>
  <c r="AR98" i="8" s="1"/>
  <c r="AR35" i="6"/>
  <c r="AR35" i="8" s="1"/>
  <c r="BH41" i="5"/>
  <c r="BH41" i="9" s="1"/>
  <c r="BH92" i="9" s="1"/>
  <c r="BH42" i="5"/>
  <c r="BH42" i="9" s="1"/>
  <c r="BH93" i="9" s="1"/>
  <c r="BH46" i="5"/>
  <c r="BH46" i="9" s="1"/>
  <c r="BH96" i="9" s="1"/>
  <c r="BH44" i="5"/>
  <c r="BH44" i="9" s="1"/>
  <c r="BH45" i="5"/>
  <c r="BH45" i="9" s="1"/>
  <c r="BH43" i="5"/>
  <c r="BH43" i="9" s="1"/>
  <c r="BH94" i="9" s="1"/>
  <c r="AF46" i="5"/>
  <c r="AF46" i="9" s="1"/>
  <c r="AF96" i="9" s="1"/>
  <c r="AF44" i="5"/>
  <c r="AF44" i="9" s="1"/>
  <c r="AF43" i="5"/>
  <c r="AF43" i="9" s="1"/>
  <c r="AF94" i="9" s="1"/>
  <c r="AF42" i="5"/>
  <c r="AF42" i="9" s="1"/>
  <c r="AF93" i="9" s="1"/>
  <c r="AF41" i="5"/>
  <c r="AF41" i="9" s="1"/>
  <c r="AF92" i="9" s="1"/>
  <c r="AF45" i="5"/>
  <c r="AF45" i="9" s="1"/>
  <c r="BC46" i="6"/>
  <c r="BC46" i="8" s="1"/>
  <c r="BC96" i="8" s="1"/>
  <c r="BC42" i="6"/>
  <c r="BC42" i="8" s="1"/>
  <c r="BC93" i="8" s="1"/>
  <c r="BC41" i="6"/>
  <c r="BC41" i="8" s="1"/>
  <c r="BC92" i="8" s="1"/>
  <c r="BC45" i="6"/>
  <c r="BC45" i="8" s="1"/>
  <c r="BC44" i="6"/>
  <c r="BC44" i="8" s="1"/>
  <c r="BC43" i="6"/>
  <c r="BC43" i="8" s="1"/>
  <c r="BC94" i="8" s="1"/>
  <c r="Y34" i="5"/>
  <c r="Y34" i="9" s="1"/>
  <c r="Y37" i="5"/>
  <c r="Y37" i="9" s="1"/>
  <c r="Y39" i="5"/>
  <c r="Y39" i="9" s="1"/>
  <c r="Y25" i="5"/>
  <c r="Y25" i="9" s="1"/>
  <c r="Y84" i="9" s="1"/>
  <c r="Y26" i="5"/>
  <c r="Y26" i="9" s="1"/>
  <c r="Y40" i="5"/>
  <c r="Y40" i="9" s="1"/>
  <c r="Y38" i="5"/>
  <c r="Y38" i="9" s="1"/>
  <c r="Y90" i="9" s="1"/>
  <c r="Y36" i="5"/>
  <c r="Y36" i="9" s="1"/>
  <c r="Y30" i="5"/>
  <c r="Y30" i="9" s="1"/>
  <c r="AA31" i="1"/>
  <c r="AA31" i="7" s="1"/>
  <c r="AA50" i="1"/>
  <c r="AA50" i="7" s="1"/>
  <c r="AA21" i="1"/>
  <c r="AA21" i="7" s="1"/>
  <c r="AA22" i="1"/>
  <c r="AA22" i="7" s="1"/>
  <c r="AA23" i="1"/>
  <c r="AA23" i="7" s="1"/>
  <c r="AA17" i="1"/>
  <c r="AA17" i="7" s="1"/>
  <c r="AA24" i="1"/>
  <c r="AA24" i="7" s="1"/>
  <c r="AA18" i="1"/>
  <c r="AA18" i="7" s="1"/>
  <c r="AA27" i="1"/>
  <c r="AA27" i="7" s="1"/>
  <c r="AA19" i="1"/>
  <c r="AA19" i="7" s="1"/>
  <c r="AA29" i="1"/>
  <c r="AA29" i="7" s="1"/>
  <c r="AA49" i="1"/>
  <c r="AA49" i="7" s="1"/>
  <c r="AA20" i="1"/>
  <c r="AA20" i="7" s="1"/>
  <c r="AA32" i="1"/>
  <c r="AA32" i="7" s="1"/>
  <c r="AA28" i="1"/>
  <c r="AA28" i="7" s="1"/>
  <c r="AA16" i="1"/>
  <c r="AA16" i="7" s="1"/>
  <c r="AA51" i="1"/>
  <c r="AA51" i="7" s="1"/>
  <c r="AA100" i="7" s="1"/>
  <c r="AV54" i="1"/>
  <c r="AV54" i="7" s="1"/>
  <c r="AV103" i="7" s="1"/>
  <c r="AV14" i="1"/>
  <c r="AV14" i="7" s="1"/>
  <c r="AV79" i="7" s="1"/>
  <c r="AV53" i="1"/>
  <c r="AV53" i="7" s="1"/>
  <c r="AV102" i="7" s="1"/>
  <c r="AV15" i="1"/>
  <c r="AV15" i="7" s="1"/>
  <c r="AV80" i="7" s="1"/>
  <c r="AV33" i="1"/>
  <c r="AV33" i="7" s="1"/>
  <c r="AV88" i="7" s="1"/>
  <c r="X15" i="6"/>
  <c r="X15" i="8" s="1"/>
  <c r="X80" i="8" s="1"/>
  <c r="X33" i="6"/>
  <c r="X33" i="8" s="1"/>
  <c r="X88" i="8" s="1"/>
  <c r="X53" i="6"/>
  <c r="X53" i="8" s="1"/>
  <c r="X102" i="8" s="1"/>
  <c r="X54" i="6"/>
  <c r="X54" i="8" s="1"/>
  <c r="X103" i="8" s="1"/>
  <c r="X14" i="6"/>
  <c r="X14" i="8" s="1"/>
  <c r="X79" i="8" s="1"/>
  <c r="AV45" i="6"/>
  <c r="AV45" i="8" s="1"/>
  <c r="AV46" i="6"/>
  <c r="AV46" i="8" s="1"/>
  <c r="AV96" i="8" s="1"/>
  <c r="AV41" i="6"/>
  <c r="AV41" i="8" s="1"/>
  <c r="AV92" i="8" s="1"/>
  <c r="AV42" i="6"/>
  <c r="AV42" i="8" s="1"/>
  <c r="AV93" i="8" s="1"/>
  <c r="AV44" i="6"/>
  <c r="AV44" i="8" s="1"/>
  <c r="AV43" i="6"/>
  <c r="AV43" i="8" s="1"/>
  <c r="AV94" i="8" s="1"/>
  <c r="AI57" i="9"/>
  <c r="AI6" i="5"/>
  <c r="AI6" i="9" s="1"/>
  <c r="BH21" i="1"/>
  <c r="BH21" i="7" s="1"/>
  <c r="BH32" i="1"/>
  <c r="BH32" i="7" s="1"/>
  <c r="BH51" i="1"/>
  <c r="BH51" i="7" s="1"/>
  <c r="BH100" i="7" s="1"/>
  <c r="BH22" i="1"/>
  <c r="BH22" i="7" s="1"/>
  <c r="BH24" i="1"/>
  <c r="BH24" i="7" s="1"/>
  <c r="BH18" i="1"/>
  <c r="BH18" i="7" s="1"/>
  <c r="BH27" i="1"/>
  <c r="BH27" i="7" s="1"/>
  <c r="BH19" i="1"/>
  <c r="BH19" i="7" s="1"/>
  <c r="BH28" i="1"/>
  <c r="BH28" i="7" s="1"/>
  <c r="BH20" i="1"/>
  <c r="BH20" i="7" s="1"/>
  <c r="BH31" i="1"/>
  <c r="BH31" i="7" s="1"/>
  <c r="BH50" i="1"/>
  <c r="BH50" i="7" s="1"/>
  <c r="BH49" i="1"/>
  <c r="BH49" i="7" s="1"/>
  <c r="BH16" i="1"/>
  <c r="BH16" i="7" s="1"/>
  <c r="BH17" i="1"/>
  <c r="BH17" i="7" s="1"/>
  <c r="BH23" i="1"/>
  <c r="BH23" i="7" s="1"/>
  <c r="BH29" i="1"/>
  <c r="BH29" i="7" s="1"/>
  <c r="AD31" i="5"/>
  <c r="AD31" i="9" s="1"/>
  <c r="AD49" i="5"/>
  <c r="AD49" i="9" s="1"/>
  <c r="AD51" i="5"/>
  <c r="AD51" i="9" s="1"/>
  <c r="AD100" i="9" s="1"/>
  <c r="AD21" i="5"/>
  <c r="AD21" i="9" s="1"/>
  <c r="AD23" i="5"/>
  <c r="AD23" i="9" s="1"/>
  <c r="AD32" i="5"/>
  <c r="AD32" i="9" s="1"/>
  <c r="AD20" i="5"/>
  <c r="AD20" i="9" s="1"/>
  <c r="AD29" i="5"/>
  <c r="AD29" i="9" s="1"/>
  <c r="AD24" i="5"/>
  <c r="AD24" i="9" s="1"/>
  <c r="AD50" i="5"/>
  <c r="AD50" i="9" s="1"/>
  <c r="AD22" i="5"/>
  <c r="AD22" i="9" s="1"/>
  <c r="AD16" i="5"/>
  <c r="AD16" i="9" s="1"/>
  <c r="AD17" i="5"/>
  <c r="AD17" i="9" s="1"/>
  <c r="AD18" i="5"/>
  <c r="AD18" i="9" s="1"/>
  <c r="AD19" i="5"/>
  <c r="AD19" i="9" s="1"/>
  <c r="AD27" i="5"/>
  <c r="AD27" i="9" s="1"/>
  <c r="AD28" i="5"/>
  <c r="AD28" i="9" s="1"/>
  <c r="AC33" i="1"/>
  <c r="AC33" i="7" s="1"/>
  <c r="AC88" i="7" s="1"/>
  <c r="AC53" i="1"/>
  <c r="AC53" i="7" s="1"/>
  <c r="AC102" i="7" s="1"/>
  <c r="AC15" i="1"/>
  <c r="AC15" i="7" s="1"/>
  <c r="AC80" i="7" s="1"/>
  <c r="AC14" i="1"/>
  <c r="AC14" i="7" s="1"/>
  <c r="AC79" i="7" s="1"/>
  <c r="AC54" i="1"/>
  <c r="AC54" i="7" s="1"/>
  <c r="AC103" i="7" s="1"/>
  <c r="AH41" i="5"/>
  <c r="AH41" i="9" s="1"/>
  <c r="AH92" i="9" s="1"/>
  <c r="AH43" i="5"/>
  <c r="AH43" i="9" s="1"/>
  <c r="AH94" i="9" s="1"/>
  <c r="AH45" i="5"/>
  <c r="AH45" i="9" s="1"/>
  <c r="AH42" i="5"/>
  <c r="AH42" i="9" s="1"/>
  <c r="AH93" i="9" s="1"/>
  <c r="AH44" i="5"/>
  <c r="AH44" i="9" s="1"/>
  <c r="AH46" i="5"/>
  <c r="AH46" i="9" s="1"/>
  <c r="AH96" i="9" s="1"/>
  <c r="AS43" i="1"/>
  <c r="AS43" i="7" s="1"/>
  <c r="AS94" i="7" s="1"/>
  <c r="AS44" i="1"/>
  <c r="AS44" i="7" s="1"/>
  <c r="AS45" i="1"/>
  <c r="AS45" i="7" s="1"/>
  <c r="AS42" i="1"/>
  <c r="AS42" i="7" s="1"/>
  <c r="AS93" i="7" s="1"/>
  <c r="AS46" i="1"/>
  <c r="AS46" i="7" s="1"/>
  <c r="AS96" i="7" s="1"/>
  <c r="AS41" i="1"/>
  <c r="AS41" i="7" s="1"/>
  <c r="AS92" i="7" s="1"/>
  <c r="AB42" i="1"/>
  <c r="AB42" i="7" s="1"/>
  <c r="AB93" i="7" s="1"/>
  <c r="AB43" i="1"/>
  <c r="AB43" i="7" s="1"/>
  <c r="AB94" i="7" s="1"/>
  <c r="AB44" i="1"/>
  <c r="AB44" i="7" s="1"/>
  <c r="AB46" i="1"/>
  <c r="AB46" i="7" s="1"/>
  <c r="AB96" i="7" s="1"/>
  <c r="AB45" i="1"/>
  <c r="AB45" i="7" s="1"/>
  <c r="AB41" i="1"/>
  <c r="AB41" i="7" s="1"/>
  <c r="AB92" i="7" s="1"/>
  <c r="AG41" i="5"/>
  <c r="AG41" i="9" s="1"/>
  <c r="AG92" i="9" s="1"/>
  <c r="AG43" i="5"/>
  <c r="AG43" i="9" s="1"/>
  <c r="AG94" i="9" s="1"/>
  <c r="AG45" i="5"/>
  <c r="AG45" i="9" s="1"/>
  <c r="AG42" i="5"/>
  <c r="AG42" i="9" s="1"/>
  <c r="AG93" i="9" s="1"/>
  <c r="AG44" i="5"/>
  <c r="AG44" i="9" s="1"/>
  <c r="AG46" i="5"/>
  <c r="AG46" i="9" s="1"/>
  <c r="AG96" i="9" s="1"/>
  <c r="AY42" i="1"/>
  <c r="AY42" i="7" s="1"/>
  <c r="AY93" i="7" s="1"/>
  <c r="AY45" i="1"/>
  <c r="AY45" i="7" s="1"/>
  <c r="AY46" i="1"/>
  <c r="AY46" i="7" s="1"/>
  <c r="AY96" i="7" s="1"/>
  <c r="AY41" i="1"/>
  <c r="AY41" i="7" s="1"/>
  <c r="AY92" i="7" s="1"/>
  <c r="AY44" i="1"/>
  <c r="AY44" i="7" s="1"/>
  <c r="AY43" i="1"/>
  <c r="AY43" i="7" s="1"/>
  <c r="AY94" i="7" s="1"/>
  <c r="AX33" i="1"/>
  <c r="AX33" i="7" s="1"/>
  <c r="AX88" i="7" s="1"/>
  <c r="AX53" i="1"/>
  <c r="AX53" i="7" s="1"/>
  <c r="AX102" i="7" s="1"/>
  <c r="AX14" i="1"/>
  <c r="AX14" i="7" s="1"/>
  <c r="AX79" i="7" s="1"/>
  <c r="AX54" i="1"/>
  <c r="AX54" i="7" s="1"/>
  <c r="AX103" i="7" s="1"/>
  <c r="AX15" i="1"/>
  <c r="AX15" i="7" s="1"/>
  <c r="AX80" i="7" s="1"/>
  <c r="AX35" i="6"/>
  <c r="AX35" i="8" s="1"/>
  <c r="AX48" i="6"/>
  <c r="AX48" i="8" s="1"/>
  <c r="AX98" i="8" s="1"/>
  <c r="AX47" i="6"/>
  <c r="AX47" i="8" s="1"/>
  <c r="AX97" i="8" s="1"/>
  <c r="AH48" i="6"/>
  <c r="AH48" i="8" s="1"/>
  <c r="AH98" i="8" s="1"/>
  <c r="AH35" i="6"/>
  <c r="AH35" i="8" s="1"/>
  <c r="AH47" i="6"/>
  <c r="AH47" i="8" s="1"/>
  <c r="AH97" i="8" s="1"/>
  <c r="AX25" i="5"/>
  <c r="AX25" i="9" s="1"/>
  <c r="AX84" i="9" s="1"/>
  <c r="AX39" i="5"/>
  <c r="AX39" i="9" s="1"/>
  <c r="AX40" i="5"/>
  <c r="AX40" i="9" s="1"/>
  <c r="AX37" i="5"/>
  <c r="AX37" i="9" s="1"/>
  <c r="AX38" i="5"/>
  <c r="AX38" i="9" s="1"/>
  <c r="AX90" i="9" s="1"/>
  <c r="AX34" i="5"/>
  <c r="AX34" i="9" s="1"/>
  <c r="AX36" i="5"/>
  <c r="AX36" i="9" s="1"/>
  <c r="AX26" i="5"/>
  <c r="AX26" i="9" s="1"/>
  <c r="AX30" i="5"/>
  <c r="AX30" i="9" s="1"/>
  <c r="AO15" i="6"/>
  <c r="AO15" i="8" s="1"/>
  <c r="AO80" i="8" s="1"/>
  <c r="AO33" i="6"/>
  <c r="AO33" i="8" s="1"/>
  <c r="AO88" i="8" s="1"/>
  <c r="AO53" i="6"/>
  <c r="AO53" i="8" s="1"/>
  <c r="AO102" i="8" s="1"/>
  <c r="AO14" i="6"/>
  <c r="AO14" i="8" s="1"/>
  <c r="AO79" i="8" s="1"/>
  <c r="AO54" i="6"/>
  <c r="AO54" i="8" s="1"/>
  <c r="AO103" i="8" s="1"/>
  <c r="BF23" i="1"/>
  <c r="BF23" i="7" s="1"/>
  <c r="BF17" i="1"/>
  <c r="BF17" i="7" s="1"/>
  <c r="BF24" i="1"/>
  <c r="BF24" i="7" s="1"/>
  <c r="BF28" i="1"/>
  <c r="BF28" i="7" s="1"/>
  <c r="BF20" i="1"/>
  <c r="BF20" i="7" s="1"/>
  <c r="BF29" i="1"/>
  <c r="BF29" i="7" s="1"/>
  <c r="BF49" i="1"/>
  <c r="BF49" i="7" s="1"/>
  <c r="BF31" i="1"/>
  <c r="BF31" i="7" s="1"/>
  <c r="BF50" i="1"/>
  <c r="BF50" i="7" s="1"/>
  <c r="BF22" i="1"/>
  <c r="BF22" i="7" s="1"/>
  <c r="BF16" i="1"/>
  <c r="BF16" i="7" s="1"/>
  <c r="BF51" i="1"/>
  <c r="BF51" i="7" s="1"/>
  <c r="BF100" i="7" s="1"/>
  <c r="BF18" i="1"/>
  <c r="BF18" i="7" s="1"/>
  <c r="BF27" i="1"/>
  <c r="BF27" i="7" s="1"/>
  <c r="BF21" i="1"/>
  <c r="BF21" i="7" s="1"/>
  <c r="BF32" i="1"/>
  <c r="BF32" i="7" s="1"/>
  <c r="BF19" i="1"/>
  <c r="BF19" i="7" s="1"/>
  <c r="AP15" i="6"/>
  <c r="AP15" i="8" s="1"/>
  <c r="AP80" i="8" s="1"/>
  <c r="AP33" i="6"/>
  <c r="AP33" i="8" s="1"/>
  <c r="AP88" i="8" s="1"/>
  <c r="AP53" i="6"/>
  <c r="AP53" i="8" s="1"/>
  <c r="AP102" i="8" s="1"/>
  <c r="AP14" i="6"/>
  <c r="AP14" i="8" s="1"/>
  <c r="AP79" i="8" s="1"/>
  <c r="AP54" i="6"/>
  <c r="AP54" i="8" s="1"/>
  <c r="AP103" i="8" s="1"/>
  <c r="BE41" i="5"/>
  <c r="BE41" i="9" s="1"/>
  <c r="BE92" i="9" s="1"/>
  <c r="BE43" i="5"/>
  <c r="BE43" i="9" s="1"/>
  <c r="BE94" i="9" s="1"/>
  <c r="BE45" i="5"/>
  <c r="BE45" i="9" s="1"/>
  <c r="BE42" i="5"/>
  <c r="BE42" i="9" s="1"/>
  <c r="BE93" i="9" s="1"/>
  <c r="BE44" i="5"/>
  <c r="BE44" i="9" s="1"/>
  <c r="BE46" i="5"/>
  <c r="BE46" i="9" s="1"/>
  <c r="BE96" i="9" s="1"/>
  <c r="AO22" i="5"/>
  <c r="AO22" i="9" s="1"/>
  <c r="AO21" i="5"/>
  <c r="AO21" i="9" s="1"/>
  <c r="AO18" i="5"/>
  <c r="AO18" i="9" s="1"/>
  <c r="AO20" i="5"/>
  <c r="AO20" i="9" s="1"/>
  <c r="AO16" i="5"/>
  <c r="AO16" i="9" s="1"/>
  <c r="AO51" i="5"/>
  <c r="AO51" i="9" s="1"/>
  <c r="AO100" i="9" s="1"/>
  <c r="AO29" i="5"/>
  <c r="AO29" i="9" s="1"/>
  <c r="AO28" i="5"/>
  <c r="AO28" i="9" s="1"/>
  <c r="AO32" i="5"/>
  <c r="AO32" i="9" s="1"/>
  <c r="AO24" i="5"/>
  <c r="AO24" i="9" s="1"/>
  <c r="AO31" i="5"/>
  <c r="AO31" i="9" s="1"/>
  <c r="AO19" i="5"/>
  <c r="AO19" i="9" s="1"/>
  <c r="AO27" i="5"/>
  <c r="AO27" i="9" s="1"/>
  <c r="AO23" i="5"/>
  <c r="AO23" i="9" s="1"/>
  <c r="AO17" i="5"/>
  <c r="AO17" i="9" s="1"/>
  <c r="AO49" i="5"/>
  <c r="AO49" i="9" s="1"/>
  <c r="AO50" i="5"/>
  <c r="AO50" i="9" s="1"/>
  <c r="AP43" i="1"/>
  <c r="AP43" i="7" s="1"/>
  <c r="AP94" i="7" s="1"/>
  <c r="AP46" i="1"/>
  <c r="AP46" i="7" s="1"/>
  <c r="AP96" i="7" s="1"/>
  <c r="AP42" i="1"/>
  <c r="AP42" i="7" s="1"/>
  <c r="AP93" i="7" s="1"/>
  <c r="AP44" i="1"/>
  <c r="AP44" i="7" s="1"/>
  <c r="AP41" i="1"/>
  <c r="AP41" i="7" s="1"/>
  <c r="AP92" i="7" s="1"/>
  <c r="AP45" i="1"/>
  <c r="AP45" i="7" s="1"/>
  <c r="BB41" i="6"/>
  <c r="BB41" i="8" s="1"/>
  <c r="BB92" i="8" s="1"/>
  <c r="BB43" i="6"/>
  <c r="BB43" i="8" s="1"/>
  <c r="BB94" i="8" s="1"/>
  <c r="BB42" i="6"/>
  <c r="BB42" i="8" s="1"/>
  <c r="BB93" i="8" s="1"/>
  <c r="BB45" i="6"/>
  <c r="BB45" i="8" s="1"/>
  <c r="BB44" i="6"/>
  <c r="BB44" i="8" s="1"/>
  <c r="BB46" i="6"/>
  <c r="BB46" i="8" s="1"/>
  <c r="BB96" i="8" s="1"/>
  <c r="BB42" i="5"/>
  <c r="BB42" i="9" s="1"/>
  <c r="BB93" i="9" s="1"/>
  <c r="BB44" i="5"/>
  <c r="BB44" i="9" s="1"/>
  <c r="BB41" i="5"/>
  <c r="BB41" i="9" s="1"/>
  <c r="BB92" i="9" s="1"/>
  <c r="BB43" i="5"/>
  <c r="BB43" i="9" s="1"/>
  <c r="BB94" i="9" s="1"/>
  <c r="BB46" i="5"/>
  <c r="BB46" i="9" s="1"/>
  <c r="BB96" i="9" s="1"/>
  <c r="BB45" i="5"/>
  <c r="BB45" i="9" s="1"/>
  <c r="AL53" i="5"/>
  <c r="AL53" i="9" s="1"/>
  <c r="AL102" i="9" s="1"/>
  <c r="AL54" i="5"/>
  <c r="AL54" i="9" s="1"/>
  <c r="AL103" i="9" s="1"/>
  <c r="AL15" i="5"/>
  <c r="AL15" i="9" s="1"/>
  <c r="AL80" i="9" s="1"/>
  <c r="AL33" i="5"/>
  <c r="AL33" i="9" s="1"/>
  <c r="AL88" i="9" s="1"/>
  <c r="AL14" i="5"/>
  <c r="AL14" i="9" s="1"/>
  <c r="AL79" i="9" s="1"/>
  <c r="BH30" i="6"/>
  <c r="BH30" i="8" s="1"/>
  <c r="BH34" i="6"/>
  <c r="BH34" i="8" s="1"/>
  <c r="BH36" i="6"/>
  <c r="BH36" i="8" s="1"/>
  <c r="BH38" i="6"/>
  <c r="BH38" i="8" s="1"/>
  <c r="BH90" i="8" s="1"/>
  <c r="BH37" i="6"/>
  <c r="BH37" i="8" s="1"/>
  <c r="BH40" i="6"/>
  <c r="BH40" i="8" s="1"/>
  <c r="BH26" i="6"/>
  <c r="BH26" i="8" s="1"/>
  <c r="BH25" i="6"/>
  <c r="BH25" i="8" s="1"/>
  <c r="BH84" i="8" s="1"/>
  <c r="BH39" i="6"/>
  <c r="BH39" i="8" s="1"/>
  <c r="BG30" i="5"/>
  <c r="BG30" i="9" s="1"/>
  <c r="BG36" i="5"/>
  <c r="BG36" i="9" s="1"/>
  <c r="BG38" i="5"/>
  <c r="BG38" i="9" s="1"/>
  <c r="BG90" i="9" s="1"/>
  <c r="BG40" i="5"/>
  <c r="BG40" i="9" s="1"/>
  <c r="BG25" i="5"/>
  <c r="BG25" i="9" s="1"/>
  <c r="BG84" i="9" s="1"/>
  <c r="BG26" i="5"/>
  <c r="BG26" i="9" s="1"/>
  <c r="BG34" i="5"/>
  <c r="BG34" i="9" s="1"/>
  <c r="BG37" i="5"/>
  <c r="BG37" i="9" s="1"/>
  <c r="BG39" i="5"/>
  <c r="BG39" i="9" s="1"/>
  <c r="AZ47" i="5"/>
  <c r="AZ47" i="9" s="1"/>
  <c r="AZ97" i="9" s="1"/>
  <c r="AZ35" i="5"/>
  <c r="AZ35" i="9" s="1"/>
  <c r="AZ48" i="5"/>
  <c r="AZ48" i="9" s="1"/>
  <c r="AZ98" i="9" s="1"/>
  <c r="AD14" i="6"/>
  <c r="AD14" i="8" s="1"/>
  <c r="AD79" i="8" s="1"/>
  <c r="AD15" i="6"/>
  <c r="AD15" i="8" s="1"/>
  <c r="AD80" i="8" s="1"/>
  <c r="AD33" i="6"/>
  <c r="AD33" i="8" s="1"/>
  <c r="AD88" i="8" s="1"/>
  <c r="AD53" i="6"/>
  <c r="AD53" i="8" s="1"/>
  <c r="AD102" i="8" s="1"/>
  <c r="AD54" i="6"/>
  <c r="AD54" i="8" s="1"/>
  <c r="AD103" i="8" s="1"/>
  <c r="AT33" i="1"/>
  <c r="AT33" i="7" s="1"/>
  <c r="AT88" i="7" s="1"/>
  <c r="AT53" i="1"/>
  <c r="AT53" i="7" s="1"/>
  <c r="AT102" i="7" s="1"/>
  <c r="AT15" i="1"/>
  <c r="AT15" i="7" s="1"/>
  <c r="AT80" i="7" s="1"/>
  <c r="AT54" i="1"/>
  <c r="AT54" i="7" s="1"/>
  <c r="AT103" i="7" s="1"/>
  <c r="AT14" i="1"/>
  <c r="AT14" i="7" s="1"/>
  <c r="AT79" i="7" s="1"/>
  <c r="AU22" i="5"/>
  <c r="AU22" i="9" s="1"/>
  <c r="AU16" i="5"/>
  <c r="AU16" i="9" s="1"/>
  <c r="AU31" i="5"/>
  <c r="AU31" i="9" s="1"/>
  <c r="AU19" i="5"/>
  <c r="AU19" i="9" s="1"/>
  <c r="AU27" i="5"/>
  <c r="AU27" i="9" s="1"/>
  <c r="AU49" i="5"/>
  <c r="AU49" i="9" s="1"/>
  <c r="AU23" i="5"/>
  <c r="AU23" i="9" s="1"/>
  <c r="AU21" i="5"/>
  <c r="AU21" i="9" s="1"/>
  <c r="AU32" i="5"/>
  <c r="AU32" i="9" s="1"/>
  <c r="AU18" i="5"/>
  <c r="AU18" i="9" s="1"/>
  <c r="AU20" i="5"/>
  <c r="AU20" i="9" s="1"/>
  <c r="AU50" i="5"/>
  <c r="AU50" i="9" s="1"/>
  <c r="AU24" i="5"/>
  <c r="AU24" i="9" s="1"/>
  <c r="AU51" i="5"/>
  <c r="AU51" i="9" s="1"/>
  <c r="AU100" i="9" s="1"/>
  <c r="AU28" i="5"/>
  <c r="AU28" i="9" s="1"/>
  <c r="AU29" i="5"/>
  <c r="AU29" i="9" s="1"/>
  <c r="AU17" i="5"/>
  <c r="AU17" i="9" s="1"/>
  <c r="AZ17" i="6"/>
  <c r="AZ17" i="8" s="1"/>
  <c r="AZ31" i="6"/>
  <c r="AZ31" i="8" s="1"/>
  <c r="AZ51" i="6"/>
  <c r="AZ51" i="8" s="1"/>
  <c r="AZ100" i="8" s="1"/>
  <c r="AZ27" i="6"/>
  <c r="AZ27" i="8" s="1"/>
  <c r="AZ21" i="6"/>
  <c r="AZ21" i="8" s="1"/>
  <c r="AZ28" i="6"/>
  <c r="AZ28" i="8" s="1"/>
  <c r="AZ50" i="6"/>
  <c r="AZ50" i="8" s="1"/>
  <c r="AZ20" i="6"/>
  <c r="AZ20" i="8" s="1"/>
  <c r="AZ18" i="6"/>
  <c r="AZ18" i="8" s="1"/>
  <c r="AZ49" i="6"/>
  <c r="AZ49" i="8" s="1"/>
  <c r="AZ32" i="6"/>
  <c r="AZ32" i="8" s="1"/>
  <c r="AZ16" i="6"/>
  <c r="AZ16" i="8" s="1"/>
  <c r="AZ19" i="6"/>
  <c r="AZ19" i="8" s="1"/>
  <c r="AZ23" i="6"/>
  <c r="AZ23" i="8" s="1"/>
  <c r="AZ24" i="6"/>
  <c r="AZ24" i="8" s="1"/>
  <c r="AZ29" i="6"/>
  <c r="AZ29" i="8" s="1"/>
  <c r="AZ22" i="6"/>
  <c r="AZ22" i="8" s="1"/>
  <c r="AU39" i="6"/>
  <c r="AU39" i="8" s="1"/>
  <c r="AU25" i="6"/>
  <c r="AU25" i="8" s="1"/>
  <c r="AU84" i="8" s="1"/>
  <c r="AU26" i="6"/>
  <c r="AU26" i="8" s="1"/>
  <c r="AU34" i="6"/>
  <c r="AU34" i="8" s="1"/>
  <c r="AU30" i="6"/>
  <c r="AU30" i="8" s="1"/>
  <c r="AU38" i="6"/>
  <c r="AU38" i="8" s="1"/>
  <c r="AU90" i="8" s="1"/>
  <c r="AU40" i="6"/>
  <c r="AU40" i="8" s="1"/>
  <c r="AU36" i="6"/>
  <c r="AU36" i="8" s="1"/>
  <c r="AU37" i="6"/>
  <c r="AU37" i="8" s="1"/>
  <c r="AD25" i="1"/>
  <c r="AD25" i="7" s="1"/>
  <c r="AD84" i="7" s="1"/>
  <c r="AD40" i="1"/>
  <c r="AD40" i="7" s="1"/>
  <c r="AD34" i="1"/>
  <c r="AD34" i="7" s="1"/>
  <c r="AD36" i="1"/>
  <c r="AD36" i="7" s="1"/>
  <c r="AD37" i="1"/>
  <c r="AD37" i="7" s="1"/>
  <c r="AD39" i="1"/>
  <c r="AD39" i="7" s="1"/>
  <c r="AD26" i="1"/>
  <c r="AD26" i="7" s="1"/>
  <c r="AD38" i="1"/>
  <c r="AD38" i="7" s="1"/>
  <c r="AD90" i="7" s="1"/>
  <c r="AD30" i="1"/>
  <c r="AD30" i="7" s="1"/>
  <c r="AI41" i="1"/>
  <c r="AI41" i="7" s="1"/>
  <c r="AI92" i="7" s="1"/>
  <c r="AI44" i="1"/>
  <c r="AI44" i="7" s="1"/>
  <c r="AI45" i="1"/>
  <c r="AI45" i="7" s="1"/>
  <c r="AI46" i="1"/>
  <c r="AI46" i="7" s="1"/>
  <c r="AI96" i="7" s="1"/>
  <c r="AI43" i="1"/>
  <c r="AI43" i="7" s="1"/>
  <c r="AI94" i="7" s="1"/>
  <c r="AI42" i="1"/>
  <c r="AI42" i="7" s="1"/>
  <c r="AI93" i="7" s="1"/>
  <c r="AK21" i="5"/>
  <c r="AK21" i="9" s="1"/>
  <c r="AK49" i="5"/>
  <c r="AK49" i="9" s="1"/>
  <c r="AK24" i="5"/>
  <c r="AK24" i="9" s="1"/>
  <c r="AK16" i="5"/>
  <c r="AK16" i="9" s="1"/>
  <c r="AK32" i="5"/>
  <c r="AK32" i="9" s="1"/>
  <c r="AK17" i="5"/>
  <c r="AK17" i="9" s="1"/>
  <c r="AK29" i="5"/>
  <c r="AK29" i="9" s="1"/>
  <c r="AK27" i="5"/>
  <c r="AK27" i="9" s="1"/>
  <c r="AK23" i="5"/>
  <c r="AK23" i="9" s="1"/>
  <c r="AK28" i="5"/>
  <c r="AK28" i="9" s="1"/>
  <c r="AK51" i="5"/>
  <c r="AK51" i="9" s="1"/>
  <c r="AK100" i="9" s="1"/>
  <c r="AK19" i="5"/>
  <c r="AK19" i="9" s="1"/>
  <c r="AK22" i="5"/>
  <c r="AK22" i="9" s="1"/>
  <c r="AK50" i="5"/>
  <c r="AK50" i="9" s="1"/>
  <c r="AK20" i="5"/>
  <c r="AK20" i="9" s="1"/>
  <c r="AK18" i="5"/>
  <c r="AK18" i="9" s="1"/>
  <c r="AK31" i="5"/>
  <c r="AK31" i="9" s="1"/>
  <c r="Y14" i="6"/>
  <c r="Y14" i="8" s="1"/>
  <c r="Y79" i="8" s="1"/>
  <c r="Y54" i="6"/>
  <c r="Y54" i="8" s="1"/>
  <c r="Y103" i="8" s="1"/>
  <c r="Y33" i="6"/>
  <c r="Y33" i="8" s="1"/>
  <c r="Y88" i="8" s="1"/>
  <c r="Y15" i="6"/>
  <c r="Y15" i="8" s="1"/>
  <c r="Y80" i="8" s="1"/>
  <c r="Y53" i="6"/>
  <c r="Y53" i="8" s="1"/>
  <c r="Y102" i="8" s="1"/>
  <c r="BD35" i="1"/>
  <c r="BD35" i="7" s="1"/>
  <c r="BD48" i="1"/>
  <c r="BD48" i="7" s="1"/>
  <c r="BD98" i="7" s="1"/>
  <c r="BD47" i="1"/>
  <c r="BD47" i="7" s="1"/>
  <c r="BD97" i="7" s="1"/>
  <c r="AN38" i="6"/>
  <c r="AN38" i="8" s="1"/>
  <c r="AN90" i="8" s="1"/>
  <c r="AN39" i="6"/>
  <c r="AN39" i="8" s="1"/>
  <c r="AN25" i="6"/>
  <c r="AN25" i="8" s="1"/>
  <c r="AN84" i="8" s="1"/>
  <c r="AN30" i="6"/>
  <c r="AN30" i="8" s="1"/>
  <c r="AN26" i="6"/>
  <c r="AN26" i="8" s="1"/>
  <c r="AN36" i="6"/>
  <c r="AN36" i="8" s="1"/>
  <c r="AN37" i="6"/>
  <c r="AN37" i="8" s="1"/>
  <c r="AN40" i="6"/>
  <c r="AN40" i="8" s="1"/>
  <c r="AN34" i="6"/>
  <c r="AN34" i="8" s="1"/>
  <c r="AF44" i="1"/>
  <c r="AF44" i="7" s="1"/>
  <c r="AF41" i="1"/>
  <c r="AF41" i="7" s="1"/>
  <c r="AF92" i="7" s="1"/>
  <c r="AF43" i="1"/>
  <c r="AF43" i="7" s="1"/>
  <c r="AF94" i="7" s="1"/>
  <c r="AF45" i="1"/>
  <c r="AF45" i="7" s="1"/>
  <c r="AF42" i="1"/>
  <c r="AF42" i="7" s="1"/>
  <c r="AF93" i="7" s="1"/>
  <c r="AF46" i="1"/>
  <c r="AF46" i="7" s="1"/>
  <c r="AF96" i="7" s="1"/>
  <c r="BD48" i="5"/>
  <c r="BD48" i="9" s="1"/>
  <c r="BD98" i="9" s="1"/>
  <c r="BD47" i="5"/>
  <c r="BD47" i="9" s="1"/>
  <c r="BD97" i="9" s="1"/>
  <c r="BD35" i="5"/>
  <c r="BD35" i="9" s="1"/>
  <c r="AN21" i="5"/>
  <c r="AN21" i="9" s="1"/>
  <c r="AN23" i="5"/>
  <c r="AN23" i="9" s="1"/>
  <c r="AN18" i="5"/>
  <c r="AN18" i="9" s="1"/>
  <c r="AN20" i="5"/>
  <c r="AN20" i="9" s="1"/>
  <c r="AN28" i="5"/>
  <c r="AN28" i="9" s="1"/>
  <c r="AN29" i="5"/>
  <c r="AN29" i="9" s="1"/>
  <c r="AN32" i="5"/>
  <c r="AN32" i="9" s="1"/>
  <c r="AN17" i="5"/>
  <c r="AN17" i="9" s="1"/>
  <c r="AN16" i="5"/>
  <c r="AN16" i="9" s="1"/>
  <c r="AN22" i="5"/>
  <c r="AN22" i="9" s="1"/>
  <c r="AN19" i="5"/>
  <c r="AN19" i="9" s="1"/>
  <c r="AN50" i="5"/>
  <c r="AN50" i="9" s="1"/>
  <c r="AN51" i="5"/>
  <c r="AN51" i="9" s="1"/>
  <c r="AN100" i="9" s="1"/>
  <c r="AN24" i="5"/>
  <c r="AN24" i="9" s="1"/>
  <c r="AN49" i="5"/>
  <c r="AN49" i="9" s="1"/>
  <c r="AN27" i="5"/>
  <c r="AN27" i="9" s="1"/>
  <c r="AN31" i="5"/>
  <c r="AN31" i="9" s="1"/>
  <c r="BB33" i="1"/>
  <c r="BB33" i="7" s="1"/>
  <c r="BB88" i="7" s="1"/>
  <c r="BB53" i="1"/>
  <c r="BB53" i="7" s="1"/>
  <c r="BB102" i="7" s="1"/>
  <c r="BB15" i="1"/>
  <c r="BB15" i="7" s="1"/>
  <c r="BB80" i="7" s="1"/>
  <c r="BB14" i="1"/>
  <c r="BB14" i="7" s="1"/>
  <c r="BB79" i="7" s="1"/>
  <c r="BB54" i="1"/>
  <c r="BB54" i="7" s="1"/>
  <c r="BB103" i="7" s="1"/>
  <c r="AB33" i="6"/>
  <c r="AB33" i="8" s="1"/>
  <c r="AB88" i="8" s="1"/>
  <c r="AB15" i="6"/>
  <c r="AB15" i="8" s="1"/>
  <c r="AB80" i="8" s="1"/>
  <c r="AB53" i="6"/>
  <c r="AB53" i="8" s="1"/>
  <c r="AB102" i="8" s="1"/>
  <c r="AB54" i="6"/>
  <c r="AB54" i="8" s="1"/>
  <c r="AB103" i="8" s="1"/>
  <c r="AB14" i="6"/>
  <c r="AB14" i="8" s="1"/>
  <c r="AB79" i="8" s="1"/>
  <c r="BA47" i="6"/>
  <c r="BA47" i="8" s="1"/>
  <c r="BA97" i="8" s="1"/>
  <c r="BA48" i="6"/>
  <c r="BA48" i="8" s="1"/>
  <c r="BA98" i="8" s="1"/>
  <c r="BA35" i="6"/>
  <c r="BA35" i="8" s="1"/>
  <c r="BA47" i="1"/>
  <c r="BA47" i="7" s="1"/>
  <c r="BA97" i="7" s="1"/>
  <c r="BA48" i="1"/>
  <c r="BA48" i="7" s="1"/>
  <c r="BA98" i="7" s="1"/>
  <c r="BA35" i="1"/>
  <c r="BA35" i="7" s="1"/>
  <c r="AS42" i="5"/>
  <c r="AS42" i="9" s="1"/>
  <c r="AS93" i="9" s="1"/>
  <c r="AS44" i="5"/>
  <c r="AS44" i="9" s="1"/>
  <c r="AS46" i="5"/>
  <c r="AS46" i="9" s="1"/>
  <c r="AS96" i="9" s="1"/>
  <c r="AS41" i="5"/>
  <c r="AS41" i="9" s="1"/>
  <c r="AS92" i="9" s="1"/>
  <c r="AS43" i="5"/>
  <c r="AS43" i="9" s="1"/>
  <c r="AS94" i="9" s="1"/>
  <c r="AS45" i="5"/>
  <c r="AS45" i="9" s="1"/>
  <c r="AQ15" i="5"/>
  <c r="AQ15" i="9" s="1"/>
  <c r="AQ80" i="9" s="1"/>
  <c r="AQ53" i="5"/>
  <c r="AQ53" i="9" s="1"/>
  <c r="AQ102" i="9" s="1"/>
  <c r="AQ14" i="5"/>
  <c r="AQ14" i="9" s="1"/>
  <c r="AQ79" i="9" s="1"/>
  <c r="AQ33" i="5"/>
  <c r="AQ33" i="9" s="1"/>
  <c r="AQ88" i="9" s="1"/>
  <c r="AQ54" i="5"/>
  <c r="AQ54" i="9" s="1"/>
  <c r="AQ103" i="9" s="1"/>
  <c r="BF25" i="5"/>
  <c r="BF25" i="9" s="1"/>
  <c r="BF84" i="9" s="1"/>
  <c r="BF39" i="5"/>
  <c r="BF39" i="9" s="1"/>
  <c r="BF40" i="5"/>
  <c r="BF40" i="9" s="1"/>
  <c r="BF37" i="5"/>
  <c r="BF37" i="9" s="1"/>
  <c r="BF38" i="5"/>
  <c r="BF38" i="9" s="1"/>
  <c r="BF90" i="9" s="1"/>
  <c r="BF34" i="5"/>
  <c r="BF34" i="9" s="1"/>
  <c r="BF36" i="5"/>
  <c r="BF36" i="9" s="1"/>
  <c r="BF26" i="5"/>
  <c r="BF26" i="9" s="1"/>
  <c r="BF30" i="5"/>
  <c r="BF30" i="9" s="1"/>
  <c r="AP18" i="5"/>
  <c r="AP18" i="9" s="1"/>
  <c r="AP51" i="5"/>
  <c r="AP51" i="9" s="1"/>
  <c r="AP100" i="9" s="1"/>
  <c r="AP23" i="5"/>
  <c r="AP23" i="9" s="1"/>
  <c r="AP29" i="5"/>
  <c r="AP29" i="9" s="1"/>
  <c r="AP32" i="5"/>
  <c r="AP32" i="9" s="1"/>
  <c r="AP20" i="5"/>
  <c r="AP20" i="9" s="1"/>
  <c r="AP31" i="5"/>
  <c r="AP31" i="9" s="1"/>
  <c r="AP19" i="5"/>
  <c r="AP19" i="9" s="1"/>
  <c r="AP49" i="5"/>
  <c r="AP49" i="9" s="1"/>
  <c r="AP16" i="5"/>
  <c r="AP16" i="9" s="1"/>
  <c r="AP27" i="5"/>
  <c r="AP27" i="9" s="1"/>
  <c r="AP24" i="5"/>
  <c r="AP24" i="9" s="1"/>
  <c r="AP28" i="5"/>
  <c r="AP28" i="9" s="1"/>
  <c r="AP17" i="5"/>
  <c r="AP17" i="9" s="1"/>
  <c r="AP50" i="5"/>
  <c r="AP50" i="9" s="1"/>
  <c r="AP21" i="5"/>
  <c r="AP21" i="9" s="1"/>
  <c r="AP22" i="5"/>
  <c r="AP22" i="9" s="1"/>
  <c r="AW37" i="6"/>
  <c r="AW37" i="8" s="1"/>
  <c r="AW38" i="6"/>
  <c r="AW38" i="8" s="1"/>
  <c r="AW90" i="8" s="1"/>
  <c r="AW39" i="6"/>
  <c r="AW39" i="8" s="1"/>
  <c r="AW26" i="6"/>
  <c r="AW26" i="8" s="1"/>
  <c r="AW25" i="6"/>
  <c r="AW25" i="8" s="1"/>
  <c r="AW84" i="8" s="1"/>
  <c r="AW36" i="6"/>
  <c r="AW36" i="8" s="1"/>
  <c r="AW34" i="6"/>
  <c r="AW34" i="8" s="1"/>
  <c r="AW40" i="6"/>
  <c r="AW40" i="8" s="1"/>
  <c r="AW30" i="6"/>
  <c r="AW30" i="8" s="1"/>
  <c r="BF29" i="6"/>
  <c r="BF29" i="8" s="1"/>
  <c r="BF18" i="6"/>
  <c r="BF18" i="8" s="1"/>
  <c r="BF21" i="6"/>
  <c r="BF21" i="8" s="1"/>
  <c r="BF19" i="6"/>
  <c r="BF19" i="8" s="1"/>
  <c r="BF22" i="6"/>
  <c r="BF22" i="8" s="1"/>
  <c r="BF31" i="6"/>
  <c r="BF31" i="8" s="1"/>
  <c r="BF20" i="6"/>
  <c r="BF20" i="8" s="1"/>
  <c r="BF24" i="6"/>
  <c r="BF24" i="8" s="1"/>
  <c r="BF32" i="6"/>
  <c r="BF32" i="8" s="1"/>
  <c r="BF50" i="6"/>
  <c r="BF50" i="8" s="1"/>
  <c r="BF17" i="6"/>
  <c r="BF17" i="8" s="1"/>
  <c r="BF23" i="6"/>
  <c r="BF23" i="8" s="1"/>
  <c r="BF49" i="6"/>
  <c r="BF49" i="8" s="1"/>
  <c r="BF27" i="6"/>
  <c r="BF27" i="8" s="1"/>
  <c r="BF51" i="6"/>
  <c r="BF51" i="8" s="1"/>
  <c r="BF100" i="8" s="1"/>
  <c r="BF28" i="6"/>
  <c r="BF28" i="8" s="1"/>
  <c r="BF16" i="6"/>
  <c r="BF16" i="8" s="1"/>
  <c r="AO48" i="1"/>
  <c r="AO48" i="7" s="1"/>
  <c r="AO98" i="7" s="1"/>
  <c r="AO47" i="1"/>
  <c r="AO47" i="7" s="1"/>
  <c r="AO97" i="7" s="1"/>
  <c r="AO35" i="1"/>
  <c r="AO35" i="7" s="1"/>
  <c r="AG47" i="1"/>
  <c r="AG47" i="7" s="1"/>
  <c r="AG97" i="7" s="1"/>
  <c r="AG35" i="1"/>
  <c r="AG35" i="7" s="1"/>
  <c r="AG48" i="1"/>
  <c r="AG48" i="7" s="1"/>
  <c r="AG98" i="7" s="1"/>
  <c r="AL30" i="1"/>
  <c r="AL30" i="7" s="1"/>
  <c r="AL37" i="1"/>
  <c r="AL37" i="7" s="1"/>
  <c r="AL38" i="1"/>
  <c r="AL38" i="7" s="1"/>
  <c r="AL90" i="7" s="1"/>
  <c r="AL39" i="1"/>
  <c r="AL39" i="7" s="1"/>
  <c r="AL26" i="1"/>
  <c r="AL26" i="7" s="1"/>
  <c r="AL36" i="1"/>
  <c r="AL36" i="7" s="1"/>
  <c r="AL40" i="1"/>
  <c r="AL40" i="7" s="1"/>
  <c r="AL34" i="1"/>
  <c r="AL34" i="7" s="1"/>
  <c r="AL25" i="1"/>
  <c r="AL25" i="7" s="1"/>
  <c r="AL84" i="7" s="1"/>
  <c r="AQ53" i="1"/>
  <c r="AQ53" i="7" s="1"/>
  <c r="AQ102" i="7" s="1"/>
  <c r="AQ54" i="1"/>
  <c r="AQ54" i="7" s="1"/>
  <c r="AQ103" i="7" s="1"/>
  <c r="AQ33" i="1"/>
  <c r="AQ33" i="7" s="1"/>
  <c r="AQ88" i="7" s="1"/>
  <c r="AQ14" i="1"/>
  <c r="AQ14" i="7" s="1"/>
  <c r="AQ79" i="7" s="1"/>
  <c r="AQ15" i="1"/>
  <c r="AQ15" i="7" s="1"/>
  <c r="AQ80" i="7" s="1"/>
  <c r="X58" i="5"/>
  <c r="X59" i="5"/>
  <c r="AD58" i="5"/>
  <c r="AD59" i="5"/>
  <c r="AT59" i="5"/>
  <c r="AT58" i="5"/>
  <c r="AK58" i="6"/>
  <c r="AK58" i="8" s="1"/>
  <c r="AK59" i="6"/>
  <c r="AA57" i="9"/>
  <c r="AA6" i="5"/>
  <c r="AA6" i="9" s="1"/>
  <c r="BB8" i="5"/>
  <c r="BB8" i="9" s="1"/>
  <c r="BB59" i="9"/>
  <c r="Y63" i="6"/>
  <c r="Y63" i="8" s="1"/>
  <c r="Y64" i="6"/>
  <c r="Y64" i="8" s="1"/>
  <c r="Y66" i="6"/>
  <c r="Y66" i="8" s="1"/>
  <c r="Y70" i="6"/>
  <c r="Y70" i="8" s="1"/>
  <c r="Y62" i="6"/>
  <c r="Y60" i="6"/>
  <c r="Y69" i="6"/>
  <c r="Y69" i="8" s="1"/>
  <c r="Y65" i="6"/>
  <c r="Y65" i="8" s="1"/>
  <c r="Y68" i="6"/>
  <c r="Y68" i="8" s="1"/>
  <c r="Y67" i="6"/>
  <c r="Y67" i="8" s="1"/>
  <c r="Y61" i="6"/>
  <c r="BE61" i="6"/>
  <c r="BE66" i="6"/>
  <c r="BE66" i="8" s="1"/>
  <c r="BE69" i="6"/>
  <c r="BE69" i="8" s="1"/>
  <c r="BE65" i="6"/>
  <c r="BE65" i="8" s="1"/>
  <c r="BE63" i="6"/>
  <c r="BE63" i="8" s="1"/>
  <c r="BE70" i="6"/>
  <c r="BE70" i="8" s="1"/>
  <c r="BE67" i="6"/>
  <c r="BE67" i="8" s="1"/>
  <c r="BE68" i="6"/>
  <c r="BE68" i="8" s="1"/>
  <c r="BE62" i="6"/>
  <c r="BE64" i="6"/>
  <c r="BE64" i="8" s="1"/>
  <c r="BE60" i="6"/>
  <c r="AP59" i="6"/>
  <c r="AP58" i="6"/>
  <c r="AZ59" i="5"/>
  <c r="AZ58" i="5"/>
  <c r="AY61" i="9"/>
  <c r="AY10" i="5"/>
  <c r="AY10" i="9" s="1"/>
  <c r="AB59" i="9"/>
  <c r="AB8" i="5"/>
  <c r="AB8" i="9" s="1"/>
  <c r="BB6" i="6"/>
  <c r="BB6" i="8" s="1"/>
  <c r="BB57" i="8"/>
  <c r="AT6" i="6"/>
  <c r="AT6" i="8" s="1"/>
  <c r="AT57" i="8"/>
  <c r="AB61" i="9"/>
  <c r="AB10" i="5"/>
  <c r="AB10" i="9" s="1"/>
  <c r="X59" i="6"/>
  <c r="X58" i="6"/>
  <c r="AO62" i="9"/>
  <c r="AO11" i="5"/>
  <c r="AO11" i="9" s="1"/>
  <c r="AV9" i="5"/>
  <c r="AV9" i="9" s="1"/>
  <c r="AV60" i="9"/>
  <c r="AO58" i="9"/>
  <c r="AO7" i="5"/>
  <c r="AO7" i="9" s="1"/>
  <c r="AQ57" i="9"/>
  <c r="AQ6" i="5"/>
  <c r="AQ6" i="9" s="1"/>
  <c r="AW63" i="6"/>
  <c r="AW63" i="8" s="1"/>
  <c r="AW60" i="6"/>
  <c r="AW62" i="6"/>
  <c r="AW70" i="6"/>
  <c r="AW70" i="8" s="1"/>
  <c r="AW69" i="6"/>
  <c r="AW69" i="8" s="1"/>
  <c r="AW65" i="6"/>
  <c r="AW65" i="8" s="1"/>
  <c r="AW67" i="6"/>
  <c r="AW67" i="8" s="1"/>
  <c r="AW64" i="6"/>
  <c r="AW64" i="8" s="1"/>
  <c r="AW66" i="6"/>
  <c r="AW66" i="8" s="1"/>
  <c r="AW61" i="6"/>
  <c r="AW68" i="6"/>
  <c r="AW68" i="8" s="1"/>
  <c r="BF63" i="6"/>
  <c r="BF63" i="8" s="1"/>
  <c r="BF62" i="6"/>
  <c r="BF69" i="6"/>
  <c r="BF69" i="8" s="1"/>
  <c r="BF65" i="6"/>
  <c r="BF65" i="8" s="1"/>
  <c r="BF70" i="6"/>
  <c r="BF70" i="8" s="1"/>
  <c r="BF66" i="6"/>
  <c r="BF66" i="8" s="1"/>
  <c r="BF64" i="6"/>
  <c r="BF64" i="8" s="1"/>
  <c r="BF61" i="6"/>
  <c r="BF67" i="6"/>
  <c r="BF67" i="8" s="1"/>
  <c r="BF68" i="6"/>
  <c r="BF68" i="8" s="1"/>
  <c r="BF60" i="6"/>
  <c r="AC58" i="6"/>
  <c r="AC59" i="6"/>
  <c r="X4" i="9"/>
  <c r="X13" i="5"/>
  <c r="X13" i="9" s="1"/>
  <c r="X78" i="9" s="1"/>
  <c r="BG62" i="9"/>
  <c r="BG11" i="5"/>
  <c r="BG11" i="9" s="1"/>
  <c r="AR10" i="5"/>
  <c r="AR10" i="9" s="1"/>
  <c r="AR61" i="9"/>
  <c r="AX6" i="1"/>
  <c r="AX6" i="7" s="1"/>
  <c r="AX57" i="7"/>
  <c r="BC59" i="1"/>
  <c r="BC58" i="1"/>
  <c r="AX59" i="1"/>
  <c r="AX58" i="1"/>
  <c r="AF16" i="5"/>
  <c r="AF16" i="9" s="1"/>
  <c r="AF22" i="5"/>
  <c r="AF22" i="9" s="1"/>
  <c r="AF27" i="5"/>
  <c r="AF27" i="9" s="1"/>
  <c r="AF19" i="5"/>
  <c r="AF19" i="9" s="1"/>
  <c r="AF31" i="5"/>
  <c r="AF31" i="9" s="1"/>
  <c r="AF49" i="5"/>
  <c r="AF49" i="9" s="1"/>
  <c r="AF51" i="5"/>
  <c r="AF51" i="9" s="1"/>
  <c r="AF100" i="9" s="1"/>
  <c r="AF23" i="5"/>
  <c r="AF23" i="9" s="1"/>
  <c r="AF32" i="5"/>
  <c r="AF32" i="9" s="1"/>
  <c r="AF20" i="5"/>
  <c r="AF20" i="9" s="1"/>
  <c r="AF28" i="5"/>
  <c r="AF28" i="9" s="1"/>
  <c r="AF17" i="5"/>
  <c r="AF17" i="9" s="1"/>
  <c r="AF18" i="5"/>
  <c r="AF18" i="9" s="1"/>
  <c r="AF24" i="5"/>
  <c r="AF24" i="9" s="1"/>
  <c r="AF29" i="5"/>
  <c r="AF29" i="9" s="1"/>
  <c r="AF21" i="5"/>
  <c r="AF21" i="9" s="1"/>
  <c r="AF50" i="5"/>
  <c r="AF50" i="9" s="1"/>
  <c r="AF6" i="1"/>
  <c r="AF6" i="7" s="1"/>
  <c r="AF57" i="7"/>
  <c r="AI6" i="1"/>
  <c r="AI6" i="7" s="1"/>
  <c r="AI57" i="7"/>
  <c r="AN58" i="1"/>
  <c r="AN59" i="1"/>
  <c r="X6" i="1"/>
  <c r="X6" i="7" s="1"/>
  <c r="X57" i="7"/>
  <c r="AS61" i="1"/>
  <c r="AS69" i="1"/>
  <c r="AS69" i="7" s="1"/>
  <c r="AS60" i="1"/>
  <c r="AS68" i="1"/>
  <c r="AS68" i="7" s="1"/>
  <c r="AS64" i="1"/>
  <c r="AS64" i="7" s="1"/>
  <c r="AS67" i="1"/>
  <c r="AS67" i="7" s="1"/>
  <c r="AS65" i="1"/>
  <c r="AS65" i="7" s="1"/>
  <c r="AS62" i="1"/>
  <c r="AS66" i="1"/>
  <c r="AS66" i="7" s="1"/>
  <c r="AS63" i="1"/>
  <c r="AS63" i="7" s="1"/>
  <c r="AS70" i="1"/>
  <c r="AS70" i="7" s="1"/>
  <c r="AG6" i="1"/>
  <c r="AG6" i="7" s="1"/>
  <c r="AG57" i="7"/>
  <c r="AA65" i="1"/>
  <c r="AA65" i="7" s="1"/>
  <c r="AA60" i="1"/>
  <c r="AA61" i="1"/>
  <c r="AA69" i="1"/>
  <c r="AA69" i="7" s="1"/>
  <c r="AA70" i="1"/>
  <c r="AA70" i="7" s="1"/>
  <c r="AA66" i="1"/>
  <c r="AA66" i="7" s="1"/>
  <c r="AA62" i="1"/>
  <c r="AA67" i="1"/>
  <c r="AA67" i="7" s="1"/>
  <c r="AA63" i="1"/>
  <c r="AA63" i="7" s="1"/>
  <c r="AA68" i="1"/>
  <c r="AA68" i="7" s="1"/>
  <c r="AA64" i="1"/>
  <c r="AA64" i="7" s="1"/>
  <c r="BG6" i="1"/>
  <c r="BG6" i="7" s="1"/>
  <c r="BG57" i="7"/>
  <c r="AH57" i="7"/>
  <c r="AH6" i="1"/>
  <c r="AH6" i="7" s="1"/>
  <c r="AP6" i="1"/>
  <c r="AP6" i="7" s="1"/>
  <c r="AP57" i="7"/>
  <c r="BD57" i="7"/>
  <c r="BD6" i="1"/>
  <c r="BD6" i="7" s="1"/>
  <c r="BB58" i="1"/>
  <c r="BB59" i="1"/>
  <c r="Y63" i="1"/>
  <c r="Y63" i="7" s="1"/>
  <c r="Y64" i="1"/>
  <c r="Y64" i="7" s="1"/>
  <c r="Y68" i="1"/>
  <c r="Y68" i="7" s="1"/>
  <c r="Y60" i="1"/>
  <c r="Y61" i="1"/>
  <c r="Y67" i="1"/>
  <c r="Y67" i="7" s="1"/>
  <c r="Y69" i="1"/>
  <c r="Y69" i="7" s="1"/>
  <c r="Y70" i="1"/>
  <c r="Y70" i="7" s="1"/>
  <c r="Y66" i="1"/>
  <c r="Y66" i="7" s="1"/>
  <c r="Y65" i="1"/>
  <c r="Y65" i="7" s="1"/>
  <c r="Y62" i="1"/>
  <c r="AK34" i="1"/>
  <c r="AK34" i="7" s="1"/>
  <c r="AK38" i="1"/>
  <c r="AK38" i="7" s="1"/>
  <c r="AK90" i="7" s="1"/>
  <c r="AK39" i="1"/>
  <c r="AK39" i="7" s="1"/>
  <c r="AK25" i="1"/>
  <c r="AK25" i="7" s="1"/>
  <c r="AK84" i="7" s="1"/>
  <c r="AK40" i="1"/>
  <c r="AK40" i="7" s="1"/>
  <c r="AK30" i="1"/>
  <c r="AK30" i="7" s="1"/>
  <c r="AK87" i="7" s="1"/>
  <c r="AK26" i="1"/>
  <c r="AK26" i="7" s="1"/>
  <c r="AK37" i="1"/>
  <c r="AK37" i="7" s="1"/>
  <c r="AK36" i="1"/>
  <c r="AK36" i="7" s="1"/>
  <c r="AZ21" i="1"/>
  <c r="AZ21" i="7" s="1"/>
  <c r="AZ32" i="1"/>
  <c r="AZ32" i="7" s="1"/>
  <c r="AZ51" i="1"/>
  <c r="AZ51" i="7" s="1"/>
  <c r="AZ100" i="7" s="1"/>
  <c r="AZ22" i="1"/>
  <c r="AZ22" i="7" s="1"/>
  <c r="AZ24" i="1"/>
  <c r="AZ24" i="7" s="1"/>
  <c r="AZ18" i="1"/>
  <c r="AZ18" i="7" s="1"/>
  <c r="AZ27" i="1"/>
  <c r="AZ27" i="7" s="1"/>
  <c r="AZ19" i="1"/>
  <c r="AZ19" i="7" s="1"/>
  <c r="AZ28" i="1"/>
  <c r="AZ28" i="7" s="1"/>
  <c r="AZ20" i="1"/>
  <c r="AZ20" i="7" s="1"/>
  <c r="AZ31" i="1"/>
  <c r="AZ31" i="7" s="1"/>
  <c r="AZ50" i="1"/>
  <c r="AZ50" i="7" s="1"/>
  <c r="AZ23" i="1"/>
  <c r="AZ23" i="7" s="1"/>
  <c r="AZ29" i="1"/>
  <c r="AZ29" i="7" s="1"/>
  <c r="AZ16" i="1"/>
  <c r="AZ16" i="7" s="1"/>
  <c r="AZ49" i="1"/>
  <c r="AZ49" i="7" s="1"/>
  <c r="AZ17" i="1"/>
  <c r="AZ17" i="7" s="1"/>
  <c r="AR14" i="6"/>
  <c r="AR14" i="8" s="1"/>
  <c r="AR79" i="8" s="1"/>
  <c r="AR54" i="6"/>
  <c r="AR54" i="8" s="1"/>
  <c r="AR103" i="8" s="1"/>
  <c r="AR15" i="6"/>
  <c r="AR15" i="8" s="1"/>
  <c r="AR80" i="8" s="1"/>
  <c r="AR33" i="6"/>
  <c r="AR33" i="8" s="1"/>
  <c r="AR88" i="8" s="1"/>
  <c r="AR53" i="6"/>
  <c r="AR53" i="8" s="1"/>
  <c r="AR102" i="8" s="1"/>
  <c r="BH23" i="5"/>
  <c r="BH23" i="9" s="1"/>
  <c r="BH28" i="5"/>
  <c r="BH28" i="9" s="1"/>
  <c r="BH17" i="5"/>
  <c r="BH17" i="9" s="1"/>
  <c r="BH20" i="5"/>
  <c r="BH20" i="9" s="1"/>
  <c r="BH32" i="5"/>
  <c r="BH32" i="9" s="1"/>
  <c r="BH49" i="5"/>
  <c r="BH49" i="9" s="1"/>
  <c r="BH31" i="5"/>
  <c r="BH31" i="9" s="1"/>
  <c r="BH18" i="5"/>
  <c r="BH18" i="9" s="1"/>
  <c r="BH29" i="5"/>
  <c r="BH29" i="9" s="1"/>
  <c r="BH27" i="5"/>
  <c r="BH27" i="9" s="1"/>
  <c r="BH22" i="5"/>
  <c r="BH22" i="9" s="1"/>
  <c r="BH50" i="5"/>
  <c r="BH50" i="9" s="1"/>
  <c r="BH24" i="5"/>
  <c r="BH24" i="9" s="1"/>
  <c r="BH16" i="5"/>
  <c r="BH16" i="9" s="1"/>
  <c r="BH21" i="5"/>
  <c r="BH21" i="9" s="1"/>
  <c r="BH51" i="5"/>
  <c r="BH51" i="9" s="1"/>
  <c r="BH100" i="9" s="1"/>
  <c r="BH19" i="5"/>
  <c r="BH19" i="9" s="1"/>
  <c r="AF30" i="5"/>
  <c r="AF30" i="9" s="1"/>
  <c r="AF36" i="5"/>
  <c r="AF36" i="9" s="1"/>
  <c r="AF38" i="5"/>
  <c r="AF38" i="9" s="1"/>
  <c r="AF90" i="9" s="1"/>
  <c r="AF40" i="5"/>
  <c r="AF40" i="9" s="1"/>
  <c r="AF34" i="5"/>
  <c r="AF34" i="9" s="1"/>
  <c r="AF37" i="5"/>
  <c r="AF37" i="9" s="1"/>
  <c r="AF39" i="5"/>
  <c r="AF39" i="9" s="1"/>
  <c r="AF25" i="5"/>
  <c r="AF25" i="9" s="1"/>
  <c r="AF84" i="9" s="1"/>
  <c r="AF26" i="5"/>
  <c r="AF26" i="9" s="1"/>
  <c r="AM28" i="1"/>
  <c r="AM28" i="7" s="1"/>
  <c r="AM20" i="1"/>
  <c r="AM20" i="7" s="1"/>
  <c r="AM21" i="1"/>
  <c r="AM21" i="7" s="1"/>
  <c r="AM32" i="1"/>
  <c r="AM32" i="7" s="1"/>
  <c r="AM51" i="1"/>
  <c r="AM51" i="7" s="1"/>
  <c r="AM100" i="7" s="1"/>
  <c r="AM22" i="1"/>
  <c r="AM22" i="7" s="1"/>
  <c r="AM16" i="1"/>
  <c r="AM16" i="7" s="1"/>
  <c r="AM23" i="1"/>
  <c r="AM23" i="7" s="1"/>
  <c r="AM17" i="1"/>
  <c r="AM17" i="7" s="1"/>
  <c r="AM27" i="1"/>
  <c r="AM27" i="7" s="1"/>
  <c r="AM19" i="1"/>
  <c r="AM19" i="7" s="1"/>
  <c r="AM49" i="1"/>
  <c r="AM49" i="7" s="1"/>
  <c r="AM31" i="1"/>
  <c r="AM31" i="7" s="1"/>
  <c r="AM18" i="1"/>
  <c r="AM18" i="7" s="1"/>
  <c r="AM29" i="1"/>
  <c r="AM29" i="7" s="1"/>
  <c r="AM50" i="1"/>
  <c r="AM50" i="7" s="1"/>
  <c r="AM24" i="1"/>
  <c r="AM24" i="7" s="1"/>
  <c r="AF15" i="6"/>
  <c r="AF15" i="8" s="1"/>
  <c r="AF80" i="8" s="1"/>
  <c r="AF33" i="6"/>
  <c r="AF33" i="8" s="1"/>
  <c r="AF88" i="8" s="1"/>
  <c r="AF53" i="6"/>
  <c r="AF53" i="8" s="1"/>
  <c r="AF102" i="8" s="1"/>
  <c r="AF54" i="6"/>
  <c r="AF54" i="8" s="1"/>
  <c r="AF103" i="8" s="1"/>
  <c r="AF14" i="6"/>
  <c r="AF14" i="8" s="1"/>
  <c r="AF79" i="8" s="1"/>
  <c r="BC15" i="6"/>
  <c r="BC15" i="8" s="1"/>
  <c r="BC80" i="8" s="1"/>
  <c r="BC33" i="6"/>
  <c r="BC33" i="8" s="1"/>
  <c r="BC88" i="8" s="1"/>
  <c r="BC14" i="6"/>
  <c r="BC14" i="8" s="1"/>
  <c r="BC79" i="8" s="1"/>
  <c r="BC53" i="6"/>
  <c r="BC53" i="8" s="1"/>
  <c r="BC102" i="8" s="1"/>
  <c r="BC54" i="6"/>
  <c r="BC54" i="8" s="1"/>
  <c r="BC103" i="8" s="1"/>
  <c r="BG53" i="1"/>
  <c r="BG53" i="7" s="1"/>
  <c r="BG102" i="7" s="1"/>
  <c r="BG54" i="1"/>
  <c r="BG54" i="7" s="1"/>
  <c r="BG103" i="7" s="1"/>
  <c r="BG33" i="1"/>
  <c r="BG33" i="7" s="1"/>
  <c r="BG88" i="7" s="1"/>
  <c r="BG14" i="1"/>
  <c r="BG14" i="7" s="1"/>
  <c r="BG79" i="7" s="1"/>
  <c r="BG15" i="1"/>
  <c r="BG15" i="7" s="1"/>
  <c r="BG80" i="7" s="1"/>
  <c r="Y28" i="5"/>
  <c r="Y28" i="9" s="1"/>
  <c r="Y23" i="5"/>
  <c r="Y23" i="9" s="1"/>
  <c r="Y18" i="5"/>
  <c r="Y18" i="9" s="1"/>
  <c r="Y29" i="5"/>
  <c r="Y29" i="9" s="1"/>
  <c r="Y22" i="5"/>
  <c r="Y22" i="9" s="1"/>
  <c r="Y51" i="5"/>
  <c r="Y51" i="9" s="1"/>
  <c r="Y100" i="9" s="1"/>
  <c r="Y50" i="5"/>
  <c r="Y50" i="9" s="1"/>
  <c r="Y17" i="5"/>
  <c r="Y17" i="9" s="1"/>
  <c r="Y20" i="5"/>
  <c r="Y20" i="9" s="1"/>
  <c r="Y27" i="5"/>
  <c r="Y27" i="9" s="1"/>
  <c r="Y31" i="5"/>
  <c r="Y31" i="9" s="1"/>
  <c r="Y32" i="5"/>
  <c r="Y32" i="9" s="1"/>
  <c r="Y16" i="5"/>
  <c r="Y16" i="9" s="1"/>
  <c r="Y21" i="5"/>
  <c r="Y21" i="9" s="1"/>
  <c r="Y19" i="5"/>
  <c r="Y19" i="9" s="1"/>
  <c r="Y24" i="5"/>
  <c r="Y24" i="9" s="1"/>
  <c r="Y49" i="5"/>
  <c r="Y49" i="9" s="1"/>
  <c r="AA34" i="1"/>
  <c r="AA34" i="7" s="1"/>
  <c r="AA38" i="1"/>
  <c r="AA38" i="7" s="1"/>
  <c r="AA90" i="7" s="1"/>
  <c r="AA39" i="1"/>
  <c r="AA39" i="7" s="1"/>
  <c r="AA25" i="1"/>
  <c r="AA25" i="7" s="1"/>
  <c r="AA84" i="7" s="1"/>
  <c r="AA40" i="1"/>
  <c r="AA40" i="7" s="1"/>
  <c r="AA30" i="1"/>
  <c r="AA30" i="7" s="1"/>
  <c r="AA37" i="1"/>
  <c r="AA37" i="7" s="1"/>
  <c r="AA26" i="1"/>
  <c r="AA26" i="7" s="1"/>
  <c r="AA36" i="1"/>
  <c r="AA36" i="7" s="1"/>
  <c r="AV25" i="1"/>
  <c r="AV25" i="7" s="1"/>
  <c r="AV84" i="7" s="1"/>
  <c r="AV40" i="1"/>
  <c r="AV40" i="7" s="1"/>
  <c r="AV34" i="1"/>
  <c r="AV34" i="7" s="1"/>
  <c r="AV36" i="1"/>
  <c r="AV36" i="7" s="1"/>
  <c r="AV37" i="1"/>
  <c r="AV37" i="7" s="1"/>
  <c r="AV39" i="1"/>
  <c r="AV39" i="7" s="1"/>
  <c r="AV30" i="1"/>
  <c r="AV30" i="7" s="1"/>
  <c r="AV38" i="1"/>
  <c r="AV38" i="7" s="1"/>
  <c r="AV90" i="7" s="1"/>
  <c r="AV26" i="1"/>
  <c r="AV26" i="7" s="1"/>
  <c r="X38" i="6"/>
  <c r="X38" i="8" s="1"/>
  <c r="X90" i="8" s="1"/>
  <c r="X39" i="6"/>
  <c r="X39" i="8" s="1"/>
  <c r="X30" i="6"/>
  <c r="X30" i="8" s="1"/>
  <c r="X37" i="6"/>
  <c r="X37" i="8" s="1"/>
  <c r="X26" i="6"/>
  <c r="X26" i="8" s="1"/>
  <c r="X34" i="6"/>
  <c r="X34" i="8" s="1"/>
  <c r="X36" i="6"/>
  <c r="X36" i="8" s="1"/>
  <c r="X40" i="6"/>
  <c r="X40" i="8" s="1"/>
  <c r="X25" i="6"/>
  <c r="X25" i="8" s="1"/>
  <c r="X84" i="8" s="1"/>
  <c r="AN57" i="9"/>
  <c r="AN6" i="5"/>
  <c r="AN6" i="9" s="1"/>
  <c r="AD25" i="5"/>
  <c r="AD25" i="9" s="1"/>
  <c r="AD84" i="9" s="1"/>
  <c r="AD26" i="5"/>
  <c r="AD26" i="9" s="1"/>
  <c r="AD36" i="5"/>
  <c r="AD36" i="9" s="1"/>
  <c r="AD37" i="5"/>
  <c r="AD37" i="9" s="1"/>
  <c r="AD30" i="5"/>
  <c r="AD30" i="9" s="1"/>
  <c r="AD34" i="5"/>
  <c r="AD34" i="9" s="1"/>
  <c r="AD40" i="5"/>
  <c r="AD40" i="9" s="1"/>
  <c r="AD38" i="5"/>
  <c r="AD38" i="9" s="1"/>
  <c r="AD90" i="9" s="1"/>
  <c r="AD39" i="5"/>
  <c r="AD39" i="9" s="1"/>
  <c r="AC26" i="1"/>
  <c r="AC26" i="7" s="1"/>
  <c r="AC36" i="1"/>
  <c r="AC36" i="7" s="1"/>
  <c r="AC37" i="1"/>
  <c r="AC37" i="7" s="1"/>
  <c r="AC38" i="1"/>
  <c r="AC38" i="7" s="1"/>
  <c r="AC90" i="7" s="1"/>
  <c r="AC25" i="1"/>
  <c r="AC25" i="7" s="1"/>
  <c r="AC84" i="7" s="1"/>
  <c r="AC40" i="1"/>
  <c r="AC40" i="7" s="1"/>
  <c r="AC34" i="1"/>
  <c r="AC34" i="7" s="1"/>
  <c r="AC39" i="1"/>
  <c r="AC39" i="7" s="1"/>
  <c r="AC30" i="1"/>
  <c r="AC30" i="7" s="1"/>
  <c r="AS53" i="6"/>
  <c r="AS53" i="8" s="1"/>
  <c r="AS102" i="8" s="1"/>
  <c r="AS14" i="6"/>
  <c r="AS14" i="8" s="1"/>
  <c r="AS79" i="8" s="1"/>
  <c r="AS54" i="6"/>
  <c r="AS54" i="8" s="1"/>
  <c r="AS103" i="8" s="1"/>
  <c r="AS15" i="6"/>
  <c r="AS15" i="8" s="1"/>
  <c r="AS80" i="8" s="1"/>
  <c r="AS33" i="6"/>
  <c r="AS33" i="8" s="1"/>
  <c r="AS88" i="8" s="1"/>
  <c r="AS15" i="1"/>
  <c r="AS15" i="7" s="1"/>
  <c r="AS80" i="7" s="1"/>
  <c r="AS54" i="1"/>
  <c r="AS54" i="7" s="1"/>
  <c r="AS103" i="7" s="1"/>
  <c r="AS33" i="1"/>
  <c r="AS33" i="7" s="1"/>
  <c r="AS88" i="7" s="1"/>
  <c r="AS14" i="1"/>
  <c r="AS14" i="7" s="1"/>
  <c r="AS79" i="7" s="1"/>
  <c r="AS53" i="1"/>
  <c r="AS53" i="7" s="1"/>
  <c r="AS102" i="7" s="1"/>
  <c r="AB47" i="1"/>
  <c r="AB47" i="7" s="1"/>
  <c r="AB97" i="7" s="1"/>
  <c r="AB48" i="1"/>
  <c r="AB48" i="7" s="1"/>
  <c r="AB98" i="7" s="1"/>
  <c r="AB35" i="1"/>
  <c r="AB35" i="7" s="1"/>
  <c r="BA15" i="5"/>
  <c r="BA15" i="9" s="1"/>
  <c r="BA80" i="9" s="1"/>
  <c r="BA53" i="5"/>
  <c r="BA53" i="9" s="1"/>
  <c r="BA102" i="9" s="1"/>
  <c r="BA33" i="5"/>
  <c r="BA33" i="9" s="1"/>
  <c r="BA88" i="9" s="1"/>
  <c r="BA14" i="5"/>
  <c r="BA14" i="9" s="1"/>
  <c r="BA79" i="9" s="1"/>
  <c r="BA54" i="5"/>
  <c r="BA54" i="9" s="1"/>
  <c r="BA103" i="9" s="1"/>
  <c r="AY22" i="1"/>
  <c r="AY22" i="7" s="1"/>
  <c r="AY16" i="1"/>
  <c r="AY16" i="7" s="1"/>
  <c r="AY23" i="1"/>
  <c r="AY23" i="7" s="1"/>
  <c r="AY27" i="1"/>
  <c r="AY27" i="7" s="1"/>
  <c r="AY19" i="1"/>
  <c r="AY19" i="7" s="1"/>
  <c r="AY28" i="1"/>
  <c r="AY28" i="7" s="1"/>
  <c r="AY20" i="1"/>
  <c r="AY20" i="7" s="1"/>
  <c r="AY29" i="1"/>
  <c r="AY29" i="7" s="1"/>
  <c r="AY49" i="1"/>
  <c r="AY49" i="7" s="1"/>
  <c r="AY21" i="1"/>
  <c r="AY21" i="7" s="1"/>
  <c r="AY32" i="1"/>
  <c r="AY32" i="7" s="1"/>
  <c r="AY51" i="1"/>
  <c r="AY51" i="7" s="1"/>
  <c r="AY100" i="7" s="1"/>
  <c r="AY18" i="1"/>
  <c r="AY18" i="7" s="1"/>
  <c r="AY24" i="1"/>
  <c r="AY24" i="7" s="1"/>
  <c r="AY50" i="1"/>
  <c r="AY50" i="7" s="1"/>
  <c r="AY17" i="1"/>
  <c r="AY17" i="7" s="1"/>
  <c r="AY31" i="1"/>
  <c r="AY31" i="7" s="1"/>
  <c r="AX38" i="1"/>
  <c r="AX38" i="7" s="1"/>
  <c r="AX90" i="7" s="1"/>
  <c r="AX26" i="1"/>
  <c r="AX26" i="7" s="1"/>
  <c r="AX30" i="1"/>
  <c r="AX30" i="7" s="1"/>
  <c r="AX34" i="1"/>
  <c r="AX34" i="7" s="1"/>
  <c r="AX37" i="1"/>
  <c r="AX37" i="7" s="1"/>
  <c r="AX39" i="1"/>
  <c r="AX39" i="7" s="1"/>
  <c r="AX25" i="1"/>
  <c r="AX25" i="7" s="1"/>
  <c r="AX84" i="7" s="1"/>
  <c r="AX40" i="1"/>
  <c r="AX40" i="7" s="1"/>
  <c r="AX36" i="1"/>
  <c r="AX36" i="7" s="1"/>
  <c r="AW15" i="1"/>
  <c r="AW15" i="7" s="1"/>
  <c r="AW80" i="7" s="1"/>
  <c r="AW33" i="1"/>
  <c r="AW33" i="7" s="1"/>
  <c r="AW88" i="7" s="1"/>
  <c r="AW14" i="1"/>
  <c r="AW14" i="7" s="1"/>
  <c r="AW79" i="7" s="1"/>
  <c r="AW53" i="1"/>
  <c r="AW53" i="7" s="1"/>
  <c r="AW102" i="7" s="1"/>
  <c r="AW54" i="1"/>
  <c r="AW54" i="7" s="1"/>
  <c r="AW103" i="7" s="1"/>
  <c r="AB44" i="5"/>
  <c r="AB44" i="9" s="1"/>
  <c r="AB43" i="5"/>
  <c r="AB43" i="9" s="1"/>
  <c r="AB94" i="9" s="1"/>
  <c r="AB42" i="5"/>
  <c r="AB42" i="9" s="1"/>
  <c r="AB93" i="9" s="1"/>
  <c r="AB41" i="5"/>
  <c r="AB41" i="9" s="1"/>
  <c r="AB92" i="9" s="1"/>
  <c r="AB45" i="5"/>
  <c r="AB45" i="9" s="1"/>
  <c r="AB46" i="5"/>
  <c r="AB46" i="9" s="1"/>
  <c r="AB96" i="9" s="1"/>
  <c r="AH14" i="6"/>
  <c r="AH14" i="8" s="1"/>
  <c r="AH79" i="8" s="1"/>
  <c r="AH15" i="6"/>
  <c r="AH15" i="8" s="1"/>
  <c r="AH80" i="8" s="1"/>
  <c r="AH33" i="6"/>
  <c r="AH33" i="8" s="1"/>
  <c r="AH88" i="8" s="1"/>
  <c r="AH53" i="6"/>
  <c r="AH53" i="8" s="1"/>
  <c r="AH102" i="8" s="1"/>
  <c r="AH54" i="6"/>
  <c r="AH54" i="8" s="1"/>
  <c r="AH103" i="8" s="1"/>
  <c r="BE15" i="6"/>
  <c r="BE15" i="8" s="1"/>
  <c r="BE80" i="8" s="1"/>
  <c r="BE14" i="6"/>
  <c r="BE14" i="8" s="1"/>
  <c r="BE79" i="8" s="1"/>
  <c r="BE33" i="6"/>
  <c r="BE33" i="8" s="1"/>
  <c r="BE88" i="8" s="1"/>
  <c r="BE53" i="6"/>
  <c r="BE53" i="8" s="1"/>
  <c r="BE102" i="8" s="1"/>
  <c r="BE54" i="6"/>
  <c r="BE54" i="8" s="1"/>
  <c r="BE103" i="8" s="1"/>
  <c r="BF33" i="1"/>
  <c r="BF33" i="7" s="1"/>
  <c r="BF88" i="7" s="1"/>
  <c r="BF53" i="1"/>
  <c r="BF53" i="7" s="1"/>
  <c r="BF102" i="7" s="1"/>
  <c r="BF54" i="1"/>
  <c r="BF54" i="7" s="1"/>
  <c r="BF103" i="7" s="1"/>
  <c r="BF15" i="1"/>
  <c r="BF15" i="7" s="1"/>
  <c r="BF80" i="7" s="1"/>
  <c r="BF14" i="1"/>
  <c r="BF14" i="7" s="1"/>
  <c r="BF79" i="7" s="1"/>
  <c r="AH42" i="1"/>
  <c r="AH42" i="7" s="1"/>
  <c r="AH93" i="7" s="1"/>
  <c r="AH45" i="1"/>
  <c r="AH45" i="7" s="1"/>
  <c r="AH46" i="1"/>
  <c r="AH46" i="7" s="1"/>
  <c r="AH96" i="7" s="1"/>
  <c r="AH41" i="1"/>
  <c r="AH41" i="7" s="1"/>
  <c r="AH92" i="7" s="1"/>
  <c r="AH43" i="1"/>
  <c r="AH43" i="7" s="1"/>
  <c r="AH94" i="7" s="1"/>
  <c r="AH44" i="1"/>
  <c r="AH44" i="7" s="1"/>
  <c r="BE16" i="5"/>
  <c r="BE16" i="9" s="1"/>
  <c r="BE51" i="5"/>
  <c r="BE51" i="9" s="1"/>
  <c r="BE100" i="9" s="1"/>
  <c r="BE23" i="5"/>
  <c r="BE23" i="9" s="1"/>
  <c r="BE50" i="5"/>
  <c r="BE50" i="9" s="1"/>
  <c r="BE29" i="5"/>
  <c r="BE29" i="9" s="1"/>
  <c r="BE17" i="5"/>
  <c r="BE17" i="9" s="1"/>
  <c r="BE18" i="5"/>
  <c r="BE18" i="9" s="1"/>
  <c r="BE22" i="5"/>
  <c r="BE22" i="9" s="1"/>
  <c r="BE28" i="5"/>
  <c r="BE28" i="9" s="1"/>
  <c r="BE21" i="5"/>
  <c r="BE21" i="9" s="1"/>
  <c r="BE27" i="5"/>
  <c r="BE27" i="9" s="1"/>
  <c r="BE31" i="5"/>
  <c r="BE31" i="9" s="1"/>
  <c r="BE32" i="5"/>
  <c r="BE32" i="9" s="1"/>
  <c r="BE19" i="5"/>
  <c r="BE19" i="9" s="1"/>
  <c r="BE24" i="5"/>
  <c r="BE24" i="9" s="1"/>
  <c r="BE49" i="5"/>
  <c r="BE49" i="9" s="1"/>
  <c r="BE20" i="5"/>
  <c r="BE20" i="9" s="1"/>
  <c r="AO25" i="5"/>
  <c r="AO25" i="9" s="1"/>
  <c r="AO84" i="9" s="1"/>
  <c r="AO34" i="5"/>
  <c r="AO34" i="9" s="1"/>
  <c r="AO37" i="5"/>
  <c r="AO37" i="9" s="1"/>
  <c r="AO39" i="5"/>
  <c r="AO39" i="9" s="1"/>
  <c r="AO26" i="5"/>
  <c r="AO26" i="9" s="1"/>
  <c r="AO40" i="5"/>
  <c r="AO40" i="9" s="1"/>
  <c r="AO38" i="5"/>
  <c r="AO38" i="9" s="1"/>
  <c r="AO90" i="9" s="1"/>
  <c r="AO36" i="5"/>
  <c r="AO36" i="9" s="1"/>
  <c r="AO30" i="5"/>
  <c r="AO30" i="9" s="1"/>
  <c r="AI67" i="5"/>
  <c r="AI67" i="9" s="1"/>
  <c r="AI65" i="5"/>
  <c r="AI65" i="9" s="1"/>
  <c r="AI63" i="5"/>
  <c r="AI63" i="9" s="1"/>
  <c r="AI69" i="5"/>
  <c r="AI69" i="9" s="1"/>
  <c r="AI60" i="5"/>
  <c r="AI68" i="5"/>
  <c r="AI68" i="9" s="1"/>
  <c r="AI62" i="5"/>
  <c r="AI61" i="5"/>
  <c r="AI66" i="5"/>
  <c r="AI66" i="9" s="1"/>
  <c r="AI64" i="5"/>
  <c r="AI64" i="9" s="1"/>
  <c r="AI70" i="5"/>
  <c r="AI70" i="9" s="1"/>
  <c r="BB47" i="6"/>
  <c r="BB47" i="8" s="1"/>
  <c r="BB97" i="8" s="1"/>
  <c r="BB35" i="6"/>
  <c r="BB35" i="8" s="1"/>
  <c r="BB48" i="6"/>
  <c r="BB48" i="8" s="1"/>
  <c r="BB98" i="8" s="1"/>
  <c r="BB47" i="5"/>
  <c r="BB47" i="9" s="1"/>
  <c r="BB97" i="9" s="1"/>
  <c r="BB35" i="5"/>
  <c r="BB35" i="9" s="1"/>
  <c r="BB48" i="5"/>
  <c r="BB48" i="9" s="1"/>
  <c r="BB98" i="9" s="1"/>
  <c r="BH41" i="6"/>
  <c r="BH41" i="8" s="1"/>
  <c r="BH92" i="8" s="1"/>
  <c r="BH42" i="6"/>
  <c r="BH42" i="8" s="1"/>
  <c r="BH93" i="8" s="1"/>
  <c r="BH43" i="6"/>
  <c r="BH43" i="8" s="1"/>
  <c r="BH94" i="8" s="1"/>
  <c r="BH45" i="6"/>
  <c r="BH45" i="8" s="1"/>
  <c r="BH44" i="6"/>
  <c r="BH44" i="8" s="1"/>
  <c r="BH46" i="6"/>
  <c r="BH46" i="8" s="1"/>
  <c r="BH96" i="8" s="1"/>
  <c r="BG48" i="5"/>
  <c r="BG48" i="9" s="1"/>
  <c r="BG98" i="9" s="1"/>
  <c r="BG35" i="5"/>
  <c r="BG35" i="9" s="1"/>
  <c r="BG47" i="5"/>
  <c r="BG47" i="9" s="1"/>
  <c r="BG97" i="9" s="1"/>
  <c r="AZ14" i="5"/>
  <c r="AZ14" i="9" s="1"/>
  <c r="AZ79" i="9" s="1"/>
  <c r="AZ33" i="5"/>
  <c r="AZ33" i="9" s="1"/>
  <c r="AZ88" i="9" s="1"/>
  <c r="AZ54" i="5"/>
  <c r="AZ54" i="9" s="1"/>
  <c r="AZ103" i="9" s="1"/>
  <c r="AZ15" i="5"/>
  <c r="AZ15" i="9" s="1"/>
  <c r="AZ80" i="9" s="1"/>
  <c r="AZ53" i="5"/>
  <c r="AZ53" i="9" s="1"/>
  <c r="AZ102" i="9" s="1"/>
  <c r="AD38" i="6"/>
  <c r="AD38" i="8" s="1"/>
  <c r="AD90" i="8" s="1"/>
  <c r="AD39" i="6"/>
  <c r="AD39" i="8" s="1"/>
  <c r="AD25" i="6"/>
  <c r="AD25" i="8" s="1"/>
  <c r="AD84" i="8" s="1"/>
  <c r="AD30" i="6"/>
  <c r="AD30" i="8" s="1"/>
  <c r="AD26" i="6"/>
  <c r="AD26" i="8" s="1"/>
  <c r="AD37" i="6"/>
  <c r="AD37" i="8" s="1"/>
  <c r="AD40" i="6"/>
  <c r="AD40" i="8" s="1"/>
  <c r="AD34" i="6"/>
  <c r="AD34" i="8" s="1"/>
  <c r="AD36" i="6"/>
  <c r="AD36" i="8" s="1"/>
  <c r="AT47" i="1"/>
  <c r="AT47" i="7" s="1"/>
  <c r="AT97" i="7" s="1"/>
  <c r="AT48" i="1"/>
  <c r="AT48" i="7" s="1"/>
  <c r="AT98" i="7" s="1"/>
  <c r="AT35" i="1"/>
  <c r="AT35" i="7" s="1"/>
  <c r="AU14" i="5"/>
  <c r="AU14" i="9" s="1"/>
  <c r="AU79" i="9" s="1"/>
  <c r="AU33" i="5"/>
  <c r="AU33" i="9" s="1"/>
  <c r="AU88" i="9" s="1"/>
  <c r="AU54" i="5"/>
  <c r="AU54" i="9" s="1"/>
  <c r="AU103" i="9" s="1"/>
  <c r="AU15" i="5"/>
  <c r="AU15" i="9" s="1"/>
  <c r="AU80" i="9" s="1"/>
  <c r="AU53" i="5"/>
  <c r="AU53" i="9" s="1"/>
  <c r="AU102" i="9" s="1"/>
  <c r="AK53" i="6"/>
  <c r="AK53" i="8" s="1"/>
  <c r="AK102" i="8" s="1"/>
  <c r="AK54" i="6"/>
  <c r="AK54" i="8" s="1"/>
  <c r="AK103" i="8" s="1"/>
  <c r="AK14" i="6"/>
  <c r="AK14" i="8" s="1"/>
  <c r="AK79" i="8" s="1"/>
  <c r="AK15" i="6"/>
  <c r="AK15" i="8" s="1"/>
  <c r="AK80" i="8" s="1"/>
  <c r="AK33" i="6"/>
  <c r="AK33" i="8" s="1"/>
  <c r="AK88" i="8" s="1"/>
  <c r="AU46" i="6"/>
  <c r="AU46" i="8" s="1"/>
  <c r="AU96" i="8" s="1"/>
  <c r="AU42" i="6"/>
  <c r="AU42" i="8" s="1"/>
  <c r="AU93" i="8" s="1"/>
  <c r="AU41" i="6"/>
  <c r="AU41" i="8" s="1"/>
  <c r="AU92" i="8" s="1"/>
  <c r="AU43" i="6"/>
  <c r="AU43" i="8" s="1"/>
  <c r="AU94" i="8" s="1"/>
  <c r="AU45" i="6"/>
  <c r="AU45" i="8" s="1"/>
  <c r="AU44" i="6"/>
  <c r="AU44" i="8" s="1"/>
  <c r="AD27" i="1"/>
  <c r="AD27" i="7" s="1"/>
  <c r="AD19" i="1"/>
  <c r="AD19" i="7" s="1"/>
  <c r="AD31" i="1"/>
  <c r="AD31" i="7" s="1"/>
  <c r="AD50" i="1"/>
  <c r="AD50" i="7" s="1"/>
  <c r="AD21" i="1"/>
  <c r="AD21" i="7" s="1"/>
  <c r="AD32" i="1"/>
  <c r="AD32" i="7" s="1"/>
  <c r="AD51" i="1"/>
  <c r="AD51" i="7" s="1"/>
  <c r="AD100" i="7" s="1"/>
  <c r="AD22" i="1"/>
  <c r="AD22" i="7" s="1"/>
  <c r="AD16" i="1"/>
  <c r="AD16" i="7" s="1"/>
  <c r="AD24" i="1"/>
  <c r="AD24" i="7" s="1"/>
  <c r="AD18" i="1"/>
  <c r="AD18" i="7" s="1"/>
  <c r="AD20" i="1"/>
  <c r="AD20" i="7" s="1"/>
  <c r="AD29" i="1"/>
  <c r="AD29" i="7" s="1"/>
  <c r="AD17" i="1"/>
  <c r="AD17" i="7" s="1"/>
  <c r="AD28" i="1"/>
  <c r="AD28" i="7" s="1"/>
  <c r="AD49" i="1"/>
  <c r="AD49" i="7" s="1"/>
  <c r="AD23" i="1"/>
  <c r="AD23" i="7" s="1"/>
  <c r="AI21" i="1"/>
  <c r="AI21" i="7" s="1"/>
  <c r="AI32" i="1"/>
  <c r="AI32" i="7" s="1"/>
  <c r="AI51" i="1"/>
  <c r="AI51" i="7" s="1"/>
  <c r="AI100" i="7" s="1"/>
  <c r="AI22" i="1"/>
  <c r="AI22" i="7" s="1"/>
  <c r="AI24" i="1"/>
  <c r="AI24" i="7" s="1"/>
  <c r="AI18" i="1"/>
  <c r="AI18" i="7" s="1"/>
  <c r="AI27" i="1"/>
  <c r="AI27" i="7" s="1"/>
  <c r="AI19" i="1"/>
  <c r="AI19" i="7" s="1"/>
  <c r="AI28" i="1"/>
  <c r="AI28" i="7" s="1"/>
  <c r="AI20" i="1"/>
  <c r="AI20" i="7" s="1"/>
  <c r="AI31" i="1"/>
  <c r="AI31" i="7" s="1"/>
  <c r="AI50" i="1"/>
  <c r="AI50" i="7" s="1"/>
  <c r="AI16" i="1"/>
  <c r="AI16" i="7" s="1"/>
  <c r="AI23" i="1"/>
  <c r="AI23" i="7" s="1"/>
  <c r="AI29" i="1"/>
  <c r="AI29" i="7" s="1"/>
  <c r="AI49" i="1"/>
  <c r="AI49" i="7" s="1"/>
  <c r="AI17" i="1"/>
  <c r="AI17" i="7" s="1"/>
  <c r="AK47" i="5"/>
  <c r="AK47" i="9" s="1"/>
  <c r="AK97" i="9" s="1"/>
  <c r="AK35" i="5"/>
  <c r="AK35" i="9" s="1"/>
  <c r="AK48" i="5"/>
  <c r="AK48" i="9" s="1"/>
  <c r="AK98" i="9" s="1"/>
  <c r="AI15" i="5"/>
  <c r="AI15" i="9" s="1"/>
  <c r="AI80" i="9" s="1"/>
  <c r="AI53" i="5"/>
  <c r="AI53" i="9" s="1"/>
  <c r="AI102" i="9" s="1"/>
  <c r="AI14" i="5"/>
  <c r="AI14" i="9" s="1"/>
  <c r="AI79" i="9" s="1"/>
  <c r="AI33" i="5"/>
  <c r="AI33" i="9" s="1"/>
  <c r="AI88" i="9" s="1"/>
  <c r="AI54" i="5"/>
  <c r="AI54" i="9" s="1"/>
  <c r="AI103" i="9" s="1"/>
  <c r="X29" i="5"/>
  <c r="X29" i="9" s="1"/>
  <c r="X49" i="5"/>
  <c r="X49" i="9" s="1"/>
  <c r="X31" i="5"/>
  <c r="X31" i="9" s="1"/>
  <c r="X50" i="5"/>
  <c r="X50" i="9" s="1"/>
  <c r="X32" i="5"/>
  <c r="X32" i="9" s="1"/>
  <c r="X51" i="5"/>
  <c r="X51" i="9" s="1"/>
  <c r="X100" i="9" s="1"/>
  <c r="X23" i="5"/>
  <c r="X23" i="9" s="1"/>
  <c r="X17" i="5"/>
  <c r="X17" i="9" s="1"/>
  <c r="X24" i="5"/>
  <c r="X24" i="9" s="1"/>
  <c r="X18" i="5"/>
  <c r="X18" i="9" s="1"/>
  <c r="X16" i="5"/>
  <c r="X16" i="9" s="1"/>
  <c r="X19" i="5"/>
  <c r="X19" i="9" s="1"/>
  <c r="X20" i="5"/>
  <c r="X20" i="9" s="1"/>
  <c r="X21" i="5"/>
  <c r="X21" i="9" s="1"/>
  <c r="X22" i="5"/>
  <c r="X22" i="9" s="1"/>
  <c r="X28" i="5"/>
  <c r="X28" i="9" s="1"/>
  <c r="X27" i="5"/>
  <c r="X27" i="9" s="1"/>
  <c r="Y47" i="6"/>
  <c r="Y47" i="8" s="1"/>
  <c r="Y97" i="8" s="1"/>
  <c r="Y48" i="6"/>
  <c r="Y48" i="8" s="1"/>
  <c r="Y98" i="8" s="1"/>
  <c r="Y35" i="6"/>
  <c r="Y35" i="8" s="1"/>
  <c r="BD38" i="6"/>
  <c r="BD38" i="8" s="1"/>
  <c r="BD90" i="8" s="1"/>
  <c r="BD39" i="6"/>
  <c r="BD39" i="8" s="1"/>
  <c r="BD25" i="6"/>
  <c r="BD25" i="8" s="1"/>
  <c r="BD84" i="8" s="1"/>
  <c r="BD30" i="6"/>
  <c r="BD30" i="8" s="1"/>
  <c r="BD26" i="6"/>
  <c r="BD26" i="8" s="1"/>
  <c r="BD40" i="6"/>
  <c r="BD40" i="8" s="1"/>
  <c r="BD37" i="6"/>
  <c r="BD37" i="8" s="1"/>
  <c r="BD34" i="6"/>
  <c r="BD34" i="8" s="1"/>
  <c r="BD36" i="6"/>
  <c r="BD36" i="8" s="1"/>
  <c r="AN47" i="6"/>
  <c r="AN47" i="8" s="1"/>
  <c r="AN97" i="8" s="1"/>
  <c r="AN48" i="6"/>
  <c r="AN48" i="8" s="1"/>
  <c r="AN98" i="8" s="1"/>
  <c r="AN35" i="6"/>
  <c r="AN35" i="8" s="1"/>
  <c r="BD15" i="5"/>
  <c r="BD15" i="9" s="1"/>
  <c r="BD80" i="9" s="1"/>
  <c r="BD53" i="5"/>
  <c r="BD53" i="9" s="1"/>
  <c r="BD102" i="9" s="1"/>
  <c r="BD14" i="5"/>
  <c r="BD14" i="9" s="1"/>
  <c r="BD79" i="9" s="1"/>
  <c r="BD33" i="5"/>
  <c r="BD33" i="9" s="1"/>
  <c r="BD88" i="9" s="1"/>
  <c r="BD54" i="5"/>
  <c r="BD54" i="9" s="1"/>
  <c r="BD103" i="9" s="1"/>
  <c r="AN30" i="5"/>
  <c r="AN30" i="9" s="1"/>
  <c r="AN36" i="5"/>
  <c r="AN36" i="9" s="1"/>
  <c r="AN38" i="5"/>
  <c r="AN38" i="9" s="1"/>
  <c r="AN90" i="9" s="1"/>
  <c r="AN40" i="5"/>
  <c r="AN40" i="9" s="1"/>
  <c r="AN25" i="5"/>
  <c r="AN25" i="9" s="1"/>
  <c r="AN84" i="9" s="1"/>
  <c r="AN34" i="5"/>
  <c r="AN34" i="9" s="1"/>
  <c r="AN37" i="5"/>
  <c r="AN37" i="9" s="1"/>
  <c r="AN39" i="5"/>
  <c r="AN39" i="9" s="1"/>
  <c r="AN26" i="5"/>
  <c r="AN26" i="9" s="1"/>
  <c r="BB29" i="1"/>
  <c r="BB29" i="7" s="1"/>
  <c r="BB49" i="1"/>
  <c r="BB49" i="7" s="1"/>
  <c r="BB21" i="1"/>
  <c r="BB21" i="7" s="1"/>
  <c r="BB22" i="1"/>
  <c r="BB22" i="7" s="1"/>
  <c r="BB16" i="1"/>
  <c r="BB16" i="7" s="1"/>
  <c r="BB23" i="1"/>
  <c r="BB23" i="7" s="1"/>
  <c r="BB17" i="1"/>
  <c r="BB17" i="7" s="1"/>
  <c r="BB24" i="1"/>
  <c r="BB24" i="7" s="1"/>
  <c r="BB18" i="1"/>
  <c r="BB18" i="7" s="1"/>
  <c r="BB28" i="1"/>
  <c r="BB28" i="7" s="1"/>
  <c r="BB20" i="1"/>
  <c r="BB20" i="7" s="1"/>
  <c r="BB50" i="1"/>
  <c r="BB50" i="7" s="1"/>
  <c r="BB27" i="1"/>
  <c r="BB27" i="7" s="1"/>
  <c r="BB32" i="1"/>
  <c r="BB32" i="7" s="1"/>
  <c r="BB31" i="1"/>
  <c r="BB31" i="7" s="1"/>
  <c r="BB51" i="1"/>
  <c r="BB51" i="7" s="1"/>
  <c r="BB100" i="7" s="1"/>
  <c r="BB19" i="1"/>
  <c r="BB19" i="7" s="1"/>
  <c r="AL25" i="6"/>
  <c r="AL25" i="8" s="1"/>
  <c r="AL84" i="8" s="1"/>
  <c r="AL26" i="6"/>
  <c r="AL26" i="8" s="1"/>
  <c r="AL30" i="6"/>
  <c r="AL30" i="8" s="1"/>
  <c r="AL36" i="6"/>
  <c r="AL36" i="8" s="1"/>
  <c r="AL34" i="6"/>
  <c r="AL34" i="8" s="1"/>
  <c r="AL40" i="6"/>
  <c r="AL40" i="8" s="1"/>
  <c r="AL39" i="6"/>
  <c r="AL39" i="8" s="1"/>
  <c r="AL37" i="6"/>
  <c r="AL37" i="8" s="1"/>
  <c r="AL38" i="6"/>
  <c r="AL38" i="8" s="1"/>
  <c r="AL90" i="8" s="1"/>
  <c r="AB31" i="6"/>
  <c r="AB31" i="8" s="1"/>
  <c r="AB23" i="6"/>
  <c r="AB23" i="8" s="1"/>
  <c r="AB24" i="6"/>
  <c r="AB24" i="8" s="1"/>
  <c r="AB29" i="6"/>
  <c r="AB29" i="8" s="1"/>
  <c r="AB22" i="6"/>
  <c r="AB22" i="8" s="1"/>
  <c r="AB51" i="6"/>
  <c r="AB51" i="8" s="1"/>
  <c r="AB100" i="8" s="1"/>
  <c r="AB21" i="6"/>
  <c r="AB21" i="8" s="1"/>
  <c r="AB27" i="6"/>
  <c r="AB27" i="8" s="1"/>
  <c r="AB28" i="6"/>
  <c r="AB28" i="8" s="1"/>
  <c r="AB50" i="6"/>
  <c r="AB50" i="8" s="1"/>
  <c r="AB20" i="6"/>
  <c r="AB20" i="8" s="1"/>
  <c r="AB18" i="6"/>
  <c r="AB18" i="8" s="1"/>
  <c r="AB49" i="6"/>
  <c r="AB49" i="8" s="1"/>
  <c r="AB32" i="6"/>
  <c r="AB32" i="8" s="1"/>
  <c r="AB16" i="6"/>
  <c r="AB16" i="8" s="1"/>
  <c r="AB19" i="6"/>
  <c r="AB19" i="8" s="1"/>
  <c r="AB17" i="6"/>
  <c r="AB17" i="8" s="1"/>
  <c r="BA22" i="6"/>
  <c r="BA22" i="8" s="1"/>
  <c r="BA29" i="6"/>
  <c r="BA29" i="8" s="1"/>
  <c r="BA51" i="6"/>
  <c r="BA51" i="8" s="1"/>
  <c r="BA100" i="8" s="1"/>
  <c r="BA16" i="6"/>
  <c r="BA16" i="8" s="1"/>
  <c r="BA50" i="6"/>
  <c r="BA50" i="8" s="1"/>
  <c r="BA32" i="6"/>
  <c r="BA32" i="8" s="1"/>
  <c r="BA31" i="6"/>
  <c r="BA31" i="8" s="1"/>
  <c r="BA49" i="6"/>
  <c r="BA49" i="8" s="1"/>
  <c r="BA27" i="6"/>
  <c r="BA27" i="8" s="1"/>
  <c r="BA28" i="6"/>
  <c r="BA28" i="8" s="1"/>
  <c r="BA20" i="6"/>
  <c r="BA20" i="8" s="1"/>
  <c r="BA21" i="6"/>
  <c r="BA21" i="8" s="1"/>
  <c r="BA24" i="6"/>
  <c r="BA24" i="8" s="1"/>
  <c r="BA19" i="6"/>
  <c r="BA19" i="8" s="1"/>
  <c r="BA23" i="6"/>
  <c r="BA23" i="8" s="1"/>
  <c r="BA18" i="6"/>
  <c r="BA18" i="8" s="1"/>
  <c r="BA17" i="6"/>
  <c r="BA17" i="8" s="1"/>
  <c r="BA43" i="1"/>
  <c r="BA43" i="7" s="1"/>
  <c r="BA94" i="7" s="1"/>
  <c r="BA44" i="1"/>
  <c r="BA44" i="7" s="1"/>
  <c r="BA45" i="1"/>
  <c r="BA45" i="7" s="1"/>
  <c r="BA41" i="1"/>
  <c r="BA41" i="7" s="1"/>
  <c r="BA92" i="7" s="1"/>
  <c r="BA46" i="1"/>
  <c r="BA46" i="7" s="1"/>
  <c r="BA96" i="7" s="1"/>
  <c r="BA42" i="1"/>
  <c r="BA42" i="7" s="1"/>
  <c r="BA93" i="7" s="1"/>
  <c r="AS47" i="5"/>
  <c r="AS47" i="9" s="1"/>
  <c r="AS97" i="9" s="1"/>
  <c r="AS35" i="5"/>
  <c r="AS35" i="9" s="1"/>
  <c r="AS48" i="5"/>
  <c r="AS48" i="9" s="1"/>
  <c r="AS98" i="9" s="1"/>
  <c r="BF54" i="5"/>
  <c r="BF54" i="9" s="1"/>
  <c r="BF103" i="9" s="1"/>
  <c r="BF33" i="5"/>
  <c r="BF33" i="9" s="1"/>
  <c r="BF88" i="9" s="1"/>
  <c r="BF53" i="5"/>
  <c r="BF53" i="9" s="1"/>
  <c r="BF102" i="9" s="1"/>
  <c r="BF14" i="5"/>
  <c r="BF14" i="9" s="1"/>
  <c r="BF79" i="9" s="1"/>
  <c r="BF15" i="5"/>
  <c r="BF15" i="9" s="1"/>
  <c r="BF80" i="9" s="1"/>
  <c r="AP54" i="5"/>
  <c r="AP54" i="9" s="1"/>
  <c r="AP103" i="9" s="1"/>
  <c r="AP33" i="5"/>
  <c r="AP33" i="9" s="1"/>
  <c r="AP88" i="9" s="1"/>
  <c r="AP53" i="5"/>
  <c r="AP53" i="9" s="1"/>
  <c r="AP102" i="9" s="1"/>
  <c r="AP14" i="5"/>
  <c r="AP14" i="9" s="1"/>
  <c r="AP79" i="9" s="1"/>
  <c r="AP15" i="5"/>
  <c r="AP15" i="9" s="1"/>
  <c r="AP80" i="9" s="1"/>
  <c r="AW15" i="6"/>
  <c r="AW15" i="8" s="1"/>
  <c r="AW80" i="8" s="1"/>
  <c r="AW33" i="6"/>
  <c r="AW33" i="8" s="1"/>
  <c r="AW88" i="8" s="1"/>
  <c r="AW14" i="6"/>
  <c r="AW14" i="8" s="1"/>
  <c r="AW79" i="8" s="1"/>
  <c r="AW53" i="6"/>
  <c r="AW53" i="8" s="1"/>
  <c r="AW102" i="8" s="1"/>
  <c r="AW54" i="6"/>
  <c r="AW54" i="8" s="1"/>
  <c r="AW103" i="8" s="1"/>
  <c r="AC15" i="5"/>
  <c r="AC15" i="9" s="1"/>
  <c r="AC80" i="9" s="1"/>
  <c r="AC53" i="5"/>
  <c r="AC53" i="9" s="1"/>
  <c r="AC102" i="9" s="1"/>
  <c r="AC54" i="5"/>
  <c r="AC54" i="9" s="1"/>
  <c r="AC103" i="9" s="1"/>
  <c r="AC33" i="5"/>
  <c r="AC33" i="9" s="1"/>
  <c r="AC88" i="9" s="1"/>
  <c r="AC14" i="5"/>
  <c r="AC14" i="9" s="1"/>
  <c r="AC79" i="9" s="1"/>
  <c r="BF43" i="6"/>
  <c r="BF43" i="8" s="1"/>
  <c r="BF94" i="8" s="1"/>
  <c r="BF44" i="6"/>
  <c r="BF44" i="8" s="1"/>
  <c r="BF45" i="6"/>
  <c r="BF45" i="8" s="1"/>
  <c r="BF42" i="6"/>
  <c r="BF42" i="8" s="1"/>
  <c r="BF93" i="8" s="1"/>
  <c r="BF46" i="6"/>
  <c r="BF46" i="8" s="1"/>
  <c r="BF96" i="8" s="1"/>
  <c r="BF41" i="6"/>
  <c r="BF41" i="8" s="1"/>
  <c r="BF92" i="8" s="1"/>
  <c r="AO39" i="1"/>
  <c r="AO39" i="7" s="1"/>
  <c r="AO30" i="1"/>
  <c r="AO30" i="7" s="1"/>
  <c r="AO34" i="1"/>
  <c r="AO34" i="7" s="1"/>
  <c r="AO36" i="1"/>
  <c r="AO36" i="7" s="1"/>
  <c r="AO38" i="1"/>
  <c r="AO38" i="7" s="1"/>
  <c r="AO90" i="7" s="1"/>
  <c r="AO40" i="1"/>
  <c r="AO40" i="7" s="1"/>
  <c r="AO26" i="1"/>
  <c r="AO26" i="7" s="1"/>
  <c r="AO37" i="1"/>
  <c r="AO37" i="7" s="1"/>
  <c r="AO25" i="1"/>
  <c r="AO25" i="7" s="1"/>
  <c r="AO84" i="7" s="1"/>
  <c r="AW14" i="5"/>
  <c r="AW14" i="9" s="1"/>
  <c r="AW79" i="9" s="1"/>
  <c r="AW33" i="5"/>
  <c r="AW33" i="9" s="1"/>
  <c r="AW88" i="9" s="1"/>
  <c r="AW54" i="5"/>
  <c r="AW54" i="9" s="1"/>
  <c r="AW103" i="9" s="1"/>
  <c r="AW53" i="5"/>
  <c r="AW53" i="9" s="1"/>
  <c r="AW102" i="9" s="1"/>
  <c r="AW15" i="5"/>
  <c r="AW15" i="9" s="1"/>
  <c r="AW80" i="9" s="1"/>
  <c r="AG23" i="1"/>
  <c r="AG23" i="7" s="1"/>
  <c r="AG17" i="1"/>
  <c r="AG17" i="7" s="1"/>
  <c r="AG24" i="1"/>
  <c r="AG24" i="7" s="1"/>
  <c r="AG28" i="1"/>
  <c r="AG28" i="7" s="1"/>
  <c r="AG20" i="1"/>
  <c r="AG20" i="7" s="1"/>
  <c r="AG29" i="1"/>
  <c r="AG29" i="7" s="1"/>
  <c r="AG49" i="1"/>
  <c r="AG49" i="7" s="1"/>
  <c r="AG31" i="1"/>
  <c r="AG31" i="7" s="1"/>
  <c r="AG50" i="1"/>
  <c r="AG50" i="7" s="1"/>
  <c r="AG22" i="1"/>
  <c r="AG22" i="7" s="1"/>
  <c r="AG16" i="1"/>
  <c r="AG16" i="7" s="1"/>
  <c r="AG18" i="1"/>
  <c r="AG18" i="7" s="1"/>
  <c r="AG27" i="1"/>
  <c r="AG27" i="7" s="1"/>
  <c r="AG19" i="1"/>
  <c r="AG19" i="7" s="1"/>
  <c r="AG51" i="1"/>
  <c r="AG51" i="7" s="1"/>
  <c r="AG100" i="7" s="1"/>
  <c r="AG21" i="1"/>
  <c r="AG21" i="7" s="1"/>
  <c r="AG32" i="1"/>
  <c r="AG32" i="7" s="1"/>
  <c r="AL29" i="1"/>
  <c r="AL29" i="7" s="1"/>
  <c r="AL49" i="1"/>
  <c r="AL49" i="7" s="1"/>
  <c r="AL21" i="1"/>
  <c r="AL21" i="7" s="1"/>
  <c r="AL22" i="1"/>
  <c r="AL22" i="7" s="1"/>
  <c r="AL16" i="1"/>
  <c r="AL16" i="7" s="1"/>
  <c r="AL23" i="1"/>
  <c r="AL23" i="7" s="1"/>
  <c r="AL17" i="1"/>
  <c r="AL17" i="7" s="1"/>
  <c r="AL24" i="1"/>
  <c r="AL24" i="7" s="1"/>
  <c r="AL18" i="1"/>
  <c r="AL18" i="7" s="1"/>
  <c r="AL28" i="1"/>
  <c r="AL28" i="7" s="1"/>
  <c r="AL20" i="1"/>
  <c r="AL20" i="7" s="1"/>
  <c r="AL31" i="1"/>
  <c r="AL31" i="7" s="1"/>
  <c r="AL51" i="1"/>
  <c r="AL51" i="7" s="1"/>
  <c r="AL100" i="7" s="1"/>
  <c r="AL32" i="1"/>
  <c r="AL32" i="7" s="1"/>
  <c r="AL27" i="1"/>
  <c r="AL27" i="7" s="1"/>
  <c r="AL19" i="1"/>
  <c r="AL19" i="7" s="1"/>
  <c r="AL50" i="1"/>
  <c r="AL50" i="7" s="1"/>
  <c r="AQ42" i="1"/>
  <c r="AQ42" i="7" s="1"/>
  <c r="AQ93" i="7" s="1"/>
  <c r="AQ45" i="1"/>
  <c r="AQ45" i="7" s="1"/>
  <c r="AQ46" i="1"/>
  <c r="AQ46" i="7" s="1"/>
  <c r="AQ96" i="7" s="1"/>
  <c r="AQ41" i="1"/>
  <c r="AQ41" i="7" s="1"/>
  <c r="AQ92" i="7" s="1"/>
  <c r="AQ44" i="1"/>
  <c r="AQ44" i="7" s="1"/>
  <c r="AQ43" i="1"/>
  <c r="AQ43" i="7" s="1"/>
  <c r="AQ94" i="7" s="1"/>
  <c r="AM58" i="5"/>
  <c r="AM59" i="5"/>
  <c r="AP6" i="5"/>
  <c r="AP6" i="9" s="1"/>
  <c r="AP57" i="9"/>
  <c r="AL57" i="9"/>
  <c r="AL6" i="5"/>
  <c r="AL6" i="9" s="1"/>
  <c r="Y58" i="6"/>
  <c r="Y59" i="6"/>
  <c r="AP6" i="6"/>
  <c r="AP6" i="8" s="1"/>
  <c r="AP57" i="8"/>
  <c r="AF58" i="9"/>
  <c r="AF7" i="5"/>
  <c r="AF7" i="9" s="1"/>
  <c r="BB59" i="6"/>
  <c r="BB58" i="6"/>
  <c r="AT59" i="6"/>
  <c r="AT58" i="6"/>
  <c r="AB62" i="9"/>
  <c r="AB11" i="5"/>
  <c r="AB11" i="9" s="1"/>
  <c r="AF10" i="5"/>
  <c r="AF10" i="9" s="1"/>
  <c r="AF61" i="9"/>
  <c r="BC66" i="5"/>
  <c r="BC66" i="9" s="1"/>
  <c r="BC64" i="5"/>
  <c r="BC64" i="9" s="1"/>
  <c r="BC61" i="5"/>
  <c r="BC69" i="5"/>
  <c r="BC69" i="9" s="1"/>
  <c r="BC62" i="5"/>
  <c r="BC67" i="5"/>
  <c r="BC67" i="9" s="1"/>
  <c r="BC60" i="5"/>
  <c r="BC65" i="5"/>
  <c r="BC65" i="9" s="1"/>
  <c r="BC68" i="5"/>
  <c r="BC68" i="9" s="1"/>
  <c r="BC63" i="5"/>
  <c r="BC63" i="9" s="1"/>
  <c r="BC70" i="5"/>
  <c r="BC70" i="9" s="1"/>
  <c r="BC6" i="6"/>
  <c r="BC6" i="8" s="1"/>
  <c r="BC57" i="8"/>
  <c r="BA58" i="9"/>
  <c r="BA7" i="5"/>
  <c r="BA7" i="9" s="1"/>
  <c r="AX61" i="9"/>
  <c r="AX10" i="5"/>
  <c r="AX10" i="9" s="1"/>
  <c r="AQ4" i="8"/>
  <c r="AQ13" i="6"/>
  <c r="AQ13" i="8" s="1"/>
  <c r="AQ78" i="8" s="1"/>
  <c r="AY61" i="6"/>
  <c r="AY69" i="6"/>
  <c r="AY69" i="8" s="1"/>
  <c r="AY67" i="6"/>
  <c r="AY67" i="8" s="1"/>
  <c r="AY70" i="6"/>
  <c r="AY70" i="8" s="1"/>
  <c r="AY68" i="6"/>
  <c r="AY68" i="8" s="1"/>
  <c r="AY66" i="6"/>
  <c r="AY66" i="8" s="1"/>
  <c r="AY60" i="6"/>
  <c r="AY62" i="6"/>
  <c r="AY63" i="6"/>
  <c r="AY63" i="8" s="1"/>
  <c r="AY65" i="6"/>
  <c r="AY65" i="8" s="1"/>
  <c r="AY64" i="6"/>
  <c r="AY64" i="8" s="1"/>
  <c r="AQ58" i="6"/>
  <c r="AQ59" i="6"/>
  <c r="AN6" i="6"/>
  <c r="AN6" i="8" s="1"/>
  <c r="AN57" i="8"/>
  <c r="AC57" i="8"/>
  <c r="AC6" i="6"/>
  <c r="AC6" i="8" s="1"/>
  <c r="AT60" i="5"/>
  <c r="AT61" i="5"/>
  <c r="AT67" i="5"/>
  <c r="AT67" i="9" s="1"/>
  <c r="AT63" i="5"/>
  <c r="AT63" i="9" s="1"/>
  <c r="AT69" i="5"/>
  <c r="AT69" i="9" s="1"/>
  <c r="AT64" i="5"/>
  <c r="AT64" i="9" s="1"/>
  <c r="AT62" i="5"/>
  <c r="AT65" i="5"/>
  <c r="AT65" i="9" s="1"/>
  <c r="AT68" i="5"/>
  <c r="AT68" i="9" s="1"/>
  <c r="AT70" i="5"/>
  <c r="AT70" i="9" s="1"/>
  <c r="AT66" i="5"/>
  <c r="AT66" i="9" s="1"/>
  <c r="AZ64" i="6"/>
  <c r="AZ64" i="8" s="1"/>
  <c r="AZ60" i="6"/>
  <c r="AZ68" i="6"/>
  <c r="AZ68" i="8" s="1"/>
  <c r="AZ69" i="6"/>
  <c r="AZ69" i="8" s="1"/>
  <c r="AZ63" i="6"/>
  <c r="AZ63" i="8" s="1"/>
  <c r="AZ70" i="6"/>
  <c r="AZ70" i="8" s="1"/>
  <c r="AZ62" i="6"/>
  <c r="AZ61" i="6"/>
  <c r="AZ67" i="6"/>
  <c r="AZ67" i="8" s="1"/>
  <c r="AZ65" i="6"/>
  <c r="AZ65" i="8" s="1"/>
  <c r="AZ66" i="6"/>
  <c r="AZ66" i="8" s="1"/>
  <c r="X37" i="5"/>
  <c r="X37" i="9" s="1"/>
  <c r="X26" i="5"/>
  <c r="X26" i="9" s="1"/>
  <c r="X25" i="5"/>
  <c r="X25" i="9" s="1"/>
  <c r="X84" i="9" s="1"/>
  <c r="X34" i="5"/>
  <c r="X34" i="9" s="1"/>
  <c r="X39" i="5"/>
  <c r="X39" i="9" s="1"/>
  <c r="X38" i="5"/>
  <c r="X38" i="9" s="1"/>
  <c r="X90" i="9" s="1"/>
  <c r="X36" i="5"/>
  <c r="X36" i="9" s="1"/>
  <c r="X30" i="5"/>
  <c r="X30" i="9" s="1"/>
  <c r="X40" i="5"/>
  <c r="X40" i="9" s="1"/>
  <c r="AC57" i="9"/>
  <c r="AC6" i="5"/>
  <c r="AC6" i="9" s="1"/>
  <c r="AR60" i="9"/>
  <c r="AR9" i="5"/>
  <c r="AR9" i="9" s="1"/>
  <c r="AZ60" i="9"/>
  <c r="AZ9" i="5"/>
  <c r="AZ9" i="9" s="1"/>
  <c r="AA57" i="7"/>
  <c r="AA6" i="1"/>
  <c r="AA6" i="7" s="1"/>
  <c r="AN65" i="1"/>
  <c r="AN65" i="7" s="1"/>
  <c r="AN67" i="1"/>
  <c r="AN67" i="7" s="1"/>
  <c r="AN60" i="1"/>
  <c r="AN61" i="1"/>
  <c r="AN68" i="1"/>
  <c r="AN68" i="7" s="1"/>
  <c r="AN69" i="1"/>
  <c r="AN69" i="7" s="1"/>
  <c r="AN70" i="1"/>
  <c r="AN70" i="7" s="1"/>
  <c r="AN62" i="1"/>
  <c r="AN63" i="1"/>
  <c r="AN63" i="7" s="1"/>
  <c r="AN64" i="1"/>
  <c r="AN64" i="7" s="1"/>
  <c r="AN66" i="1"/>
  <c r="AN66" i="7" s="1"/>
  <c r="AL6" i="1"/>
  <c r="AL6" i="7" s="1"/>
  <c r="AL57" i="7"/>
  <c r="AS6" i="1"/>
  <c r="AS6" i="7" s="1"/>
  <c r="AS57" i="7"/>
  <c r="AC6" i="1"/>
  <c r="AC6" i="7" s="1"/>
  <c r="AC57" i="7"/>
  <c r="AA59" i="1"/>
  <c r="AA58" i="1"/>
  <c r="AO62" i="1"/>
  <c r="AO63" i="1"/>
  <c r="AO63" i="7" s="1"/>
  <c r="AO60" i="1"/>
  <c r="AO61" i="1"/>
  <c r="AO68" i="1"/>
  <c r="AO68" i="7" s="1"/>
  <c r="AO66" i="1"/>
  <c r="AO66" i="7" s="1"/>
  <c r="AO67" i="1"/>
  <c r="AO67" i="7" s="1"/>
  <c r="AO70" i="1"/>
  <c r="AO70" i="7" s="1"/>
  <c r="AO64" i="1"/>
  <c r="AO64" i="7" s="1"/>
  <c r="AO65" i="1"/>
  <c r="AO65" i="7" s="1"/>
  <c r="AO69" i="1"/>
  <c r="AO69" i="7" s="1"/>
  <c r="AH62" i="1"/>
  <c r="AH68" i="1"/>
  <c r="AH68" i="7" s="1"/>
  <c r="AH67" i="1"/>
  <c r="AH67" i="7" s="1"/>
  <c r="AH63" i="1"/>
  <c r="AH63" i="7" s="1"/>
  <c r="AH66" i="1"/>
  <c r="AH66" i="7" s="1"/>
  <c r="AH64" i="1"/>
  <c r="AH64" i="7" s="1"/>
  <c r="AH70" i="1"/>
  <c r="AH70" i="7" s="1"/>
  <c r="AH61" i="1"/>
  <c r="AH65" i="1"/>
  <c r="AH65" i="7" s="1"/>
  <c r="AH60" i="1"/>
  <c r="AH69" i="1"/>
  <c r="AH69" i="7" s="1"/>
  <c r="AP59" i="1"/>
  <c r="AP58" i="1"/>
  <c r="AY58" i="1"/>
  <c r="AY59" i="1"/>
  <c r="BB65" i="1"/>
  <c r="BB65" i="7" s="1"/>
  <c r="BB62" i="1"/>
  <c r="BB60" i="1"/>
  <c r="BB61" i="1"/>
  <c r="BB70" i="1"/>
  <c r="BB70" i="7" s="1"/>
  <c r="BB66" i="1"/>
  <c r="BB66" i="7" s="1"/>
  <c r="BB69" i="1"/>
  <c r="BB69" i="7" s="1"/>
  <c r="BB67" i="1"/>
  <c r="BB67" i="7" s="1"/>
  <c r="BB63" i="1"/>
  <c r="BB63" i="7" s="1"/>
  <c r="BB64" i="1"/>
  <c r="BB64" i="7" s="1"/>
  <c r="BB68" i="1"/>
  <c r="BB68" i="7" s="1"/>
  <c r="Y59" i="1"/>
  <c r="Y58" i="1"/>
  <c r="AK15" i="1"/>
  <c r="AK15" i="7" s="1"/>
  <c r="AK80" i="7" s="1"/>
  <c r="AK54" i="1"/>
  <c r="AK54" i="7" s="1"/>
  <c r="AK103" i="7" s="1"/>
  <c r="AK33" i="1"/>
  <c r="AK33" i="7" s="1"/>
  <c r="AK88" i="7" s="1"/>
  <c r="AK14" i="1"/>
  <c r="AK14" i="7" s="1"/>
  <c r="AK79" i="7" s="1"/>
  <c r="AK53" i="1"/>
  <c r="AK53" i="7" s="1"/>
  <c r="AK102" i="7" s="1"/>
  <c r="BC42" i="5"/>
  <c r="BC42" i="9" s="1"/>
  <c r="BC93" i="9" s="1"/>
  <c r="BC46" i="5"/>
  <c r="BC46" i="9" s="1"/>
  <c r="BC96" i="9" s="1"/>
  <c r="BC43" i="5"/>
  <c r="BC43" i="9" s="1"/>
  <c r="BC94" i="9" s="1"/>
  <c r="BC45" i="5"/>
  <c r="BC45" i="9" s="1"/>
  <c r="BC44" i="5"/>
  <c r="BC44" i="9" s="1"/>
  <c r="BC41" i="5"/>
  <c r="BC41" i="9" s="1"/>
  <c r="BC92" i="9" s="1"/>
  <c r="AR30" i="6"/>
  <c r="AR30" i="8" s="1"/>
  <c r="AR34" i="6"/>
  <c r="AR34" i="8" s="1"/>
  <c r="AR36" i="6"/>
  <c r="AR36" i="8" s="1"/>
  <c r="AR38" i="6"/>
  <c r="AR38" i="8" s="1"/>
  <c r="AR90" i="8" s="1"/>
  <c r="AR37" i="6"/>
  <c r="AR37" i="8" s="1"/>
  <c r="AR40" i="6"/>
  <c r="AR40" i="8" s="1"/>
  <c r="AR25" i="6"/>
  <c r="AR25" i="8" s="1"/>
  <c r="AR84" i="8" s="1"/>
  <c r="AR39" i="6"/>
  <c r="AR39" i="8" s="1"/>
  <c r="AR26" i="6"/>
  <c r="AR26" i="8" s="1"/>
  <c r="BH14" i="5"/>
  <c r="BH14" i="9" s="1"/>
  <c r="BH79" i="9" s="1"/>
  <c r="BH33" i="5"/>
  <c r="BH33" i="9" s="1"/>
  <c r="BH88" i="9" s="1"/>
  <c r="BH54" i="5"/>
  <c r="BH54" i="9" s="1"/>
  <c r="BH103" i="9" s="1"/>
  <c r="BH15" i="5"/>
  <c r="BH15" i="9" s="1"/>
  <c r="BH80" i="9" s="1"/>
  <c r="BH53" i="5"/>
  <c r="BH53" i="9" s="1"/>
  <c r="BH102" i="9" s="1"/>
  <c r="AM26" i="1"/>
  <c r="AM26" i="7" s="1"/>
  <c r="AM36" i="1"/>
  <c r="AM36" i="7" s="1"/>
  <c r="AM37" i="1"/>
  <c r="AM37" i="7" s="1"/>
  <c r="AM38" i="1"/>
  <c r="AM38" i="7" s="1"/>
  <c r="AM90" i="7" s="1"/>
  <c r="AM25" i="1"/>
  <c r="AM25" i="7" s="1"/>
  <c r="AM84" i="7" s="1"/>
  <c r="AM40" i="1"/>
  <c r="AM40" i="7" s="1"/>
  <c r="AM30" i="1"/>
  <c r="AM30" i="7" s="1"/>
  <c r="AM39" i="1"/>
  <c r="AM39" i="7" s="1"/>
  <c r="AM34" i="1"/>
  <c r="AM34" i="7" s="1"/>
  <c r="AF24" i="6"/>
  <c r="AF24" i="8" s="1"/>
  <c r="AF50" i="6"/>
  <c r="AF50" i="8" s="1"/>
  <c r="AF27" i="6"/>
  <c r="AF27" i="8" s="1"/>
  <c r="AF16" i="6"/>
  <c r="AF16" i="8" s="1"/>
  <c r="AF51" i="6"/>
  <c r="AF51" i="8" s="1"/>
  <c r="AF100" i="8" s="1"/>
  <c r="AF28" i="6"/>
  <c r="AF28" i="8" s="1"/>
  <c r="AF18" i="6"/>
  <c r="AF18" i="8" s="1"/>
  <c r="AF17" i="6"/>
  <c r="AF17" i="8" s="1"/>
  <c r="AF23" i="6"/>
  <c r="AF23" i="8" s="1"/>
  <c r="AF49" i="6"/>
  <c r="AF49" i="8" s="1"/>
  <c r="AF99" i="8" s="1"/>
  <c r="AF29" i="6"/>
  <c r="AF29" i="8" s="1"/>
  <c r="AF32" i="6"/>
  <c r="AF32" i="8" s="1"/>
  <c r="AF22" i="6"/>
  <c r="AF22" i="8" s="1"/>
  <c r="AF20" i="6"/>
  <c r="AF20" i="8" s="1"/>
  <c r="AF21" i="6"/>
  <c r="AF21" i="8" s="1"/>
  <c r="AF31" i="6"/>
  <c r="AF31" i="8" s="1"/>
  <c r="AF19" i="6"/>
  <c r="AF19" i="8" s="1"/>
  <c r="AM48" i="6"/>
  <c r="AM48" i="8" s="1"/>
  <c r="AM98" i="8" s="1"/>
  <c r="AM47" i="6"/>
  <c r="AM47" i="8" s="1"/>
  <c r="AM97" i="8" s="1"/>
  <c r="AM35" i="6"/>
  <c r="AM35" i="8" s="1"/>
  <c r="BG42" i="1"/>
  <c r="BG42" i="7" s="1"/>
  <c r="BG93" i="7" s="1"/>
  <c r="BG45" i="1"/>
  <c r="BG45" i="7" s="1"/>
  <c r="BG46" i="1"/>
  <c r="BG46" i="7" s="1"/>
  <c r="BG96" i="7" s="1"/>
  <c r="BG41" i="1"/>
  <c r="BG41" i="7" s="1"/>
  <c r="BG92" i="7" s="1"/>
  <c r="BG43" i="1"/>
  <c r="BG43" i="7" s="1"/>
  <c r="BG94" i="7" s="1"/>
  <c r="BG44" i="1"/>
  <c r="BG44" i="7" s="1"/>
  <c r="AV45" i="1"/>
  <c r="AV45" i="7" s="1"/>
  <c r="AV41" i="1"/>
  <c r="AV41" i="7" s="1"/>
  <c r="AV92" i="7" s="1"/>
  <c r="AV42" i="1"/>
  <c r="AV42" i="7" s="1"/>
  <c r="AV93" i="7" s="1"/>
  <c r="AV44" i="1"/>
  <c r="AV44" i="7" s="1"/>
  <c r="AV46" i="1"/>
  <c r="AV46" i="7" s="1"/>
  <c r="AV96" i="7" s="1"/>
  <c r="AV43" i="1"/>
  <c r="AV43" i="7" s="1"/>
  <c r="AV94" i="7" s="1"/>
  <c r="X35" i="6"/>
  <c r="X35" i="8" s="1"/>
  <c r="X48" i="6"/>
  <c r="X48" i="8" s="1"/>
  <c r="X98" i="8" s="1"/>
  <c r="X47" i="6"/>
  <c r="X47" i="8" s="1"/>
  <c r="X97" i="8" s="1"/>
  <c r="AV15" i="5"/>
  <c r="AV15" i="9" s="1"/>
  <c r="AV80" i="9" s="1"/>
  <c r="AV53" i="5"/>
  <c r="AV53" i="9" s="1"/>
  <c r="AV102" i="9" s="1"/>
  <c r="AV14" i="5"/>
  <c r="AV14" i="9" s="1"/>
  <c r="AV79" i="9" s="1"/>
  <c r="AV33" i="5"/>
  <c r="AV33" i="9" s="1"/>
  <c r="AV88" i="9" s="1"/>
  <c r="AV54" i="5"/>
  <c r="AV54" i="9" s="1"/>
  <c r="AV103" i="9" s="1"/>
  <c r="AN63" i="5"/>
  <c r="AN63" i="9" s="1"/>
  <c r="AN61" i="5"/>
  <c r="AN69" i="5"/>
  <c r="AN69" i="9" s="1"/>
  <c r="AN62" i="5"/>
  <c r="AN65" i="5"/>
  <c r="AN65" i="9" s="1"/>
  <c r="AN68" i="5"/>
  <c r="AN68" i="9" s="1"/>
  <c r="AN70" i="5"/>
  <c r="AN70" i="9" s="1"/>
  <c r="AN66" i="5"/>
  <c r="AN66" i="9" s="1"/>
  <c r="AN67" i="5"/>
  <c r="AN67" i="9" s="1"/>
  <c r="AN64" i="5"/>
  <c r="AN64" i="9" s="1"/>
  <c r="AN60" i="5"/>
  <c r="BG17" i="6"/>
  <c r="BG17" i="8" s="1"/>
  <c r="BG29" i="6"/>
  <c r="BG29" i="8" s="1"/>
  <c r="BG18" i="6"/>
  <c r="BG18" i="8" s="1"/>
  <c r="BG21" i="6"/>
  <c r="BG21" i="8" s="1"/>
  <c r="BG19" i="6"/>
  <c r="BG19" i="8" s="1"/>
  <c r="BG23" i="6"/>
  <c r="BG23" i="8" s="1"/>
  <c r="BG49" i="6"/>
  <c r="BG49" i="8" s="1"/>
  <c r="BG22" i="6"/>
  <c r="BG22" i="8" s="1"/>
  <c r="BG20" i="6"/>
  <c r="BG20" i="8" s="1"/>
  <c r="BG28" i="6"/>
  <c r="BG28" i="8" s="1"/>
  <c r="BG31" i="6"/>
  <c r="BG31" i="8" s="1"/>
  <c r="BG16" i="6"/>
  <c r="BG16" i="8" s="1"/>
  <c r="BG50" i="6"/>
  <c r="BG50" i="8" s="1"/>
  <c r="BG27" i="6"/>
  <c r="BG27" i="8" s="1"/>
  <c r="BG51" i="6"/>
  <c r="BG51" i="8" s="1"/>
  <c r="BG100" i="8" s="1"/>
  <c r="BG24" i="6"/>
  <c r="BG24" i="8" s="1"/>
  <c r="BG32" i="6"/>
  <c r="BG32" i="8" s="1"/>
  <c r="AS41" i="6"/>
  <c r="AS41" i="8" s="1"/>
  <c r="AS92" i="8" s="1"/>
  <c r="AS42" i="6"/>
  <c r="AS42" i="8" s="1"/>
  <c r="AS93" i="8" s="1"/>
  <c r="AS44" i="6"/>
  <c r="AS44" i="8" s="1"/>
  <c r="AS43" i="6"/>
  <c r="AS43" i="8" s="1"/>
  <c r="AS94" i="8" s="1"/>
  <c r="AS45" i="6"/>
  <c r="AS45" i="8" s="1"/>
  <c r="AS46" i="6"/>
  <c r="AS46" i="8" s="1"/>
  <c r="AS96" i="8" s="1"/>
  <c r="BA17" i="5"/>
  <c r="BA17" i="9" s="1"/>
  <c r="BA20" i="5"/>
  <c r="BA20" i="9" s="1"/>
  <c r="BA51" i="5"/>
  <c r="BA51" i="9" s="1"/>
  <c r="BA100" i="9" s="1"/>
  <c r="BA23" i="5"/>
  <c r="BA23" i="9" s="1"/>
  <c r="BA28" i="5"/>
  <c r="BA28" i="9" s="1"/>
  <c r="BA19" i="5"/>
  <c r="BA19" i="9" s="1"/>
  <c r="BA24" i="5"/>
  <c r="BA24" i="9" s="1"/>
  <c r="BA21" i="5"/>
  <c r="BA21" i="9" s="1"/>
  <c r="BA22" i="5"/>
  <c r="BA22" i="9" s="1"/>
  <c r="BA50" i="5"/>
  <c r="BA50" i="9" s="1"/>
  <c r="BA18" i="5"/>
  <c r="BA18" i="9" s="1"/>
  <c r="BA32" i="5"/>
  <c r="BA32" i="9" s="1"/>
  <c r="BA31" i="5"/>
  <c r="BA31" i="9" s="1"/>
  <c r="BA49" i="5"/>
  <c r="BA49" i="9" s="1"/>
  <c r="BA16" i="5"/>
  <c r="BA16" i="9" s="1"/>
  <c r="BA29" i="5"/>
  <c r="BA29" i="9" s="1"/>
  <c r="BA27" i="5"/>
  <c r="BA27" i="9" s="1"/>
  <c r="AY37" i="1"/>
  <c r="AY37" i="7" s="1"/>
  <c r="AY25" i="1"/>
  <c r="AY25" i="7" s="1"/>
  <c r="AY84" i="7" s="1"/>
  <c r="AY40" i="1"/>
  <c r="AY40" i="7" s="1"/>
  <c r="AY26" i="1"/>
  <c r="AY26" i="7" s="1"/>
  <c r="AY30" i="1"/>
  <c r="AY30" i="7" s="1"/>
  <c r="AY36" i="1"/>
  <c r="AY36" i="7" s="1"/>
  <c r="AY34" i="1"/>
  <c r="AY34" i="7" s="1"/>
  <c r="AY39" i="1"/>
  <c r="AY39" i="7" s="1"/>
  <c r="AY38" i="1"/>
  <c r="AY38" i="7" s="1"/>
  <c r="AY90" i="7" s="1"/>
  <c r="AX43" i="1"/>
  <c r="AX43" i="7" s="1"/>
  <c r="AX94" i="7" s="1"/>
  <c r="AX46" i="1"/>
  <c r="AX46" i="7" s="1"/>
  <c r="AX96" i="7" s="1"/>
  <c r="AX42" i="1"/>
  <c r="AX42" i="7" s="1"/>
  <c r="AX93" i="7" s="1"/>
  <c r="AX45" i="1"/>
  <c r="AX45" i="7" s="1"/>
  <c r="AX44" i="1"/>
  <c r="AX44" i="7" s="1"/>
  <c r="AX41" i="1"/>
  <c r="AX41" i="7" s="1"/>
  <c r="AX92" i="7" s="1"/>
  <c r="AW48" i="1"/>
  <c r="AW48" i="7" s="1"/>
  <c r="AW98" i="7" s="1"/>
  <c r="AW47" i="1"/>
  <c r="AW47" i="7" s="1"/>
  <c r="AW97" i="7" s="1"/>
  <c r="AW35" i="1"/>
  <c r="AW35" i="7" s="1"/>
  <c r="AB34" i="5"/>
  <c r="AB34" i="9" s="1"/>
  <c r="AB37" i="5"/>
  <c r="AB37" i="9" s="1"/>
  <c r="AB39" i="5"/>
  <c r="AB39" i="9" s="1"/>
  <c r="AB30" i="5"/>
  <c r="AB30" i="9" s="1"/>
  <c r="AB36" i="5"/>
  <c r="AB36" i="9" s="1"/>
  <c r="AB38" i="5"/>
  <c r="AB38" i="9" s="1"/>
  <c r="AB90" i="9" s="1"/>
  <c r="AB40" i="5"/>
  <c r="AB40" i="9" s="1"/>
  <c r="AB26" i="5"/>
  <c r="AB26" i="9" s="1"/>
  <c r="AB25" i="5"/>
  <c r="AB25" i="9" s="1"/>
  <c r="AB84" i="9" s="1"/>
  <c r="AO44" i="6"/>
  <c r="AO44" i="8" s="1"/>
  <c r="AO45" i="6"/>
  <c r="AO45" i="8" s="1"/>
  <c r="AO46" i="6"/>
  <c r="AO46" i="8" s="1"/>
  <c r="AO96" i="8" s="1"/>
  <c r="AO43" i="6"/>
  <c r="AO43" i="8" s="1"/>
  <c r="AO94" i="8" s="1"/>
  <c r="AO42" i="6"/>
  <c r="AO42" i="8" s="1"/>
  <c r="AO93" i="8" s="1"/>
  <c r="AO41" i="6"/>
  <c r="AO41" i="8" s="1"/>
  <c r="AO92" i="8" s="1"/>
  <c r="BF43" i="1"/>
  <c r="BF43" i="7" s="1"/>
  <c r="BF94" i="7" s="1"/>
  <c r="BF46" i="1"/>
  <c r="BF46" i="7" s="1"/>
  <c r="BF96" i="7" s="1"/>
  <c r="BF42" i="1"/>
  <c r="BF42" i="7" s="1"/>
  <c r="BF93" i="7" s="1"/>
  <c r="BF41" i="1"/>
  <c r="BF41" i="7" s="1"/>
  <c r="BF92" i="7" s="1"/>
  <c r="BF45" i="1"/>
  <c r="BF45" i="7" s="1"/>
  <c r="BF44" i="1"/>
  <c r="BF44" i="7" s="1"/>
  <c r="AH22" i="1"/>
  <c r="AH22" i="7" s="1"/>
  <c r="AH16" i="1"/>
  <c r="AH16" i="7" s="1"/>
  <c r="AH23" i="1"/>
  <c r="AH23" i="7" s="1"/>
  <c r="AH27" i="1"/>
  <c r="AH27" i="7" s="1"/>
  <c r="AH19" i="1"/>
  <c r="AH19" i="7" s="1"/>
  <c r="AH28" i="1"/>
  <c r="AH28" i="7" s="1"/>
  <c r="AH20" i="1"/>
  <c r="AH20" i="7" s="1"/>
  <c r="AH29" i="1"/>
  <c r="AH29" i="7" s="1"/>
  <c r="AH49" i="1"/>
  <c r="AH49" i="7" s="1"/>
  <c r="AH21" i="1"/>
  <c r="AH21" i="7" s="1"/>
  <c r="AH32" i="1"/>
  <c r="AH32" i="7" s="1"/>
  <c r="AH51" i="1"/>
  <c r="AH51" i="7" s="1"/>
  <c r="AH100" i="7" s="1"/>
  <c r="AH31" i="1"/>
  <c r="AH31" i="7" s="1"/>
  <c r="AH18" i="1"/>
  <c r="AH18" i="7" s="1"/>
  <c r="AH50" i="1"/>
  <c r="AH50" i="7" s="1"/>
  <c r="AH17" i="1"/>
  <c r="AH17" i="7" s="1"/>
  <c r="AH24" i="1"/>
  <c r="AH24" i="7" s="1"/>
  <c r="BE48" i="5"/>
  <c r="BE48" i="9" s="1"/>
  <c r="BE98" i="9" s="1"/>
  <c r="BE47" i="5"/>
  <c r="BE47" i="9" s="1"/>
  <c r="BE97" i="9" s="1"/>
  <c r="BE35" i="5"/>
  <c r="BE35" i="9" s="1"/>
  <c r="AO14" i="5"/>
  <c r="AO14" i="9" s="1"/>
  <c r="AO79" i="9" s="1"/>
  <c r="AO33" i="5"/>
  <c r="AO33" i="9" s="1"/>
  <c r="AO88" i="9" s="1"/>
  <c r="AO54" i="5"/>
  <c r="AO54" i="9" s="1"/>
  <c r="AO103" i="9" s="1"/>
  <c r="AO53" i="5"/>
  <c r="AO53" i="9" s="1"/>
  <c r="AO102" i="9" s="1"/>
  <c r="AO15" i="5"/>
  <c r="AO15" i="9" s="1"/>
  <c r="AO80" i="9" s="1"/>
  <c r="AR14" i="5"/>
  <c r="AR14" i="9" s="1"/>
  <c r="AR79" i="9" s="1"/>
  <c r="AR33" i="5"/>
  <c r="AR33" i="9" s="1"/>
  <c r="AR88" i="9" s="1"/>
  <c r="AR54" i="5"/>
  <c r="AR54" i="9" s="1"/>
  <c r="AR103" i="9" s="1"/>
  <c r="AR15" i="5"/>
  <c r="AR15" i="9" s="1"/>
  <c r="AR80" i="9" s="1"/>
  <c r="AR53" i="5"/>
  <c r="AR53" i="9" s="1"/>
  <c r="AR102" i="9" s="1"/>
  <c r="BB24" i="6"/>
  <c r="BB24" i="8" s="1"/>
  <c r="BB32" i="6"/>
  <c r="BB32" i="8" s="1"/>
  <c r="BB50" i="6"/>
  <c r="BB50" i="8" s="1"/>
  <c r="BB27" i="6"/>
  <c r="BB27" i="8" s="1"/>
  <c r="BB51" i="6"/>
  <c r="BB51" i="8" s="1"/>
  <c r="BB100" i="8" s="1"/>
  <c r="BB28" i="6"/>
  <c r="BB28" i="8" s="1"/>
  <c r="BB16" i="6"/>
  <c r="BB16" i="8" s="1"/>
  <c r="BB29" i="6"/>
  <c r="BB29" i="8" s="1"/>
  <c r="BB18" i="6"/>
  <c r="BB18" i="8" s="1"/>
  <c r="BB17" i="6"/>
  <c r="BB17" i="8" s="1"/>
  <c r="BB23" i="6"/>
  <c r="BB23" i="8" s="1"/>
  <c r="BB49" i="6"/>
  <c r="BB49" i="8" s="1"/>
  <c r="BB21" i="6"/>
  <c r="BB21" i="8" s="1"/>
  <c r="BB19" i="6"/>
  <c r="BB19" i="8" s="1"/>
  <c r="BB31" i="6"/>
  <c r="BB31" i="8" s="1"/>
  <c r="BB22" i="6"/>
  <c r="BB22" i="8" s="1"/>
  <c r="BB20" i="6"/>
  <c r="BB20" i="8" s="1"/>
  <c r="BB18" i="5"/>
  <c r="BB18" i="9" s="1"/>
  <c r="BB21" i="5"/>
  <c r="BB21" i="9" s="1"/>
  <c r="BB32" i="5"/>
  <c r="BB32" i="9" s="1"/>
  <c r="BB50" i="5"/>
  <c r="BB50" i="9" s="1"/>
  <c r="BB24" i="5"/>
  <c r="BB24" i="9" s="1"/>
  <c r="BB29" i="5"/>
  <c r="BB29" i="9" s="1"/>
  <c r="BB17" i="5"/>
  <c r="BB17" i="9" s="1"/>
  <c r="BB20" i="5"/>
  <c r="BB20" i="9" s="1"/>
  <c r="BB19" i="5"/>
  <c r="BB19" i="9" s="1"/>
  <c r="BB31" i="5"/>
  <c r="BB31" i="9" s="1"/>
  <c r="BB51" i="5"/>
  <c r="BB51" i="9" s="1"/>
  <c r="BB100" i="9" s="1"/>
  <c r="BB27" i="5"/>
  <c r="BB27" i="9" s="1"/>
  <c r="BB49" i="5"/>
  <c r="BB49" i="9" s="1"/>
  <c r="BB22" i="5"/>
  <c r="BB22" i="9" s="1"/>
  <c r="BB23" i="5"/>
  <c r="BB23" i="9" s="1"/>
  <c r="BB28" i="5"/>
  <c r="BB28" i="9" s="1"/>
  <c r="BB16" i="5"/>
  <c r="BB16" i="9" s="1"/>
  <c r="AT22" i="6"/>
  <c r="AT22" i="8" s="1"/>
  <c r="AT31" i="6"/>
  <c r="AT31" i="8" s="1"/>
  <c r="AT20" i="6"/>
  <c r="AT20" i="8" s="1"/>
  <c r="AT23" i="6"/>
  <c r="AT23" i="8" s="1"/>
  <c r="AT49" i="6"/>
  <c r="AT49" i="8" s="1"/>
  <c r="AT24" i="6"/>
  <c r="AT24" i="8" s="1"/>
  <c r="AT32" i="6"/>
  <c r="AT32" i="8" s="1"/>
  <c r="AT50" i="6"/>
  <c r="AT50" i="8" s="1"/>
  <c r="AT28" i="6"/>
  <c r="AT28" i="8" s="1"/>
  <c r="AT16" i="6"/>
  <c r="AT16" i="8" s="1"/>
  <c r="AT27" i="6"/>
  <c r="AT27" i="8" s="1"/>
  <c r="AT51" i="6"/>
  <c r="AT51" i="8" s="1"/>
  <c r="AT100" i="8" s="1"/>
  <c r="AT17" i="6"/>
  <c r="AT17" i="8" s="1"/>
  <c r="AT21" i="6"/>
  <c r="AT21" i="8" s="1"/>
  <c r="AT19" i="6"/>
  <c r="AT19" i="8" s="1"/>
  <c r="AT29" i="6"/>
  <c r="AT29" i="8" s="1"/>
  <c r="AT18" i="6"/>
  <c r="AT18" i="8" s="1"/>
  <c r="BH47" i="6"/>
  <c r="BH47" i="8" s="1"/>
  <c r="BH97" i="8" s="1"/>
  <c r="BH48" i="6"/>
  <c r="BH48" i="8" s="1"/>
  <c r="BH98" i="8" s="1"/>
  <c r="BH35" i="6"/>
  <c r="BH35" i="8" s="1"/>
  <c r="BG28" i="5"/>
  <c r="BG28" i="9" s="1"/>
  <c r="BG31" i="5"/>
  <c r="BG31" i="9" s="1"/>
  <c r="BG27" i="5"/>
  <c r="BG27" i="9" s="1"/>
  <c r="BG49" i="5"/>
  <c r="BG49" i="9" s="1"/>
  <c r="BG51" i="5"/>
  <c r="BG51" i="9" s="1"/>
  <c r="BG100" i="9" s="1"/>
  <c r="BG21" i="5"/>
  <c r="BG21" i="9" s="1"/>
  <c r="BG32" i="5"/>
  <c r="BG32" i="9" s="1"/>
  <c r="BG24" i="5"/>
  <c r="BG24" i="9" s="1"/>
  <c r="BG18" i="5"/>
  <c r="BG18" i="9" s="1"/>
  <c r="BG20" i="5"/>
  <c r="BG20" i="9" s="1"/>
  <c r="BG50" i="5"/>
  <c r="BG50" i="9" s="1"/>
  <c r="BG29" i="5"/>
  <c r="BG29" i="9" s="1"/>
  <c r="BG17" i="5"/>
  <c r="BG17" i="9" s="1"/>
  <c r="BG19" i="5"/>
  <c r="BG19" i="9" s="1"/>
  <c r="BG22" i="5"/>
  <c r="BG22" i="9" s="1"/>
  <c r="BG16" i="5"/>
  <c r="BG16" i="9" s="1"/>
  <c r="BG23" i="5"/>
  <c r="BG23" i="9" s="1"/>
  <c r="AY15" i="5"/>
  <c r="AY15" i="9" s="1"/>
  <c r="AY80" i="9" s="1"/>
  <c r="AY53" i="5"/>
  <c r="AY53" i="9" s="1"/>
  <c r="AY102" i="9" s="1"/>
  <c r="AY14" i="5"/>
  <c r="AY14" i="9" s="1"/>
  <c r="AY79" i="9" s="1"/>
  <c r="AY33" i="5"/>
  <c r="AY33" i="9" s="1"/>
  <c r="AY88" i="9" s="1"/>
  <c r="AY54" i="5"/>
  <c r="AY54" i="9" s="1"/>
  <c r="AY103" i="9" s="1"/>
  <c r="AD47" i="6"/>
  <c r="AD47" i="8" s="1"/>
  <c r="AD97" i="8" s="1"/>
  <c r="AD35" i="6"/>
  <c r="AD35" i="8" s="1"/>
  <c r="AD48" i="6"/>
  <c r="AD48" i="8" s="1"/>
  <c r="AD98" i="8" s="1"/>
  <c r="AA15" i="6"/>
  <c r="AA15" i="8" s="1"/>
  <c r="AA80" i="8" s="1"/>
  <c r="AA53" i="6"/>
  <c r="AA53" i="8" s="1"/>
  <c r="AA102" i="8" s="1"/>
  <c r="AA54" i="6"/>
  <c r="AA54" i="8" s="1"/>
  <c r="AA103" i="8" s="1"/>
  <c r="AA14" i="6"/>
  <c r="AA14" i="8" s="1"/>
  <c r="AA79" i="8" s="1"/>
  <c r="AA33" i="6"/>
  <c r="AA33" i="8" s="1"/>
  <c r="AA88" i="8" s="1"/>
  <c r="AK29" i="6"/>
  <c r="AK29" i="8" s="1"/>
  <c r="AK32" i="6"/>
  <c r="AK32" i="8" s="1"/>
  <c r="AK16" i="6"/>
  <c r="AK16" i="8" s="1"/>
  <c r="AK18" i="6"/>
  <c r="AK18" i="8" s="1"/>
  <c r="AK31" i="6"/>
  <c r="AK31" i="8" s="1"/>
  <c r="AK51" i="6"/>
  <c r="AK51" i="8" s="1"/>
  <c r="AK100" i="8" s="1"/>
  <c r="AK27" i="6"/>
  <c r="AK27" i="8" s="1"/>
  <c r="AK21" i="6"/>
  <c r="AK21" i="8" s="1"/>
  <c r="AK50" i="6"/>
  <c r="AK50" i="8" s="1"/>
  <c r="AK24" i="6"/>
  <c r="AK24" i="8" s="1"/>
  <c r="AK49" i="6"/>
  <c r="AK49" i="8" s="1"/>
  <c r="AK23" i="6"/>
  <c r="AK23" i="8" s="1"/>
  <c r="AK28" i="6"/>
  <c r="AK28" i="8" s="1"/>
  <c r="AK20" i="6"/>
  <c r="AK20" i="8" s="1"/>
  <c r="AK22" i="6"/>
  <c r="AK22" i="8" s="1"/>
  <c r="AK19" i="6"/>
  <c r="AK19" i="8" s="1"/>
  <c r="AK17" i="6"/>
  <c r="AK17" i="8" s="1"/>
  <c r="AZ30" i="6"/>
  <c r="AZ30" i="8" s="1"/>
  <c r="AZ34" i="6"/>
  <c r="AZ34" i="8" s="1"/>
  <c r="AZ36" i="6"/>
  <c r="AZ36" i="8" s="1"/>
  <c r="AZ38" i="6"/>
  <c r="AZ38" i="8" s="1"/>
  <c r="AZ90" i="8" s="1"/>
  <c r="AZ37" i="6"/>
  <c r="AZ37" i="8" s="1"/>
  <c r="AZ26" i="6"/>
  <c r="AZ26" i="8" s="1"/>
  <c r="AZ39" i="6"/>
  <c r="AZ39" i="8" s="1"/>
  <c r="AZ25" i="6"/>
  <c r="AZ25" i="8" s="1"/>
  <c r="AZ84" i="8" s="1"/>
  <c r="AZ40" i="6"/>
  <c r="AZ40" i="8" s="1"/>
  <c r="AU28" i="1"/>
  <c r="AU28" i="7" s="1"/>
  <c r="AU20" i="1"/>
  <c r="AU20" i="7" s="1"/>
  <c r="AU21" i="1"/>
  <c r="AU21" i="7" s="1"/>
  <c r="AU32" i="1"/>
  <c r="AU32" i="7" s="1"/>
  <c r="AU51" i="1"/>
  <c r="AU51" i="7" s="1"/>
  <c r="AU100" i="7" s="1"/>
  <c r="AU22" i="1"/>
  <c r="AU22" i="7" s="1"/>
  <c r="AU16" i="1"/>
  <c r="AU16" i="7" s="1"/>
  <c r="AU23" i="1"/>
  <c r="AU23" i="7" s="1"/>
  <c r="AU17" i="1"/>
  <c r="AU17" i="7" s="1"/>
  <c r="AU27" i="1"/>
  <c r="AU27" i="7" s="1"/>
  <c r="AU19" i="1"/>
  <c r="AU19" i="7" s="1"/>
  <c r="AU29" i="1"/>
  <c r="AU29" i="7" s="1"/>
  <c r="AU50" i="1"/>
  <c r="AU50" i="7" s="1"/>
  <c r="AU24" i="1"/>
  <c r="AU24" i="7" s="1"/>
  <c r="AU49" i="1"/>
  <c r="AU49" i="7" s="1"/>
  <c r="AU31" i="1"/>
  <c r="AU31" i="7" s="1"/>
  <c r="AU18" i="1"/>
  <c r="AU18" i="7" s="1"/>
  <c r="AU21" i="6"/>
  <c r="AU21" i="8" s="1"/>
  <c r="AU19" i="6"/>
  <c r="AU19" i="8" s="1"/>
  <c r="AU22" i="6"/>
  <c r="AU22" i="8" s="1"/>
  <c r="AU31" i="6"/>
  <c r="AU31" i="8" s="1"/>
  <c r="AU20" i="6"/>
  <c r="AU20" i="8" s="1"/>
  <c r="AU23" i="6"/>
  <c r="AU23" i="8" s="1"/>
  <c r="AU49" i="6"/>
  <c r="AU49" i="8" s="1"/>
  <c r="AU27" i="6"/>
  <c r="AU27" i="8" s="1"/>
  <c r="AU51" i="6"/>
  <c r="AU51" i="8" s="1"/>
  <c r="AU100" i="8" s="1"/>
  <c r="AU29" i="6"/>
  <c r="AU29" i="8" s="1"/>
  <c r="AU18" i="6"/>
  <c r="AU18" i="8" s="1"/>
  <c r="AU24" i="6"/>
  <c r="AU24" i="8" s="1"/>
  <c r="AU32" i="6"/>
  <c r="AU32" i="8" s="1"/>
  <c r="AU50" i="6"/>
  <c r="AU50" i="8" s="1"/>
  <c r="AU28" i="6"/>
  <c r="AU28" i="8" s="1"/>
  <c r="AU16" i="6"/>
  <c r="AU16" i="8" s="1"/>
  <c r="AU17" i="6"/>
  <c r="AU17" i="8" s="1"/>
  <c r="AD35" i="1"/>
  <c r="AD35" i="7" s="1"/>
  <c r="AD48" i="1"/>
  <c r="AD48" i="7" s="1"/>
  <c r="AD98" i="7" s="1"/>
  <c r="AD47" i="1"/>
  <c r="AD47" i="7" s="1"/>
  <c r="AD97" i="7" s="1"/>
  <c r="AQ48" i="6"/>
  <c r="AQ48" i="8" s="1"/>
  <c r="AQ98" i="8" s="1"/>
  <c r="AQ35" i="6"/>
  <c r="AQ35" i="8" s="1"/>
  <c r="AQ47" i="6"/>
  <c r="AQ47" i="8" s="1"/>
  <c r="AQ97" i="8" s="1"/>
  <c r="AK42" i="5"/>
  <c r="AK42" i="9" s="1"/>
  <c r="AK93" i="9" s="1"/>
  <c r="AK44" i="5"/>
  <c r="AK44" i="9" s="1"/>
  <c r="AK46" i="5"/>
  <c r="AK46" i="9" s="1"/>
  <c r="AK96" i="9" s="1"/>
  <c r="AK41" i="5"/>
  <c r="AK41" i="9" s="1"/>
  <c r="AK92" i="9" s="1"/>
  <c r="AK43" i="5"/>
  <c r="AK43" i="9" s="1"/>
  <c r="AK94" i="9" s="1"/>
  <c r="AK45" i="5"/>
  <c r="AK45" i="9" s="1"/>
  <c r="AI48" i="5"/>
  <c r="AI48" i="9" s="1"/>
  <c r="AI98" i="9" s="1"/>
  <c r="AI47" i="5"/>
  <c r="AI47" i="9" s="1"/>
  <c r="AI97" i="9" s="1"/>
  <c r="AI35" i="5"/>
  <c r="AI35" i="9" s="1"/>
  <c r="X48" i="5"/>
  <c r="X48" i="9" s="1"/>
  <c r="X98" i="9" s="1"/>
  <c r="X35" i="5"/>
  <c r="X35" i="9" s="1"/>
  <c r="X47" i="5"/>
  <c r="X47" i="9" s="1"/>
  <c r="X97" i="9" s="1"/>
  <c r="Y29" i="6"/>
  <c r="Y29" i="8" s="1"/>
  <c r="Y17" i="6"/>
  <c r="Y17" i="8" s="1"/>
  <c r="Y18" i="6"/>
  <c r="Y18" i="8" s="1"/>
  <c r="Y21" i="6"/>
  <c r="Y21" i="8" s="1"/>
  <c r="Y31" i="6"/>
  <c r="Y31" i="8" s="1"/>
  <c r="Y19" i="6"/>
  <c r="Y19" i="8" s="1"/>
  <c r="Y23" i="6"/>
  <c r="Y23" i="8" s="1"/>
  <c r="Y32" i="6"/>
  <c r="Y32" i="8" s="1"/>
  <c r="Y49" i="6"/>
  <c r="Y49" i="8" s="1"/>
  <c r="Y22" i="6"/>
  <c r="Y22" i="8" s="1"/>
  <c r="Y20" i="6"/>
  <c r="Y20" i="8" s="1"/>
  <c r="Y24" i="6"/>
  <c r="Y24" i="8" s="1"/>
  <c r="Y50" i="6"/>
  <c r="Y50" i="8" s="1"/>
  <c r="Y28" i="6"/>
  <c r="Y28" i="8" s="1"/>
  <c r="Y27" i="6"/>
  <c r="Y27" i="8" s="1"/>
  <c r="Y16" i="6"/>
  <c r="Y16" i="8" s="1"/>
  <c r="Y51" i="6"/>
  <c r="Y51" i="8" s="1"/>
  <c r="Y100" i="8" s="1"/>
  <c r="AN54" i="1"/>
  <c r="AN54" i="7" s="1"/>
  <c r="AN103" i="7" s="1"/>
  <c r="AN14" i="1"/>
  <c r="AN14" i="7" s="1"/>
  <c r="AN79" i="7" s="1"/>
  <c r="AN53" i="1"/>
  <c r="AN53" i="7" s="1"/>
  <c r="AN102" i="7" s="1"/>
  <c r="AN15" i="1"/>
  <c r="AN15" i="7" s="1"/>
  <c r="AN80" i="7" s="1"/>
  <c r="AN33" i="1"/>
  <c r="AN33" i="7" s="1"/>
  <c r="AN88" i="7" s="1"/>
  <c r="BD14" i="6"/>
  <c r="BD14" i="8" s="1"/>
  <c r="BD79" i="8" s="1"/>
  <c r="BD15" i="6"/>
  <c r="BD15" i="8" s="1"/>
  <c r="BD80" i="8" s="1"/>
  <c r="BD33" i="6"/>
  <c r="BD33" i="8" s="1"/>
  <c r="BD88" i="8" s="1"/>
  <c r="BD53" i="6"/>
  <c r="BD53" i="8" s="1"/>
  <c r="BD102" i="8" s="1"/>
  <c r="BD54" i="6"/>
  <c r="BD54" i="8" s="1"/>
  <c r="BD103" i="8" s="1"/>
  <c r="AN14" i="6"/>
  <c r="AN14" i="8" s="1"/>
  <c r="AN79" i="8" s="1"/>
  <c r="AN15" i="6"/>
  <c r="AN15" i="8" s="1"/>
  <c r="AN80" i="8" s="1"/>
  <c r="AN33" i="6"/>
  <c r="AN33" i="8" s="1"/>
  <c r="AN88" i="8" s="1"/>
  <c r="AN53" i="6"/>
  <c r="AN53" i="8" s="1"/>
  <c r="AN102" i="8" s="1"/>
  <c r="AN54" i="6"/>
  <c r="AN54" i="8" s="1"/>
  <c r="AN103" i="8" s="1"/>
  <c r="AN15" i="5"/>
  <c r="AN15" i="9" s="1"/>
  <c r="AN80" i="9" s="1"/>
  <c r="AN53" i="5"/>
  <c r="AN53" i="9" s="1"/>
  <c r="AN102" i="9" s="1"/>
  <c r="AN14" i="5"/>
  <c r="AN14" i="9" s="1"/>
  <c r="AN79" i="9" s="1"/>
  <c r="AN33" i="5"/>
  <c r="AN33" i="9" s="1"/>
  <c r="AN88" i="9" s="1"/>
  <c r="AN54" i="5"/>
  <c r="AN54" i="9" s="1"/>
  <c r="AN103" i="9" s="1"/>
  <c r="AC46" i="6"/>
  <c r="AC46" i="8" s="1"/>
  <c r="AC96" i="8" s="1"/>
  <c r="AC42" i="6"/>
  <c r="AC42" i="8" s="1"/>
  <c r="AC93" i="8" s="1"/>
  <c r="AC41" i="6"/>
  <c r="AC41" i="8" s="1"/>
  <c r="AC92" i="8" s="1"/>
  <c r="AC43" i="6"/>
  <c r="AC43" i="8" s="1"/>
  <c r="AC94" i="8" s="1"/>
  <c r="AC45" i="6"/>
  <c r="AC45" i="8" s="1"/>
  <c r="AC44" i="6"/>
  <c r="AC44" i="8" s="1"/>
  <c r="AL47" i="6"/>
  <c r="AL47" i="8" s="1"/>
  <c r="AL97" i="8" s="1"/>
  <c r="AL35" i="6"/>
  <c r="AL35" i="8" s="1"/>
  <c r="AL48" i="6"/>
  <c r="AL48" i="8" s="1"/>
  <c r="AL98" i="8" s="1"/>
  <c r="AB25" i="6"/>
  <c r="AB25" i="8" s="1"/>
  <c r="AB84" i="8" s="1"/>
  <c r="AB26" i="6"/>
  <c r="AB26" i="8" s="1"/>
  <c r="AB30" i="6"/>
  <c r="AB30" i="8" s="1"/>
  <c r="AB36" i="6"/>
  <c r="AB36" i="8" s="1"/>
  <c r="AB34" i="6"/>
  <c r="AB34" i="8" s="1"/>
  <c r="AB39" i="6"/>
  <c r="AB39" i="8" s="1"/>
  <c r="AB37" i="6"/>
  <c r="AB37" i="8" s="1"/>
  <c r="AB40" i="6"/>
  <c r="AB40" i="8" s="1"/>
  <c r="AB38" i="6"/>
  <c r="AB38" i="8" s="1"/>
  <c r="AB90" i="8" s="1"/>
  <c r="AR41" i="1"/>
  <c r="AR41" i="7" s="1"/>
  <c r="AR92" i="7" s="1"/>
  <c r="AR44" i="1"/>
  <c r="AR44" i="7" s="1"/>
  <c r="AR45" i="1"/>
  <c r="AR45" i="7" s="1"/>
  <c r="AR46" i="1"/>
  <c r="AR46" i="7" s="1"/>
  <c r="AR96" i="7" s="1"/>
  <c r="AR42" i="1"/>
  <c r="AR42" i="7" s="1"/>
  <c r="AR93" i="7" s="1"/>
  <c r="AR43" i="1"/>
  <c r="AR43" i="7" s="1"/>
  <c r="AR94" i="7" s="1"/>
  <c r="BA15" i="1"/>
  <c r="BA15" i="7" s="1"/>
  <c r="BA80" i="7" s="1"/>
  <c r="BA54" i="1"/>
  <c r="BA54" i="7" s="1"/>
  <c r="BA103" i="7" s="1"/>
  <c r="BA33" i="1"/>
  <c r="BA33" i="7" s="1"/>
  <c r="BA88" i="7" s="1"/>
  <c r="BA14" i="1"/>
  <c r="BA14" i="7" s="1"/>
  <c r="BA79" i="7" s="1"/>
  <c r="BA53" i="1"/>
  <c r="BA53" i="7" s="1"/>
  <c r="BA102" i="7" s="1"/>
  <c r="AS15" i="5"/>
  <c r="AS15" i="9" s="1"/>
  <c r="AS80" i="9" s="1"/>
  <c r="AS53" i="5"/>
  <c r="AS53" i="9" s="1"/>
  <c r="AS102" i="9" s="1"/>
  <c r="AS54" i="5"/>
  <c r="AS54" i="9" s="1"/>
  <c r="AS103" i="9" s="1"/>
  <c r="AS33" i="5"/>
  <c r="AS33" i="9" s="1"/>
  <c r="AS88" i="9" s="1"/>
  <c r="AS14" i="5"/>
  <c r="AS14" i="9" s="1"/>
  <c r="AS79" i="9" s="1"/>
  <c r="BE15" i="1"/>
  <c r="BE15" i="7" s="1"/>
  <c r="BE80" i="7" s="1"/>
  <c r="BE33" i="1"/>
  <c r="BE33" i="7" s="1"/>
  <c r="BE88" i="7" s="1"/>
  <c r="BE14" i="1"/>
  <c r="BE14" i="7" s="1"/>
  <c r="BE79" i="7" s="1"/>
  <c r="BE54" i="1"/>
  <c r="BE54" i="7" s="1"/>
  <c r="BE103" i="7" s="1"/>
  <c r="BE53" i="1"/>
  <c r="BE53" i="7" s="1"/>
  <c r="BE102" i="7" s="1"/>
  <c r="AC17" i="5"/>
  <c r="AC17" i="9" s="1"/>
  <c r="AC49" i="5"/>
  <c r="AC49" i="9" s="1"/>
  <c r="AC16" i="5"/>
  <c r="AC16" i="9" s="1"/>
  <c r="AC21" i="5"/>
  <c r="AC21" i="9" s="1"/>
  <c r="AC29" i="5"/>
  <c r="AC29" i="9" s="1"/>
  <c r="AC27" i="5"/>
  <c r="AC27" i="9" s="1"/>
  <c r="AC51" i="5"/>
  <c r="AC51" i="9" s="1"/>
  <c r="AC100" i="9" s="1"/>
  <c r="AC23" i="5"/>
  <c r="AC23" i="9" s="1"/>
  <c r="AC28" i="5"/>
  <c r="AC28" i="9" s="1"/>
  <c r="AC19" i="5"/>
  <c r="AC19" i="9" s="1"/>
  <c r="AC24" i="5"/>
  <c r="AC24" i="9" s="1"/>
  <c r="AC22" i="5"/>
  <c r="AC22" i="9" s="1"/>
  <c r="AC50" i="5"/>
  <c r="AC50" i="9" s="1"/>
  <c r="AC20" i="5"/>
  <c r="AC20" i="9" s="1"/>
  <c r="AC18" i="5"/>
  <c r="AC18" i="9" s="1"/>
  <c r="AC32" i="5"/>
  <c r="AC32" i="9" s="1"/>
  <c r="AC31" i="5"/>
  <c r="AC31" i="9" s="1"/>
  <c r="BF15" i="6"/>
  <c r="BF15" i="8" s="1"/>
  <c r="BF80" i="8" s="1"/>
  <c r="BF14" i="6"/>
  <c r="BF14" i="8" s="1"/>
  <c r="BF79" i="8" s="1"/>
  <c r="BF33" i="6"/>
  <c r="BF33" i="8" s="1"/>
  <c r="BF88" i="8" s="1"/>
  <c r="BF53" i="6"/>
  <c r="BF53" i="8" s="1"/>
  <c r="BF102" i="8" s="1"/>
  <c r="BF54" i="6"/>
  <c r="BF54" i="8" s="1"/>
  <c r="BF103" i="8" s="1"/>
  <c r="AG43" i="6"/>
  <c r="AG43" i="8" s="1"/>
  <c r="AG94" i="8" s="1"/>
  <c r="AG44" i="6"/>
  <c r="AG44" i="8" s="1"/>
  <c r="AG45" i="6"/>
  <c r="AG45" i="8" s="1"/>
  <c r="AG46" i="6"/>
  <c r="AG46" i="8" s="1"/>
  <c r="AG96" i="8" s="1"/>
  <c r="AG42" i="6"/>
  <c r="AG42" i="8" s="1"/>
  <c r="AG93" i="8" s="1"/>
  <c r="AG41" i="6"/>
  <c r="AG41" i="8" s="1"/>
  <c r="AG92" i="8" s="1"/>
  <c r="AW25" i="5"/>
  <c r="AW25" i="9" s="1"/>
  <c r="AW84" i="9" s="1"/>
  <c r="AW26" i="5"/>
  <c r="AW26" i="9" s="1"/>
  <c r="AW34" i="5"/>
  <c r="AW34" i="9" s="1"/>
  <c r="AW37" i="5"/>
  <c r="AW37" i="9" s="1"/>
  <c r="AW39" i="5"/>
  <c r="AW39" i="9" s="1"/>
  <c r="AW38" i="5"/>
  <c r="AW38" i="9" s="1"/>
  <c r="AW90" i="9" s="1"/>
  <c r="AW36" i="5"/>
  <c r="AW36" i="9" s="1"/>
  <c r="AW30" i="5"/>
  <c r="AW30" i="9" s="1"/>
  <c r="AW40" i="5"/>
  <c r="AW40" i="9" s="1"/>
  <c r="AG33" i="1"/>
  <c r="AG33" i="7" s="1"/>
  <c r="AG88" i="7" s="1"/>
  <c r="AG53" i="1"/>
  <c r="AG53" i="7" s="1"/>
  <c r="AG102" i="7" s="1"/>
  <c r="AG15" i="1"/>
  <c r="AG15" i="7" s="1"/>
  <c r="AG80" i="7" s="1"/>
  <c r="AG14" i="1"/>
  <c r="AG14" i="7" s="1"/>
  <c r="AG79" i="7" s="1"/>
  <c r="AG54" i="1"/>
  <c r="AG54" i="7" s="1"/>
  <c r="AG103" i="7" s="1"/>
  <c r="AT47" i="5"/>
  <c r="AT47" i="9" s="1"/>
  <c r="AT97" i="9" s="1"/>
  <c r="AT35" i="5"/>
  <c r="AT35" i="9" s="1"/>
  <c r="AT48" i="5"/>
  <c r="AT48" i="9" s="1"/>
  <c r="AT98" i="9" s="1"/>
  <c r="AQ22" i="1"/>
  <c r="AQ22" i="7" s="1"/>
  <c r="AQ16" i="1"/>
  <c r="AQ16" i="7" s="1"/>
  <c r="AQ23" i="1"/>
  <c r="AQ23" i="7" s="1"/>
  <c r="AQ27" i="1"/>
  <c r="AQ27" i="7" s="1"/>
  <c r="AQ19" i="1"/>
  <c r="AQ19" i="7" s="1"/>
  <c r="AQ28" i="1"/>
  <c r="AQ28" i="7" s="1"/>
  <c r="AQ20" i="1"/>
  <c r="AQ20" i="7" s="1"/>
  <c r="AQ29" i="1"/>
  <c r="AQ29" i="7" s="1"/>
  <c r="AQ49" i="1"/>
  <c r="AQ49" i="7" s="1"/>
  <c r="AQ21" i="1"/>
  <c r="AQ21" i="7" s="1"/>
  <c r="AQ32" i="1"/>
  <c r="AQ32" i="7" s="1"/>
  <c r="AQ51" i="1"/>
  <c r="AQ51" i="7" s="1"/>
  <c r="AQ100" i="7" s="1"/>
  <c r="AQ24" i="1"/>
  <c r="AQ24" i="7" s="1"/>
  <c r="AQ17" i="1"/>
  <c r="AQ17" i="7" s="1"/>
  <c r="AQ31" i="1"/>
  <c r="AQ31" i="7" s="1"/>
  <c r="AQ18" i="1"/>
  <c r="AQ18" i="7" s="1"/>
  <c r="AQ50" i="1"/>
  <c r="AQ50" i="7" s="1"/>
  <c r="AA59" i="5"/>
  <c r="AA58" i="5"/>
  <c r="AQ59" i="5"/>
  <c r="AQ58" i="5"/>
  <c r="AC59" i="5"/>
  <c r="AC58" i="5"/>
  <c r="AM66" i="5"/>
  <c r="AM66" i="9" s="1"/>
  <c r="AM64" i="5"/>
  <c r="AM64" i="9" s="1"/>
  <c r="AM70" i="5"/>
  <c r="AM70" i="9" s="1"/>
  <c r="AM69" i="5"/>
  <c r="AM69" i="9" s="1"/>
  <c r="AM61" i="5"/>
  <c r="AM63" i="5"/>
  <c r="AM63" i="9" s="1"/>
  <c r="AM68" i="5"/>
  <c r="AM68" i="9" s="1"/>
  <c r="AM67" i="5"/>
  <c r="AM67" i="9" s="1"/>
  <c r="AM62" i="5"/>
  <c r="AM60" i="5"/>
  <c r="AM65" i="5"/>
  <c r="AM65" i="9" s="1"/>
  <c r="BD6" i="6"/>
  <c r="BD6" i="8" s="1"/>
  <c r="BD57" i="8"/>
  <c r="Y6" i="6"/>
  <c r="Y6" i="8" s="1"/>
  <c r="Y57" i="8"/>
  <c r="AS57" i="8"/>
  <c r="AS6" i="6"/>
  <c r="AS6" i="8" s="1"/>
  <c r="BH60" i="6"/>
  <c r="BH62" i="6"/>
  <c r="BH66" i="6"/>
  <c r="BH66" i="8" s="1"/>
  <c r="BH65" i="6"/>
  <c r="BH65" i="8" s="1"/>
  <c r="BH68" i="6"/>
  <c r="BH68" i="8" s="1"/>
  <c r="BH69" i="6"/>
  <c r="BH69" i="8" s="1"/>
  <c r="BH61" i="6"/>
  <c r="BH64" i="6"/>
  <c r="BH64" i="8" s="1"/>
  <c r="BH67" i="6"/>
  <c r="BH67" i="8" s="1"/>
  <c r="BH63" i="6"/>
  <c r="BH63" i="8" s="1"/>
  <c r="BH70" i="6"/>
  <c r="BH70" i="8" s="1"/>
  <c r="AX59" i="6"/>
  <c r="AX58" i="6"/>
  <c r="AO6" i="6"/>
  <c r="AO6" i="8" s="1"/>
  <c r="AO57" i="8"/>
  <c r="AP66" i="6"/>
  <c r="AP66" i="8" s="1"/>
  <c r="AP60" i="6"/>
  <c r="AP69" i="6"/>
  <c r="AP69" i="8" s="1"/>
  <c r="AP65" i="6"/>
  <c r="AP65" i="8" s="1"/>
  <c r="AP70" i="6"/>
  <c r="AP70" i="8" s="1"/>
  <c r="AP62" i="6"/>
  <c r="AP64" i="6"/>
  <c r="AP64" i="8" s="1"/>
  <c r="AP61" i="6"/>
  <c r="AP67" i="6"/>
  <c r="AP67" i="8" s="1"/>
  <c r="AP63" i="6"/>
  <c r="AP63" i="8" s="1"/>
  <c r="AP68" i="6"/>
  <c r="AP68" i="8" s="1"/>
  <c r="Y9" i="5"/>
  <c r="Y9" i="9" s="1"/>
  <c r="Y60" i="9"/>
  <c r="AF59" i="9"/>
  <c r="AF8" i="5"/>
  <c r="AF8" i="9" s="1"/>
  <c r="BB65" i="6"/>
  <c r="BB65" i="8" s="1"/>
  <c r="BB63" i="6"/>
  <c r="BB63" i="8" s="1"/>
  <c r="BB67" i="6"/>
  <c r="BB67" i="8" s="1"/>
  <c r="BB60" i="6"/>
  <c r="BB69" i="6"/>
  <c r="BB69" i="8" s="1"/>
  <c r="BB61" i="6"/>
  <c r="BB64" i="6"/>
  <c r="BB64" i="8" s="1"/>
  <c r="BB66" i="6"/>
  <c r="BB66" i="8" s="1"/>
  <c r="BB68" i="6"/>
  <c r="BB68" i="8" s="1"/>
  <c r="BB70" i="6"/>
  <c r="BB70" i="8" s="1"/>
  <c r="BB62" i="6"/>
  <c r="AT70" i="6"/>
  <c r="AT70" i="8" s="1"/>
  <c r="AT60" i="6"/>
  <c r="AT61" i="6"/>
  <c r="AT65" i="6"/>
  <c r="AT65" i="8" s="1"/>
  <c r="AT64" i="6"/>
  <c r="AT64" i="8" s="1"/>
  <c r="AT67" i="6"/>
  <c r="AT67" i="8" s="1"/>
  <c r="AT62" i="6"/>
  <c r="AT69" i="6"/>
  <c r="AT69" i="8" s="1"/>
  <c r="AT63" i="6"/>
  <c r="AT63" i="8" s="1"/>
  <c r="AT66" i="6"/>
  <c r="AT66" i="8" s="1"/>
  <c r="AT68" i="6"/>
  <c r="AT68" i="8" s="1"/>
  <c r="AH59" i="6"/>
  <c r="AH58" i="6"/>
  <c r="AG9" i="5"/>
  <c r="AG9" i="9" s="1"/>
  <c r="AG60" i="9"/>
  <c r="BH10" i="5"/>
  <c r="BH10" i="9" s="1"/>
  <c r="BH61" i="9"/>
  <c r="X62" i="6"/>
  <c r="X61" i="6"/>
  <c r="X63" i="6"/>
  <c r="X63" i="8" s="1"/>
  <c r="X60" i="6"/>
  <c r="X69" i="6"/>
  <c r="X69" i="8" s="1"/>
  <c r="X64" i="6"/>
  <c r="X64" i="8" s="1"/>
  <c r="X68" i="6"/>
  <c r="X68" i="8" s="1"/>
  <c r="X67" i="6"/>
  <c r="X67" i="8" s="1"/>
  <c r="X66" i="6"/>
  <c r="X66" i="8" s="1"/>
  <c r="X70" i="6"/>
  <c r="X70" i="8" s="1"/>
  <c r="X65" i="6"/>
  <c r="X65" i="8" s="1"/>
  <c r="BC59" i="6"/>
  <c r="BC58" i="6"/>
  <c r="AH60" i="9"/>
  <c r="AH9" i="5"/>
  <c r="AH9" i="9" s="1"/>
  <c r="BA8" i="5"/>
  <c r="BA8" i="9" s="1"/>
  <c r="BA59" i="9"/>
  <c r="BD58" i="5"/>
  <c r="BD59" i="5"/>
  <c r="AV57" i="8"/>
  <c r="AV6" i="6"/>
  <c r="AV6" i="8" s="1"/>
  <c r="AX60" i="9"/>
  <c r="AX9" i="5"/>
  <c r="AX9" i="9" s="1"/>
  <c r="BB62" i="9"/>
  <c r="BB11" i="5"/>
  <c r="BB11" i="9" s="1"/>
  <c r="BF65" i="5"/>
  <c r="BF65" i="9" s="1"/>
  <c r="BF63" i="5"/>
  <c r="BF63" i="9" s="1"/>
  <c r="BF60" i="5"/>
  <c r="BF70" i="5"/>
  <c r="BF70" i="9" s="1"/>
  <c r="BF61" i="5"/>
  <c r="BF67" i="5"/>
  <c r="BF67" i="9" s="1"/>
  <c r="BF69" i="5"/>
  <c r="BF69" i="9" s="1"/>
  <c r="BF68" i="5"/>
  <c r="BF68" i="9" s="1"/>
  <c r="BF64" i="5"/>
  <c r="BF64" i="9" s="1"/>
  <c r="BF62" i="5"/>
  <c r="BF66" i="5"/>
  <c r="BF66" i="9" s="1"/>
  <c r="AQ6" i="6"/>
  <c r="AQ6" i="8" s="1"/>
  <c r="AQ57" i="8"/>
  <c r="BH58" i="9"/>
  <c r="BH7" i="5"/>
  <c r="BH7" i="9" s="1"/>
  <c r="AN59" i="6"/>
  <c r="AN58" i="6"/>
  <c r="AZ57" i="8"/>
  <c r="AZ6" i="6"/>
  <c r="AZ6" i="8" s="1"/>
  <c r="AR62" i="9"/>
  <c r="AR11" i="5"/>
  <c r="AR11" i="9" s="1"/>
  <c r="AN6" i="1"/>
  <c r="AN6" i="7" s="1"/>
  <c r="AN57" i="7"/>
  <c r="AY6" i="1"/>
  <c r="AY6" i="7" s="1"/>
  <c r="AY57" i="7"/>
  <c r="AK69" i="1"/>
  <c r="AK69" i="7" s="1"/>
  <c r="AK70" i="1"/>
  <c r="AK70" i="7" s="1"/>
  <c r="AK63" i="1"/>
  <c r="AK63" i="7" s="1"/>
  <c r="AK61" i="1"/>
  <c r="AK60" i="1"/>
  <c r="AK68" i="1"/>
  <c r="AK68" i="7" s="1"/>
  <c r="AK64" i="1"/>
  <c r="AK64" i="7" s="1"/>
  <c r="AK67" i="1"/>
  <c r="AK67" i="7" s="1"/>
  <c r="AK65" i="1"/>
  <c r="AK65" i="7" s="1"/>
  <c r="AK66" i="1"/>
  <c r="AK66" i="7" s="1"/>
  <c r="AK62" i="1"/>
  <c r="AZ65" i="1"/>
  <c r="AZ65" i="7" s="1"/>
  <c r="AZ62" i="1"/>
  <c r="AZ64" i="1"/>
  <c r="AZ64" i="7" s="1"/>
  <c r="AZ66" i="1"/>
  <c r="AZ66" i="7" s="1"/>
  <c r="AZ60" i="1"/>
  <c r="AZ70" i="1"/>
  <c r="AZ70" i="7" s="1"/>
  <c r="AZ68" i="1"/>
  <c r="AZ68" i="7" s="1"/>
  <c r="AZ67" i="1"/>
  <c r="AZ67" i="7" s="1"/>
  <c r="AZ69" i="1"/>
  <c r="AZ69" i="7" s="1"/>
  <c r="AZ61" i="1"/>
  <c r="AZ63" i="1"/>
  <c r="AZ63" i="7" s="1"/>
  <c r="BC23" i="5"/>
  <c r="BC23" i="9" s="1"/>
  <c r="BC49" i="5"/>
  <c r="BC49" i="9" s="1"/>
  <c r="BC18" i="5"/>
  <c r="BC18" i="9" s="1"/>
  <c r="BC21" i="5"/>
  <c r="BC21" i="9" s="1"/>
  <c r="BC32" i="5"/>
  <c r="BC32" i="9" s="1"/>
  <c r="BC50" i="5"/>
  <c r="BC50" i="9" s="1"/>
  <c r="BC22" i="5"/>
  <c r="BC22" i="9" s="1"/>
  <c r="BC28" i="5"/>
  <c r="BC28" i="9" s="1"/>
  <c r="BC16" i="5"/>
  <c r="BC16" i="9" s="1"/>
  <c r="BC19" i="5"/>
  <c r="BC19" i="9" s="1"/>
  <c r="BC17" i="5"/>
  <c r="BC17" i="9" s="1"/>
  <c r="BC20" i="5"/>
  <c r="BC20" i="9" s="1"/>
  <c r="BC24" i="5"/>
  <c r="BC24" i="9" s="1"/>
  <c r="BC51" i="5"/>
  <c r="BC51" i="9" s="1"/>
  <c r="BC100" i="9" s="1"/>
  <c r="BC27" i="5"/>
  <c r="BC27" i="9" s="1"/>
  <c r="BC29" i="5"/>
  <c r="BC29" i="9" s="1"/>
  <c r="BC31" i="5"/>
  <c r="BC31" i="9" s="1"/>
  <c r="AR17" i="6"/>
  <c r="AR17" i="8" s="1"/>
  <c r="AR24" i="6"/>
  <c r="AR24" i="8" s="1"/>
  <c r="AR29" i="6"/>
  <c r="AR29" i="8" s="1"/>
  <c r="AR22" i="6"/>
  <c r="AR22" i="8" s="1"/>
  <c r="AR51" i="6"/>
  <c r="AR51" i="8" s="1"/>
  <c r="AR100" i="8" s="1"/>
  <c r="AR27" i="6"/>
  <c r="AR27" i="8" s="1"/>
  <c r="AR28" i="6"/>
  <c r="AR28" i="8" s="1"/>
  <c r="AR50" i="6"/>
  <c r="AR50" i="8" s="1"/>
  <c r="AR20" i="6"/>
  <c r="AR20" i="8" s="1"/>
  <c r="AR18" i="6"/>
  <c r="AR18" i="8" s="1"/>
  <c r="AR49" i="6"/>
  <c r="AR49" i="8" s="1"/>
  <c r="AR32" i="6"/>
  <c r="AR32" i="8" s="1"/>
  <c r="AR16" i="6"/>
  <c r="AR16" i="8" s="1"/>
  <c r="AR19" i="6"/>
  <c r="AR19" i="8" s="1"/>
  <c r="AR21" i="6"/>
  <c r="AR21" i="8" s="1"/>
  <c r="AR23" i="6"/>
  <c r="AR23" i="8" s="1"/>
  <c r="AR31" i="6"/>
  <c r="AR31" i="8" s="1"/>
  <c r="BC28" i="1"/>
  <c r="BC28" i="7" s="1"/>
  <c r="BC20" i="1"/>
  <c r="BC20" i="7" s="1"/>
  <c r="BC21" i="1"/>
  <c r="BC21" i="7" s="1"/>
  <c r="BC32" i="1"/>
  <c r="BC32" i="7" s="1"/>
  <c r="BC51" i="1"/>
  <c r="BC51" i="7" s="1"/>
  <c r="BC100" i="7" s="1"/>
  <c r="BC22" i="1"/>
  <c r="BC22" i="7" s="1"/>
  <c r="BC16" i="1"/>
  <c r="BC16" i="7" s="1"/>
  <c r="BC23" i="1"/>
  <c r="BC23" i="7" s="1"/>
  <c r="BC17" i="1"/>
  <c r="BC17" i="7" s="1"/>
  <c r="BC27" i="1"/>
  <c r="BC27" i="7" s="1"/>
  <c r="BC19" i="1"/>
  <c r="BC19" i="7" s="1"/>
  <c r="BC31" i="1"/>
  <c r="BC31" i="7" s="1"/>
  <c r="BC18" i="1"/>
  <c r="BC18" i="7" s="1"/>
  <c r="BC24" i="1"/>
  <c r="BC24" i="7" s="1"/>
  <c r="BC29" i="1"/>
  <c r="BC29" i="7" s="1"/>
  <c r="BC50" i="1"/>
  <c r="BC50" i="7" s="1"/>
  <c r="BC49" i="1"/>
  <c r="BC49" i="7" s="1"/>
  <c r="AM46" i="1"/>
  <c r="AM46" i="7" s="1"/>
  <c r="AM96" i="7" s="1"/>
  <c r="AM41" i="1"/>
  <c r="AM41" i="7" s="1"/>
  <c r="AM92" i="7" s="1"/>
  <c r="AM42" i="1"/>
  <c r="AM42" i="7" s="1"/>
  <c r="AM93" i="7" s="1"/>
  <c r="AM43" i="1"/>
  <c r="AM43" i="7" s="1"/>
  <c r="AM94" i="7" s="1"/>
  <c r="AM45" i="1"/>
  <c r="AM45" i="7" s="1"/>
  <c r="AM44" i="1"/>
  <c r="AM44" i="7" s="1"/>
  <c r="AF44" i="6"/>
  <c r="AF44" i="8" s="1"/>
  <c r="AF45" i="6"/>
  <c r="AF45" i="8" s="1"/>
  <c r="AF46" i="6"/>
  <c r="AF46" i="8" s="1"/>
  <c r="AF96" i="8" s="1"/>
  <c r="AF41" i="6"/>
  <c r="AF41" i="8" s="1"/>
  <c r="AF92" i="8" s="1"/>
  <c r="AF43" i="6"/>
  <c r="AF43" i="8" s="1"/>
  <c r="AF94" i="8" s="1"/>
  <c r="AF42" i="6"/>
  <c r="AF42" i="8" s="1"/>
  <c r="AF93" i="8" s="1"/>
  <c r="AM39" i="6"/>
  <c r="AM39" i="8" s="1"/>
  <c r="AM25" i="6"/>
  <c r="AM25" i="8" s="1"/>
  <c r="AM84" i="8" s="1"/>
  <c r="AM26" i="6"/>
  <c r="AM26" i="8" s="1"/>
  <c r="AM34" i="6"/>
  <c r="AM34" i="8" s="1"/>
  <c r="AM30" i="6"/>
  <c r="AM30" i="8" s="1"/>
  <c r="AM40" i="6"/>
  <c r="AM40" i="8" s="1"/>
  <c r="AM36" i="6"/>
  <c r="AM36" i="8" s="1"/>
  <c r="AM37" i="6"/>
  <c r="AM37" i="8" s="1"/>
  <c r="AM38" i="6"/>
  <c r="AM38" i="8" s="1"/>
  <c r="AM90" i="8" s="1"/>
  <c r="BG22" i="1"/>
  <c r="BG22" i="7" s="1"/>
  <c r="BG16" i="1"/>
  <c r="BG16" i="7" s="1"/>
  <c r="BG23" i="1"/>
  <c r="BG23" i="7" s="1"/>
  <c r="BG27" i="1"/>
  <c r="BG27" i="7" s="1"/>
  <c r="BG19" i="1"/>
  <c r="BG19" i="7" s="1"/>
  <c r="BG28" i="1"/>
  <c r="BG28" i="7" s="1"/>
  <c r="BG20" i="1"/>
  <c r="BG20" i="7" s="1"/>
  <c r="BG29" i="1"/>
  <c r="BG29" i="7" s="1"/>
  <c r="BG49" i="1"/>
  <c r="BG49" i="7" s="1"/>
  <c r="BG21" i="1"/>
  <c r="BG21" i="7" s="1"/>
  <c r="BG32" i="1"/>
  <c r="BG32" i="7" s="1"/>
  <c r="BG51" i="1"/>
  <c r="BG51" i="7" s="1"/>
  <c r="BG100" i="7" s="1"/>
  <c r="BG31" i="1"/>
  <c r="BG31" i="7" s="1"/>
  <c r="BG18" i="1"/>
  <c r="BG18" i="7" s="1"/>
  <c r="BG17" i="1"/>
  <c r="BG17" i="7" s="1"/>
  <c r="BG24" i="1"/>
  <c r="BG24" i="7" s="1"/>
  <c r="BG50" i="1"/>
  <c r="BG50" i="7" s="1"/>
  <c r="Y14" i="5"/>
  <c r="Y14" i="9" s="1"/>
  <c r="Y79" i="9" s="1"/>
  <c r="Y33" i="5"/>
  <c r="Y33" i="9" s="1"/>
  <c r="Y88" i="9" s="1"/>
  <c r="Y54" i="5"/>
  <c r="Y54" i="9" s="1"/>
  <c r="Y103" i="9" s="1"/>
  <c r="Y53" i="5"/>
  <c r="Y53" i="9" s="1"/>
  <c r="Y102" i="9" s="1"/>
  <c r="Y15" i="5"/>
  <c r="Y15" i="9" s="1"/>
  <c r="Y80" i="9" s="1"/>
  <c r="AI30" i="6"/>
  <c r="AI30" i="8" s="1"/>
  <c r="AI34" i="6"/>
  <c r="AI34" i="8" s="1"/>
  <c r="AI36" i="6"/>
  <c r="AI36" i="8" s="1"/>
  <c r="AI38" i="6"/>
  <c r="AI38" i="8" s="1"/>
  <c r="AI90" i="8" s="1"/>
  <c r="AI37" i="6"/>
  <c r="AI37" i="8" s="1"/>
  <c r="AI26" i="6"/>
  <c r="AI26" i="8" s="1"/>
  <c r="AI40" i="6"/>
  <c r="AI40" i="8" s="1"/>
  <c r="AI39" i="6"/>
  <c r="AI39" i="8" s="1"/>
  <c r="AI25" i="6"/>
  <c r="AI25" i="8" s="1"/>
  <c r="AI84" i="8" s="1"/>
  <c r="AV35" i="1"/>
  <c r="AV35" i="7" s="1"/>
  <c r="AV48" i="1"/>
  <c r="AV48" i="7" s="1"/>
  <c r="AV98" i="7" s="1"/>
  <c r="AV47" i="1"/>
  <c r="AV47" i="7" s="1"/>
  <c r="AV97" i="7" s="1"/>
  <c r="X23" i="6"/>
  <c r="X23" i="8" s="1"/>
  <c r="X17" i="6"/>
  <c r="X17" i="8" s="1"/>
  <c r="X24" i="6"/>
  <c r="X24" i="8" s="1"/>
  <c r="X18" i="6"/>
  <c r="X18" i="8" s="1"/>
  <c r="X27" i="6"/>
  <c r="X27" i="8" s="1"/>
  <c r="X19" i="6"/>
  <c r="X19" i="8" s="1"/>
  <c r="X29" i="6"/>
  <c r="X29" i="8" s="1"/>
  <c r="X49" i="6"/>
  <c r="X49" i="8" s="1"/>
  <c r="X28" i="6"/>
  <c r="X28" i="8" s="1"/>
  <c r="X16" i="6"/>
  <c r="X16" i="8" s="1"/>
  <c r="X20" i="6"/>
  <c r="X20" i="8" s="1"/>
  <c r="X50" i="6"/>
  <c r="X50" i="8" s="1"/>
  <c r="X22" i="6"/>
  <c r="X22" i="8" s="1"/>
  <c r="X21" i="6"/>
  <c r="X21" i="8" s="1"/>
  <c r="X51" i="6"/>
  <c r="X51" i="8" s="1"/>
  <c r="X100" i="8" s="1"/>
  <c r="X31" i="6"/>
  <c r="X31" i="8" s="1"/>
  <c r="X32" i="6"/>
  <c r="X32" i="8" s="1"/>
  <c r="AV30" i="5"/>
  <c r="AV30" i="9" s="1"/>
  <c r="AV36" i="5"/>
  <c r="AV36" i="9" s="1"/>
  <c r="AV38" i="5"/>
  <c r="AV38" i="9" s="1"/>
  <c r="AV90" i="9" s="1"/>
  <c r="AV40" i="5"/>
  <c r="AV40" i="9" s="1"/>
  <c r="AV25" i="5"/>
  <c r="AV25" i="9" s="1"/>
  <c r="AV84" i="9" s="1"/>
  <c r="AV26" i="5"/>
  <c r="AV26" i="9" s="1"/>
  <c r="AV34" i="5"/>
  <c r="AV34" i="9" s="1"/>
  <c r="AV37" i="5"/>
  <c r="AV37" i="9" s="1"/>
  <c r="AV39" i="5"/>
  <c r="AV39" i="9" s="1"/>
  <c r="BH41" i="1"/>
  <c r="BH41" i="7" s="1"/>
  <c r="BH92" i="7" s="1"/>
  <c r="BH44" i="1"/>
  <c r="BH44" i="7" s="1"/>
  <c r="BH45" i="1"/>
  <c r="BH45" i="7" s="1"/>
  <c r="BH46" i="1"/>
  <c r="BH46" i="7" s="1"/>
  <c r="BH96" i="7" s="1"/>
  <c r="BH43" i="1"/>
  <c r="BH43" i="7" s="1"/>
  <c r="BH94" i="7" s="1"/>
  <c r="BH42" i="1"/>
  <c r="BH42" i="7" s="1"/>
  <c r="BH93" i="7" s="1"/>
  <c r="BG48" i="6"/>
  <c r="BG48" i="8" s="1"/>
  <c r="BG98" i="8" s="1"/>
  <c r="BG35" i="6"/>
  <c r="BG35" i="8" s="1"/>
  <c r="BG47" i="6"/>
  <c r="BG47" i="8" s="1"/>
  <c r="BG97" i="8" s="1"/>
  <c r="AD47" i="5"/>
  <c r="AD47" i="9" s="1"/>
  <c r="AD97" i="9" s="1"/>
  <c r="AD35" i="5"/>
  <c r="AD35" i="9" s="1"/>
  <c r="AD48" i="5"/>
  <c r="AD48" i="9" s="1"/>
  <c r="AD98" i="9" s="1"/>
  <c r="AH33" i="5"/>
  <c r="AH33" i="9" s="1"/>
  <c r="AH88" i="9" s="1"/>
  <c r="AH53" i="5"/>
  <c r="AH53" i="9" s="1"/>
  <c r="AH102" i="9" s="1"/>
  <c r="AH14" i="5"/>
  <c r="AH14" i="9" s="1"/>
  <c r="AH79" i="9" s="1"/>
  <c r="AH15" i="5"/>
  <c r="AH15" i="9" s="1"/>
  <c r="AH80" i="9" s="1"/>
  <c r="AH54" i="5"/>
  <c r="AH54" i="9" s="1"/>
  <c r="AH103" i="9" s="1"/>
  <c r="AS34" i="1"/>
  <c r="AS34" i="7" s="1"/>
  <c r="AS38" i="1"/>
  <c r="AS38" i="7" s="1"/>
  <c r="AS90" i="7" s="1"/>
  <c r="AS39" i="1"/>
  <c r="AS39" i="7" s="1"/>
  <c r="AS25" i="1"/>
  <c r="AS25" i="7" s="1"/>
  <c r="AS84" i="7" s="1"/>
  <c r="AS40" i="1"/>
  <c r="AS40" i="7" s="1"/>
  <c r="AS30" i="1"/>
  <c r="AS30" i="7" s="1"/>
  <c r="AS36" i="1"/>
  <c r="AS36" i="7" s="1"/>
  <c r="AS26" i="1"/>
  <c r="AS26" i="7" s="1"/>
  <c r="AS37" i="1"/>
  <c r="AS37" i="7" s="1"/>
  <c r="AG14" i="5"/>
  <c r="AG14" i="9" s="1"/>
  <c r="AG79" i="9" s="1"/>
  <c r="AG33" i="5"/>
  <c r="AG33" i="9" s="1"/>
  <c r="AG88" i="9" s="1"/>
  <c r="AG54" i="5"/>
  <c r="AG54" i="9" s="1"/>
  <c r="AG103" i="9" s="1"/>
  <c r="AG15" i="5"/>
  <c r="AG15" i="9" s="1"/>
  <c r="AG80" i="9" s="1"/>
  <c r="AG53" i="5"/>
  <c r="AG53" i="9" s="1"/>
  <c r="AG102" i="9" s="1"/>
  <c r="BA25" i="5"/>
  <c r="BA25" i="9" s="1"/>
  <c r="BA84" i="9" s="1"/>
  <c r="BA30" i="5"/>
  <c r="BA30" i="9" s="1"/>
  <c r="BA36" i="5"/>
  <c r="BA36" i="9" s="1"/>
  <c r="BA38" i="5"/>
  <c r="BA38" i="9" s="1"/>
  <c r="BA90" i="9" s="1"/>
  <c r="BA40" i="5"/>
  <c r="BA40" i="9" s="1"/>
  <c r="BA39" i="5"/>
  <c r="BA39" i="9" s="1"/>
  <c r="BA37" i="5"/>
  <c r="BA37" i="9" s="1"/>
  <c r="BA34" i="5"/>
  <c r="BA34" i="9" s="1"/>
  <c r="BA26" i="5"/>
  <c r="BA26" i="9" s="1"/>
  <c r="AX43" i="6"/>
  <c r="AX43" i="8" s="1"/>
  <c r="AX94" i="8" s="1"/>
  <c r="AX44" i="6"/>
  <c r="AX44" i="8" s="1"/>
  <c r="AX45" i="6"/>
  <c r="AX45" i="8" s="1"/>
  <c r="AX46" i="6"/>
  <c r="AX46" i="8" s="1"/>
  <c r="AX96" i="8" s="1"/>
  <c r="AX42" i="6"/>
  <c r="AX42" i="8" s="1"/>
  <c r="AX93" i="8" s="1"/>
  <c r="AX41" i="6"/>
  <c r="AX41" i="8" s="1"/>
  <c r="AX92" i="8" s="1"/>
  <c r="AW24" i="1"/>
  <c r="AW24" i="7" s="1"/>
  <c r="AW18" i="1"/>
  <c r="AW18" i="7" s="1"/>
  <c r="AW27" i="1"/>
  <c r="AW27" i="7" s="1"/>
  <c r="AW29" i="1"/>
  <c r="AW29" i="7" s="1"/>
  <c r="AW49" i="1"/>
  <c r="AW49" i="7" s="1"/>
  <c r="AW31" i="1"/>
  <c r="AW31" i="7" s="1"/>
  <c r="AW50" i="1"/>
  <c r="AW50" i="7" s="1"/>
  <c r="AW21" i="1"/>
  <c r="AW21" i="7" s="1"/>
  <c r="AW32" i="1"/>
  <c r="AW32" i="7" s="1"/>
  <c r="AW51" i="1"/>
  <c r="AW51" i="7" s="1"/>
  <c r="AW100" i="7" s="1"/>
  <c r="AW23" i="1"/>
  <c r="AW23" i="7" s="1"/>
  <c r="AW17" i="1"/>
  <c r="AW17" i="7" s="1"/>
  <c r="AW20" i="1"/>
  <c r="AW20" i="7" s="1"/>
  <c r="AW22" i="1"/>
  <c r="AW22" i="7" s="1"/>
  <c r="AW19" i="1"/>
  <c r="AW19" i="7" s="1"/>
  <c r="AW16" i="1"/>
  <c r="AW16" i="7" s="1"/>
  <c r="AW28" i="1"/>
  <c r="AW28" i="7" s="1"/>
  <c r="AB14" i="5"/>
  <c r="AB14" i="9" s="1"/>
  <c r="AB79" i="9" s="1"/>
  <c r="AB33" i="5"/>
  <c r="AB33" i="9" s="1"/>
  <c r="AB88" i="9" s="1"/>
  <c r="AB54" i="5"/>
  <c r="AB54" i="9" s="1"/>
  <c r="AB103" i="9" s="1"/>
  <c r="AB15" i="5"/>
  <c r="AB15" i="9" s="1"/>
  <c r="AB80" i="9" s="1"/>
  <c r="AB53" i="5"/>
  <c r="AB53" i="9" s="1"/>
  <c r="AB102" i="9" s="1"/>
  <c r="BE47" i="6"/>
  <c r="BE47" i="8" s="1"/>
  <c r="BE97" i="8" s="1"/>
  <c r="BE35" i="6"/>
  <c r="BE35" i="8" s="1"/>
  <c r="BE48" i="6"/>
  <c r="BE48" i="8" s="1"/>
  <c r="BE98" i="8" s="1"/>
  <c r="AO47" i="6"/>
  <c r="AO47" i="8" s="1"/>
  <c r="AO97" i="8" s="1"/>
  <c r="AO35" i="6"/>
  <c r="AO35" i="8" s="1"/>
  <c r="AO48" i="6"/>
  <c r="AO48" i="8" s="1"/>
  <c r="AO98" i="8" s="1"/>
  <c r="AP36" i="6"/>
  <c r="AP36" i="8" s="1"/>
  <c r="AP37" i="6"/>
  <c r="AP37" i="8" s="1"/>
  <c r="AP38" i="6"/>
  <c r="AP38" i="8" s="1"/>
  <c r="AP90" i="8" s="1"/>
  <c r="AP25" i="6"/>
  <c r="AP25" i="8" s="1"/>
  <c r="AP84" i="8" s="1"/>
  <c r="AP40" i="6"/>
  <c r="AP40" i="8" s="1"/>
  <c r="AP39" i="6"/>
  <c r="AP39" i="8" s="1"/>
  <c r="AP34" i="6"/>
  <c r="AP34" i="8" s="1"/>
  <c r="AP26" i="6"/>
  <c r="AP26" i="8" s="1"/>
  <c r="AP30" i="6"/>
  <c r="AP30" i="8" s="1"/>
  <c r="AH35" i="1"/>
  <c r="AH35" i="7" s="1"/>
  <c r="AH47" i="1"/>
  <c r="AH47" i="7" s="1"/>
  <c r="AH97" i="7" s="1"/>
  <c r="AH48" i="1"/>
  <c r="AH48" i="7" s="1"/>
  <c r="AH98" i="7" s="1"/>
  <c r="AP47" i="1"/>
  <c r="AP47" i="7" s="1"/>
  <c r="AP97" i="7" s="1"/>
  <c r="AP48" i="1"/>
  <c r="AP48" i="7" s="1"/>
  <c r="AP98" i="7" s="1"/>
  <c r="AP35" i="1"/>
  <c r="AP35" i="7" s="1"/>
  <c r="AR25" i="5"/>
  <c r="AR25" i="9" s="1"/>
  <c r="AR84" i="9" s="1"/>
  <c r="AR26" i="5"/>
  <c r="AR26" i="9" s="1"/>
  <c r="AR34" i="5"/>
  <c r="AR34" i="9" s="1"/>
  <c r="AR37" i="5"/>
  <c r="AR37" i="9" s="1"/>
  <c r="AR39" i="5"/>
  <c r="AR39" i="9" s="1"/>
  <c r="AR30" i="5"/>
  <c r="AR30" i="9" s="1"/>
  <c r="AR36" i="5"/>
  <c r="AR36" i="9" s="1"/>
  <c r="AR38" i="5"/>
  <c r="AR38" i="9" s="1"/>
  <c r="AR90" i="9" s="1"/>
  <c r="AR40" i="5"/>
  <c r="AR40" i="9" s="1"/>
  <c r="BB25" i="5"/>
  <c r="BB25" i="9" s="1"/>
  <c r="BB84" i="9" s="1"/>
  <c r="BB40" i="5"/>
  <c r="BB40" i="9" s="1"/>
  <c r="BB38" i="5"/>
  <c r="BB38" i="9" s="1"/>
  <c r="BB90" i="9" s="1"/>
  <c r="BB39" i="5"/>
  <c r="BB39" i="9" s="1"/>
  <c r="BB36" i="5"/>
  <c r="BB36" i="9" s="1"/>
  <c r="BB37" i="5"/>
  <c r="BB37" i="9" s="1"/>
  <c r="BB30" i="5"/>
  <c r="BB30" i="9" s="1"/>
  <c r="BB34" i="5"/>
  <c r="BB34" i="9" s="1"/>
  <c r="BB26" i="5"/>
  <c r="BB26" i="9" s="1"/>
  <c r="AT33" i="6"/>
  <c r="AT33" i="8" s="1"/>
  <c r="AT88" i="8" s="1"/>
  <c r="AT53" i="6"/>
  <c r="AT53" i="8" s="1"/>
  <c r="AT102" i="8" s="1"/>
  <c r="AT14" i="6"/>
  <c r="AT14" i="8" s="1"/>
  <c r="AT79" i="8" s="1"/>
  <c r="AT54" i="6"/>
  <c r="AT54" i="8" s="1"/>
  <c r="AT103" i="8" s="1"/>
  <c r="AT15" i="6"/>
  <c r="AT15" i="8" s="1"/>
  <c r="AT80" i="8" s="1"/>
  <c r="BH21" i="6"/>
  <c r="BH21" i="8" s="1"/>
  <c r="BH31" i="6"/>
  <c r="BH31" i="8" s="1"/>
  <c r="BH28" i="6"/>
  <c r="BH28" i="8" s="1"/>
  <c r="BH50" i="6"/>
  <c r="BH50" i="8" s="1"/>
  <c r="BH20" i="6"/>
  <c r="BH20" i="8" s="1"/>
  <c r="BH18" i="6"/>
  <c r="BH18" i="8" s="1"/>
  <c r="BH49" i="6"/>
  <c r="BH49" i="8" s="1"/>
  <c r="BH32" i="6"/>
  <c r="BH32" i="8" s="1"/>
  <c r="BH16" i="6"/>
  <c r="BH16" i="8" s="1"/>
  <c r="BH19" i="6"/>
  <c r="BH19" i="8" s="1"/>
  <c r="BH23" i="6"/>
  <c r="BH23" i="8" s="1"/>
  <c r="BH17" i="6"/>
  <c r="BH17" i="8" s="1"/>
  <c r="BH24" i="6"/>
  <c r="BH24" i="8" s="1"/>
  <c r="BH29" i="6"/>
  <c r="BH29" i="8" s="1"/>
  <c r="BH22" i="6"/>
  <c r="BH22" i="8" s="1"/>
  <c r="BH51" i="6"/>
  <c r="BH51" i="8" s="1"/>
  <c r="BH100" i="8" s="1"/>
  <c r="BH27" i="6"/>
  <c r="BH27" i="8" s="1"/>
  <c r="BG41" i="5"/>
  <c r="BG41" i="9" s="1"/>
  <c r="BG92" i="9" s="1"/>
  <c r="BG43" i="5"/>
  <c r="BG43" i="9" s="1"/>
  <c r="BG94" i="9" s="1"/>
  <c r="BG44" i="5"/>
  <c r="BG44" i="9" s="1"/>
  <c r="BG45" i="5"/>
  <c r="BG45" i="9" s="1"/>
  <c r="BG42" i="5"/>
  <c r="BG42" i="9" s="1"/>
  <c r="BG93" i="9" s="1"/>
  <c r="BG46" i="5"/>
  <c r="BG46" i="9" s="1"/>
  <c r="BG96" i="9" s="1"/>
  <c r="AD27" i="6"/>
  <c r="AD27" i="8" s="1"/>
  <c r="AD16" i="6"/>
  <c r="AD16" i="8" s="1"/>
  <c r="AD51" i="6"/>
  <c r="AD51" i="8" s="1"/>
  <c r="AD100" i="8" s="1"/>
  <c r="AD28" i="6"/>
  <c r="AD28" i="8" s="1"/>
  <c r="AD29" i="6"/>
  <c r="AD29" i="8" s="1"/>
  <c r="AD17" i="6"/>
  <c r="AD17" i="8" s="1"/>
  <c r="AD21" i="6"/>
  <c r="AD21" i="8" s="1"/>
  <c r="AD31" i="6"/>
  <c r="AD31" i="8" s="1"/>
  <c r="AD19" i="6"/>
  <c r="AD19" i="8" s="1"/>
  <c r="AD18" i="6"/>
  <c r="AD18" i="8" s="1"/>
  <c r="AD22" i="6"/>
  <c r="AD22" i="8" s="1"/>
  <c r="AD20" i="6"/>
  <c r="AD20" i="8" s="1"/>
  <c r="AD24" i="6"/>
  <c r="AD24" i="8" s="1"/>
  <c r="AD50" i="6"/>
  <c r="AD50" i="8" s="1"/>
  <c r="AD49" i="6"/>
  <c r="AD49" i="8" s="1"/>
  <c r="AD32" i="6"/>
  <c r="AD32" i="8" s="1"/>
  <c r="AD23" i="6"/>
  <c r="AD23" i="8" s="1"/>
  <c r="AT29" i="1"/>
  <c r="AT29" i="7" s="1"/>
  <c r="AT49" i="1"/>
  <c r="AT49" i="7" s="1"/>
  <c r="AT21" i="1"/>
  <c r="AT21" i="7" s="1"/>
  <c r="AT22" i="1"/>
  <c r="AT22" i="7" s="1"/>
  <c r="AT16" i="1"/>
  <c r="AT16" i="7" s="1"/>
  <c r="AT23" i="1"/>
  <c r="AT23" i="7" s="1"/>
  <c r="AT17" i="1"/>
  <c r="AT17" i="7" s="1"/>
  <c r="AT24" i="1"/>
  <c r="AT24" i="7" s="1"/>
  <c r="AT18" i="1"/>
  <c r="AT18" i="7" s="1"/>
  <c r="AT28" i="1"/>
  <c r="AT28" i="7" s="1"/>
  <c r="AT20" i="1"/>
  <c r="AT20" i="7" s="1"/>
  <c r="AT27" i="1"/>
  <c r="AT27" i="7" s="1"/>
  <c r="AT32" i="1"/>
  <c r="AT32" i="7" s="1"/>
  <c r="AT19" i="1"/>
  <c r="AT19" i="7" s="1"/>
  <c r="AT31" i="1"/>
  <c r="AT31" i="7" s="1"/>
  <c r="AT51" i="1"/>
  <c r="AT51" i="7" s="1"/>
  <c r="AT100" i="7" s="1"/>
  <c r="AT50" i="1"/>
  <c r="AT50" i="7" s="1"/>
  <c r="AM47" i="5"/>
  <c r="AM47" i="9" s="1"/>
  <c r="AM97" i="9" s="1"/>
  <c r="AM35" i="5"/>
  <c r="AM35" i="9" s="1"/>
  <c r="AM48" i="5"/>
  <c r="AM48" i="9" s="1"/>
  <c r="AM98" i="9" s="1"/>
  <c r="AA28" i="6"/>
  <c r="AA28" i="8" s="1"/>
  <c r="AA29" i="6"/>
  <c r="AA29" i="8" s="1"/>
  <c r="AA17" i="6"/>
  <c r="AA17" i="8" s="1"/>
  <c r="AA18" i="6"/>
  <c r="AA18" i="8" s="1"/>
  <c r="AA22" i="6"/>
  <c r="AA22" i="8" s="1"/>
  <c r="AA20" i="6"/>
  <c r="AA20" i="8" s="1"/>
  <c r="AA21" i="6"/>
  <c r="AA21" i="8" s="1"/>
  <c r="AA31" i="6"/>
  <c r="AA31" i="8" s="1"/>
  <c r="AA19" i="6"/>
  <c r="AA19" i="8" s="1"/>
  <c r="AA27" i="6"/>
  <c r="AA27" i="8" s="1"/>
  <c r="AA16" i="6"/>
  <c r="AA16" i="8" s="1"/>
  <c r="AA51" i="6"/>
  <c r="AA51" i="8" s="1"/>
  <c r="AA100" i="8" s="1"/>
  <c r="AA32" i="6"/>
  <c r="AA32" i="8" s="1"/>
  <c r="AA24" i="6"/>
  <c r="AA24" i="8" s="1"/>
  <c r="AA50" i="6"/>
  <c r="AA50" i="8" s="1"/>
  <c r="AA23" i="6"/>
  <c r="AA23" i="8" s="1"/>
  <c r="AA49" i="6"/>
  <c r="AA49" i="8" s="1"/>
  <c r="AK47" i="6"/>
  <c r="AK47" i="8" s="1"/>
  <c r="AK97" i="8" s="1"/>
  <c r="AK48" i="6"/>
  <c r="AK48" i="8" s="1"/>
  <c r="AK98" i="8" s="1"/>
  <c r="AK35" i="6"/>
  <c r="AK35" i="8" s="1"/>
  <c r="AA20" i="5"/>
  <c r="AA20" i="9" s="1"/>
  <c r="AA23" i="5"/>
  <c r="AA23" i="9" s="1"/>
  <c r="AA32" i="5"/>
  <c r="AA32" i="9" s="1"/>
  <c r="AA17" i="5"/>
  <c r="AA17" i="9" s="1"/>
  <c r="AA18" i="5"/>
  <c r="AA18" i="9" s="1"/>
  <c r="AA24" i="5"/>
  <c r="AA24" i="9" s="1"/>
  <c r="AA50" i="5"/>
  <c r="AA50" i="9" s="1"/>
  <c r="AA16" i="5"/>
  <c r="AA16" i="9" s="1"/>
  <c r="AA29" i="5"/>
  <c r="AA29" i="9" s="1"/>
  <c r="AA31" i="5"/>
  <c r="AA31" i="9" s="1"/>
  <c r="AA28" i="5"/>
  <c r="AA28" i="9" s="1"/>
  <c r="AA19" i="5"/>
  <c r="AA19" i="9" s="1"/>
  <c r="AA21" i="5"/>
  <c r="AA21" i="9" s="1"/>
  <c r="AA27" i="5"/>
  <c r="AA27" i="9" s="1"/>
  <c r="AA49" i="5"/>
  <c r="AA49" i="9" s="1"/>
  <c r="AA99" i="9" s="1"/>
  <c r="AA51" i="5"/>
  <c r="AA51" i="9" s="1"/>
  <c r="AA100" i="9" s="1"/>
  <c r="AA22" i="5"/>
  <c r="AA22" i="9" s="1"/>
  <c r="AU26" i="1"/>
  <c r="AU26" i="7" s="1"/>
  <c r="AU36" i="1"/>
  <c r="AU36" i="7" s="1"/>
  <c r="AU37" i="1"/>
  <c r="AU37" i="7" s="1"/>
  <c r="AU38" i="1"/>
  <c r="AU38" i="7" s="1"/>
  <c r="AU90" i="7" s="1"/>
  <c r="AU25" i="1"/>
  <c r="AU25" i="7" s="1"/>
  <c r="AU84" i="7" s="1"/>
  <c r="AU40" i="1"/>
  <c r="AU40" i="7" s="1"/>
  <c r="AU39" i="1"/>
  <c r="AU39" i="7" s="1"/>
  <c r="AU30" i="1"/>
  <c r="AU30" i="7" s="1"/>
  <c r="AU34" i="1"/>
  <c r="AU34" i="7" s="1"/>
  <c r="AU15" i="6"/>
  <c r="AU15" i="8" s="1"/>
  <c r="AU80" i="8" s="1"/>
  <c r="AU33" i="6"/>
  <c r="AU33" i="8" s="1"/>
  <c r="AU88" i="8" s="1"/>
  <c r="AU53" i="6"/>
  <c r="AU53" i="8" s="1"/>
  <c r="AU102" i="8" s="1"/>
  <c r="AU14" i="6"/>
  <c r="AU14" i="8" s="1"/>
  <c r="AU79" i="8" s="1"/>
  <c r="AU54" i="6"/>
  <c r="AU54" i="8" s="1"/>
  <c r="AU103" i="8" s="1"/>
  <c r="AQ15" i="6"/>
  <c r="AQ15" i="8" s="1"/>
  <c r="AQ80" i="8" s="1"/>
  <c r="AQ33" i="6"/>
  <c r="AQ33" i="8" s="1"/>
  <c r="AQ88" i="8" s="1"/>
  <c r="AQ53" i="6"/>
  <c r="AQ53" i="8" s="1"/>
  <c r="AQ102" i="8" s="1"/>
  <c r="AQ14" i="6"/>
  <c r="AQ14" i="8" s="1"/>
  <c r="AQ79" i="8" s="1"/>
  <c r="AQ54" i="6"/>
  <c r="AQ54" i="8" s="1"/>
  <c r="AQ103" i="8" s="1"/>
  <c r="AK30" i="5"/>
  <c r="AK30" i="9" s="1"/>
  <c r="AK36" i="5"/>
  <c r="AK36" i="9" s="1"/>
  <c r="AK38" i="5"/>
  <c r="AK38" i="9" s="1"/>
  <c r="AK90" i="9" s="1"/>
  <c r="AK40" i="5"/>
  <c r="AK40" i="9" s="1"/>
  <c r="AK25" i="5"/>
  <c r="AK25" i="9" s="1"/>
  <c r="AK84" i="9" s="1"/>
  <c r="AK39" i="5"/>
  <c r="AK39" i="9" s="1"/>
  <c r="AK37" i="5"/>
  <c r="AK37" i="9" s="1"/>
  <c r="AK34" i="5"/>
  <c r="AK34" i="9" s="1"/>
  <c r="AK26" i="5"/>
  <c r="AK26" i="9" s="1"/>
  <c r="Y48" i="1"/>
  <c r="Y48" i="7" s="1"/>
  <c r="Y98" i="7" s="1"/>
  <c r="Y35" i="1"/>
  <c r="Y35" i="7" s="1"/>
  <c r="Y47" i="1"/>
  <c r="Y47" i="7" s="1"/>
  <c r="Y97" i="7" s="1"/>
  <c r="X53" i="5"/>
  <c r="X53" i="9" s="1"/>
  <c r="X102" i="9" s="1"/>
  <c r="X54" i="5"/>
  <c r="X54" i="9" s="1"/>
  <c r="X103" i="9" s="1"/>
  <c r="X14" i="5"/>
  <c r="X14" i="9" s="1"/>
  <c r="X79" i="9" s="1"/>
  <c r="X15" i="5"/>
  <c r="X15" i="9" s="1"/>
  <c r="X80" i="9" s="1"/>
  <c r="X33" i="5"/>
  <c r="X33" i="9" s="1"/>
  <c r="X88" i="9" s="1"/>
  <c r="AN25" i="1"/>
  <c r="AN25" i="7" s="1"/>
  <c r="AN84" i="7" s="1"/>
  <c r="AN40" i="1"/>
  <c r="AN40" i="7" s="1"/>
  <c r="AN34" i="1"/>
  <c r="AN34" i="7" s="1"/>
  <c r="AN36" i="1"/>
  <c r="AN36" i="7" s="1"/>
  <c r="AN37" i="1"/>
  <c r="AN37" i="7" s="1"/>
  <c r="AN39" i="1"/>
  <c r="AN39" i="7" s="1"/>
  <c r="AN30" i="1"/>
  <c r="AN30" i="7" s="1"/>
  <c r="AN38" i="1"/>
  <c r="AN38" i="7" s="1"/>
  <c r="AN90" i="7" s="1"/>
  <c r="AN26" i="1"/>
  <c r="AN26" i="7" s="1"/>
  <c r="BD45" i="6"/>
  <c r="BD45" i="8" s="1"/>
  <c r="BD46" i="6"/>
  <c r="BD46" i="8" s="1"/>
  <c r="BD96" i="8" s="1"/>
  <c r="BD41" i="6"/>
  <c r="BD41" i="8" s="1"/>
  <c r="BD92" i="8" s="1"/>
  <c r="BD44" i="6"/>
  <c r="BD44" i="8" s="1"/>
  <c r="BD43" i="6"/>
  <c r="BD43" i="8" s="1"/>
  <c r="BD94" i="8" s="1"/>
  <c r="BD42" i="6"/>
  <c r="BD42" i="8" s="1"/>
  <c r="BD93" i="8" s="1"/>
  <c r="AN28" i="6"/>
  <c r="AN28" i="8" s="1"/>
  <c r="AN16" i="6"/>
  <c r="AN16" i="8" s="1"/>
  <c r="AN29" i="6"/>
  <c r="AN29" i="8" s="1"/>
  <c r="AN17" i="6"/>
  <c r="AN17" i="8" s="1"/>
  <c r="AN18" i="6"/>
  <c r="AN18" i="8" s="1"/>
  <c r="AN22" i="6"/>
  <c r="AN22" i="8" s="1"/>
  <c r="AN20" i="6"/>
  <c r="AN20" i="8" s="1"/>
  <c r="AN21" i="6"/>
  <c r="AN21" i="8" s="1"/>
  <c r="AN31" i="6"/>
  <c r="AN31" i="8" s="1"/>
  <c r="AN19" i="6"/>
  <c r="AN19" i="8" s="1"/>
  <c r="AN23" i="6"/>
  <c r="AN23" i="8" s="1"/>
  <c r="AN49" i="6"/>
  <c r="AN49" i="8" s="1"/>
  <c r="AN27" i="6"/>
  <c r="AN27" i="8" s="1"/>
  <c r="AN51" i="6"/>
  <c r="AN51" i="8" s="1"/>
  <c r="AN100" i="8" s="1"/>
  <c r="AN24" i="6"/>
  <c r="AN24" i="8" s="1"/>
  <c r="AN32" i="6"/>
  <c r="AN32" i="8" s="1"/>
  <c r="AN50" i="6"/>
  <c r="AN50" i="8" s="1"/>
  <c r="X21" i="1"/>
  <c r="X21" i="7" s="1"/>
  <c r="BD27" i="5"/>
  <c r="BD27" i="9" s="1"/>
  <c r="BD51" i="5"/>
  <c r="BD51" i="9" s="1"/>
  <c r="BD100" i="9" s="1"/>
  <c r="BD23" i="5"/>
  <c r="BD23" i="9" s="1"/>
  <c r="BD49" i="5"/>
  <c r="BD49" i="9" s="1"/>
  <c r="BD18" i="5"/>
  <c r="BD18" i="9" s="1"/>
  <c r="BD24" i="5"/>
  <c r="BD24" i="9" s="1"/>
  <c r="BD29" i="5"/>
  <c r="BD29" i="9" s="1"/>
  <c r="BD17" i="5"/>
  <c r="BD17" i="9" s="1"/>
  <c r="BD20" i="5"/>
  <c r="BD20" i="9" s="1"/>
  <c r="BD22" i="5"/>
  <c r="BD22" i="9" s="1"/>
  <c r="BD28" i="5"/>
  <c r="BD28" i="9" s="1"/>
  <c r="BD16" i="5"/>
  <c r="BD16" i="9" s="1"/>
  <c r="BD31" i="5"/>
  <c r="BD31" i="9" s="1"/>
  <c r="BD19" i="5"/>
  <c r="BD19" i="9" s="1"/>
  <c r="BD50" i="5"/>
  <c r="BD50" i="9" s="1"/>
  <c r="BD32" i="5"/>
  <c r="BD32" i="9" s="1"/>
  <c r="BD21" i="5"/>
  <c r="BD21" i="9" s="1"/>
  <c r="AN42" i="5"/>
  <c r="AN42" i="9" s="1"/>
  <c r="AN93" i="9" s="1"/>
  <c r="AN41" i="5"/>
  <c r="AN41" i="9" s="1"/>
  <c r="AN92" i="9" s="1"/>
  <c r="AN45" i="5"/>
  <c r="AN45" i="9" s="1"/>
  <c r="AN43" i="5"/>
  <c r="AN43" i="9" s="1"/>
  <c r="AN94" i="9" s="1"/>
  <c r="AN44" i="5"/>
  <c r="AN44" i="9" s="1"/>
  <c r="AN46" i="5"/>
  <c r="AN46" i="9" s="1"/>
  <c r="AN96" i="9" s="1"/>
  <c r="AC15" i="6"/>
  <c r="AC15" i="8" s="1"/>
  <c r="AC80" i="8" s="1"/>
  <c r="AC33" i="6"/>
  <c r="AC33" i="8" s="1"/>
  <c r="AC88" i="8" s="1"/>
  <c r="AC53" i="6"/>
  <c r="AC53" i="8" s="1"/>
  <c r="AC102" i="8" s="1"/>
  <c r="AC54" i="6"/>
  <c r="AC54" i="8" s="1"/>
  <c r="AC103" i="8" s="1"/>
  <c r="AC14" i="6"/>
  <c r="AC14" i="8" s="1"/>
  <c r="AC79" i="8" s="1"/>
  <c r="AL18" i="6"/>
  <c r="AL18" i="8" s="1"/>
  <c r="AL21" i="6"/>
  <c r="AL21" i="8" s="1"/>
  <c r="AL31" i="6"/>
  <c r="AL31" i="8" s="1"/>
  <c r="AL19" i="6"/>
  <c r="AL19" i="8" s="1"/>
  <c r="AL22" i="6"/>
  <c r="AL22" i="8" s="1"/>
  <c r="AL20" i="6"/>
  <c r="AL20" i="8" s="1"/>
  <c r="AL24" i="6"/>
  <c r="AL24" i="8" s="1"/>
  <c r="AL32" i="6"/>
  <c r="AL32" i="8" s="1"/>
  <c r="AL50" i="6"/>
  <c r="AL50" i="8" s="1"/>
  <c r="AL17" i="6"/>
  <c r="AL17" i="8" s="1"/>
  <c r="AL23" i="6"/>
  <c r="AL23" i="8" s="1"/>
  <c r="AL49" i="6"/>
  <c r="AL49" i="8" s="1"/>
  <c r="AL27" i="6"/>
  <c r="AL27" i="8" s="1"/>
  <c r="AL51" i="6"/>
  <c r="AL51" i="8" s="1"/>
  <c r="AL100" i="8" s="1"/>
  <c r="AL29" i="6"/>
  <c r="AL29" i="8" s="1"/>
  <c r="AL16" i="6"/>
  <c r="AL16" i="8" s="1"/>
  <c r="AL28" i="6"/>
  <c r="AL28" i="8" s="1"/>
  <c r="AB41" i="6"/>
  <c r="AB41" i="8" s="1"/>
  <c r="AB92" i="8" s="1"/>
  <c r="AB43" i="6"/>
  <c r="AB43" i="8" s="1"/>
  <c r="AB94" i="8" s="1"/>
  <c r="AB42" i="6"/>
  <c r="AB42" i="8" s="1"/>
  <c r="AB93" i="8" s="1"/>
  <c r="AB44" i="6"/>
  <c r="AB44" i="8" s="1"/>
  <c r="AB46" i="6"/>
  <c r="AB46" i="8" s="1"/>
  <c r="AB96" i="8" s="1"/>
  <c r="AB45" i="6"/>
  <c r="AB45" i="8" s="1"/>
  <c r="AR36" i="1"/>
  <c r="AR36" i="7" s="1"/>
  <c r="AR39" i="1"/>
  <c r="AR39" i="7" s="1"/>
  <c r="AR25" i="1"/>
  <c r="AR25" i="7" s="1"/>
  <c r="AR84" i="7" s="1"/>
  <c r="AR40" i="1"/>
  <c r="AR40" i="7" s="1"/>
  <c r="AR26" i="1"/>
  <c r="AR26" i="7" s="1"/>
  <c r="AR34" i="1"/>
  <c r="AR34" i="7" s="1"/>
  <c r="AR30" i="1"/>
  <c r="AR30" i="7" s="1"/>
  <c r="AR38" i="1"/>
  <c r="AR38" i="7" s="1"/>
  <c r="AR90" i="7" s="1"/>
  <c r="AR37" i="1"/>
  <c r="AR37" i="7" s="1"/>
  <c r="AS21" i="5"/>
  <c r="AS21" i="9" s="1"/>
  <c r="AS17" i="5"/>
  <c r="AS17" i="9" s="1"/>
  <c r="AS29" i="5"/>
  <c r="AS29" i="9" s="1"/>
  <c r="AS27" i="5"/>
  <c r="AS27" i="9" s="1"/>
  <c r="AS23" i="5"/>
  <c r="AS23" i="9" s="1"/>
  <c r="AS28" i="5"/>
  <c r="AS28" i="9" s="1"/>
  <c r="AS19" i="5"/>
  <c r="AS19" i="9" s="1"/>
  <c r="AS32" i="5"/>
  <c r="AS32" i="9" s="1"/>
  <c r="AS22" i="5"/>
  <c r="AS22" i="9" s="1"/>
  <c r="AS50" i="5"/>
  <c r="AS50" i="9" s="1"/>
  <c r="AS20" i="5"/>
  <c r="AS20" i="9" s="1"/>
  <c r="AS24" i="5"/>
  <c r="AS24" i="9" s="1"/>
  <c r="AS18" i="5"/>
  <c r="AS18" i="9" s="1"/>
  <c r="AS31" i="5"/>
  <c r="AS31" i="9" s="1"/>
  <c r="AS49" i="5"/>
  <c r="AS49" i="9" s="1"/>
  <c r="AS16" i="5"/>
  <c r="AS16" i="9" s="1"/>
  <c r="AS51" i="5"/>
  <c r="AS51" i="9" s="1"/>
  <c r="AS100" i="9" s="1"/>
  <c r="BE48" i="1"/>
  <c r="BE48" i="7" s="1"/>
  <c r="BE98" i="7" s="1"/>
  <c r="BE47" i="1"/>
  <c r="BE47" i="7" s="1"/>
  <c r="BE97" i="7" s="1"/>
  <c r="BE35" i="1"/>
  <c r="BE35" i="7" s="1"/>
  <c r="BF41" i="5"/>
  <c r="BF41" i="9" s="1"/>
  <c r="BF92" i="9" s="1"/>
  <c r="BF43" i="5"/>
  <c r="BF43" i="9" s="1"/>
  <c r="BF94" i="9" s="1"/>
  <c r="BF42" i="5"/>
  <c r="BF42" i="9" s="1"/>
  <c r="BF93" i="9" s="1"/>
  <c r="BF44" i="5"/>
  <c r="BF44" i="9" s="1"/>
  <c r="BF45" i="5"/>
  <c r="BF45" i="9" s="1"/>
  <c r="BF46" i="5"/>
  <c r="BF46" i="9" s="1"/>
  <c r="BF96" i="9" s="1"/>
  <c r="AP26" i="5"/>
  <c r="AP26" i="9" s="1"/>
  <c r="AP85" i="9" s="1"/>
  <c r="AP30" i="5"/>
  <c r="AP30" i="9" s="1"/>
  <c r="AP25" i="5"/>
  <c r="AP25" i="9" s="1"/>
  <c r="AP84" i="9" s="1"/>
  <c r="AP39" i="5"/>
  <c r="AP39" i="9" s="1"/>
  <c r="AP40" i="5"/>
  <c r="AP40" i="9" s="1"/>
  <c r="AP37" i="5"/>
  <c r="AP37" i="9" s="1"/>
  <c r="AP38" i="5"/>
  <c r="AP38" i="9" s="1"/>
  <c r="AP90" i="9" s="1"/>
  <c r="AP36" i="5"/>
  <c r="AP36" i="9" s="1"/>
  <c r="AP34" i="5"/>
  <c r="AP34" i="9" s="1"/>
  <c r="AY48" i="6"/>
  <c r="AY48" i="8" s="1"/>
  <c r="AY98" i="8" s="1"/>
  <c r="AY35" i="6"/>
  <c r="AY35" i="8" s="1"/>
  <c r="AY47" i="6"/>
  <c r="AY47" i="8" s="1"/>
  <c r="AY97" i="8" s="1"/>
  <c r="AC42" i="5"/>
  <c r="AC42" i="9" s="1"/>
  <c r="AC93" i="9" s="1"/>
  <c r="AC44" i="5"/>
  <c r="AC44" i="9" s="1"/>
  <c r="AC46" i="5"/>
  <c r="AC46" i="9" s="1"/>
  <c r="AC96" i="9" s="1"/>
  <c r="AC41" i="5"/>
  <c r="AC41" i="9" s="1"/>
  <c r="AC92" i="9" s="1"/>
  <c r="AC43" i="5"/>
  <c r="AC43" i="9" s="1"/>
  <c r="AC94" i="9" s="1"/>
  <c r="AC45" i="5"/>
  <c r="AC45" i="9" s="1"/>
  <c r="BF36" i="6"/>
  <c r="BF36" i="8" s="1"/>
  <c r="BF37" i="6"/>
  <c r="BF37" i="8" s="1"/>
  <c r="BF38" i="6"/>
  <c r="BF38" i="8" s="1"/>
  <c r="BF90" i="8" s="1"/>
  <c r="BF25" i="6"/>
  <c r="BF25" i="8" s="1"/>
  <c r="BF84" i="8" s="1"/>
  <c r="BF40" i="6"/>
  <c r="BF40" i="8" s="1"/>
  <c r="BF30" i="6"/>
  <c r="BF30" i="8" s="1"/>
  <c r="BF34" i="6"/>
  <c r="BF34" i="8" s="1"/>
  <c r="BF39" i="6"/>
  <c r="BF39" i="8" s="1"/>
  <c r="BF26" i="6"/>
  <c r="BF26" i="8" s="1"/>
  <c r="AW41" i="5"/>
  <c r="AW41" i="9" s="1"/>
  <c r="AW92" i="9" s="1"/>
  <c r="AW43" i="5"/>
  <c r="AW43" i="9" s="1"/>
  <c r="AW94" i="9" s="1"/>
  <c r="AW45" i="5"/>
  <c r="AW45" i="9" s="1"/>
  <c r="AW42" i="5"/>
  <c r="AW42" i="9" s="1"/>
  <c r="AW93" i="9" s="1"/>
  <c r="AW44" i="5"/>
  <c r="AW44" i="9" s="1"/>
  <c r="AW46" i="5"/>
  <c r="AW46" i="9" s="1"/>
  <c r="AW96" i="9" s="1"/>
  <c r="AG43" i="1"/>
  <c r="AG43" i="7" s="1"/>
  <c r="AG94" i="7" s="1"/>
  <c r="AG46" i="1"/>
  <c r="AG46" i="7" s="1"/>
  <c r="AG96" i="7" s="1"/>
  <c r="AG42" i="1"/>
  <c r="AG42" i="7" s="1"/>
  <c r="AG93" i="7" s="1"/>
  <c r="AG41" i="1"/>
  <c r="AG41" i="7" s="1"/>
  <c r="AG92" i="7" s="1"/>
  <c r="AG45" i="1"/>
  <c r="AG45" i="7" s="1"/>
  <c r="AG44" i="1"/>
  <c r="AG44" i="7" s="1"/>
  <c r="AT31" i="5"/>
  <c r="AT31" i="9" s="1"/>
  <c r="AT19" i="5"/>
  <c r="AT19" i="9" s="1"/>
  <c r="AT27" i="5"/>
  <c r="AT27" i="9" s="1"/>
  <c r="AT49" i="5"/>
  <c r="AT49" i="9" s="1"/>
  <c r="AT51" i="5"/>
  <c r="AT51" i="9" s="1"/>
  <c r="AT100" i="9" s="1"/>
  <c r="AT21" i="5"/>
  <c r="AT21" i="9" s="1"/>
  <c r="AT32" i="5"/>
  <c r="AT32" i="9" s="1"/>
  <c r="AT18" i="5"/>
  <c r="AT18" i="9" s="1"/>
  <c r="AT24" i="5"/>
  <c r="AT24" i="9" s="1"/>
  <c r="AT28" i="5"/>
  <c r="AT28" i="9" s="1"/>
  <c r="AT17" i="5"/>
  <c r="AT17" i="9" s="1"/>
  <c r="AT20" i="5"/>
  <c r="AT20" i="9" s="1"/>
  <c r="AT50" i="5"/>
  <c r="AT50" i="9" s="1"/>
  <c r="AT23" i="5"/>
  <c r="AT23" i="9" s="1"/>
  <c r="AT22" i="5"/>
  <c r="AT22" i="9" s="1"/>
  <c r="AT16" i="5"/>
  <c r="AT16" i="9" s="1"/>
  <c r="AT29" i="5"/>
  <c r="AT29" i="9" s="1"/>
  <c r="AQ37" i="1"/>
  <c r="AQ37" i="7" s="1"/>
  <c r="AQ25" i="1"/>
  <c r="AQ25" i="7" s="1"/>
  <c r="AQ84" i="7" s="1"/>
  <c r="AQ40" i="1"/>
  <c r="AQ40" i="7" s="1"/>
  <c r="AQ26" i="1"/>
  <c r="AQ26" i="7" s="1"/>
  <c r="AQ30" i="1"/>
  <c r="AQ30" i="7" s="1"/>
  <c r="AQ36" i="1"/>
  <c r="AQ36" i="7" s="1"/>
  <c r="AQ38" i="1"/>
  <c r="AQ38" i="7" s="1"/>
  <c r="AQ90" i="7" s="1"/>
  <c r="AQ39" i="1"/>
  <c r="AQ39" i="7" s="1"/>
  <c r="AQ34" i="1"/>
  <c r="AQ34" i="7" s="1"/>
  <c r="AA67" i="5"/>
  <c r="AA67" i="9" s="1"/>
  <c r="AA65" i="5"/>
  <c r="AA65" i="9" s="1"/>
  <c r="AA60" i="5"/>
  <c r="AA63" i="5"/>
  <c r="AA63" i="9" s="1"/>
  <c r="AA66" i="5"/>
  <c r="AA66" i="9" s="1"/>
  <c r="AA69" i="5"/>
  <c r="AA69" i="9" s="1"/>
  <c r="AA61" i="5"/>
  <c r="AA64" i="5"/>
  <c r="AA64" i="9" s="1"/>
  <c r="AA62" i="5"/>
  <c r="AA68" i="5"/>
  <c r="AA68" i="9" s="1"/>
  <c r="AA70" i="5"/>
  <c r="AA70" i="9" s="1"/>
  <c r="AP59" i="5"/>
  <c r="AP58" i="5"/>
  <c r="AC60" i="5"/>
  <c r="AC61" i="5"/>
  <c r="AC69" i="5"/>
  <c r="AC69" i="9" s="1"/>
  <c r="AC67" i="5"/>
  <c r="AC67" i="9" s="1"/>
  <c r="AC62" i="5"/>
  <c r="AC65" i="5"/>
  <c r="AC65" i="9" s="1"/>
  <c r="AC68" i="5"/>
  <c r="AC68" i="9" s="1"/>
  <c r="AC70" i="5"/>
  <c r="AC70" i="9" s="1"/>
  <c r="AC64" i="5"/>
  <c r="AC64" i="9" s="1"/>
  <c r="AC63" i="5"/>
  <c r="AC63" i="9" s="1"/>
  <c r="AC66" i="5"/>
  <c r="AC66" i="9" s="1"/>
  <c r="BD59" i="6"/>
  <c r="BD58" i="6"/>
  <c r="AS58" i="6"/>
  <c r="AS59" i="6"/>
  <c r="BH57" i="8"/>
  <c r="BH6" i="6"/>
  <c r="BH6" i="8" s="1"/>
  <c r="AX57" i="8"/>
  <c r="AX6" i="6"/>
  <c r="AX6" i="8" s="1"/>
  <c r="AO58" i="6"/>
  <c r="AO59" i="6"/>
  <c r="AH57" i="8"/>
  <c r="AH6" i="6"/>
  <c r="AH6" i="8" s="1"/>
  <c r="BE62" i="9"/>
  <c r="BE11" i="5"/>
  <c r="BE11" i="9" s="1"/>
  <c r="X6" i="6"/>
  <c r="X6" i="8" s="1"/>
  <c r="X57" i="8"/>
  <c r="BC64" i="6"/>
  <c r="BC64" i="8" s="1"/>
  <c r="BC60" i="6"/>
  <c r="BC62" i="6"/>
  <c r="BC61" i="6"/>
  <c r="BC63" i="6"/>
  <c r="BC63" i="8" s="1"/>
  <c r="BC70" i="6"/>
  <c r="BC70" i="8" s="1"/>
  <c r="BC68" i="6"/>
  <c r="BC68" i="8" s="1"/>
  <c r="BC66" i="6"/>
  <c r="BC66" i="8" s="1"/>
  <c r="BC69" i="6"/>
  <c r="BC69" i="8" s="1"/>
  <c r="BC67" i="6"/>
  <c r="BC67" i="8" s="1"/>
  <c r="BC65" i="6"/>
  <c r="BC65" i="8" s="1"/>
  <c r="AH62" i="9"/>
  <c r="AH11" i="5"/>
  <c r="AH11" i="9" s="1"/>
  <c r="AO10" i="5"/>
  <c r="AO10" i="9" s="1"/>
  <c r="AO61" i="9"/>
  <c r="AO9" i="5"/>
  <c r="AO9" i="9" s="1"/>
  <c r="AO60" i="9"/>
  <c r="BE58" i="9"/>
  <c r="BE7" i="5"/>
  <c r="BE7" i="9" s="1"/>
  <c r="AV59" i="6"/>
  <c r="AV58" i="6"/>
  <c r="BF8" i="5"/>
  <c r="BF8" i="9" s="1"/>
  <c r="BF59" i="9"/>
  <c r="BG8" i="5"/>
  <c r="BG8" i="9" s="1"/>
  <c r="BG59" i="9"/>
  <c r="AY7" i="5"/>
  <c r="AY7" i="9" s="1"/>
  <c r="AY58" i="9"/>
  <c r="AY58" i="6"/>
  <c r="AY59" i="6"/>
  <c r="BH59" i="9"/>
  <c r="BH8" i="5"/>
  <c r="BH8" i="9" s="1"/>
  <c r="AN63" i="6"/>
  <c r="AN63" i="8" s="1"/>
  <c r="AN66" i="6"/>
  <c r="AN66" i="8" s="1"/>
  <c r="AN60" i="6"/>
  <c r="AN65" i="6"/>
  <c r="AN65" i="8" s="1"/>
  <c r="AN62" i="6"/>
  <c r="AN68" i="6"/>
  <c r="AN68" i="8" s="1"/>
  <c r="AN70" i="6"/>
  <c r="AN70" i="8" s="1"/>
  <c r="AN64" i="6"/>
  <c r="AN64" i="8" s="1"/>
  <c r="AN67" i="6"/>
  <c r="AN67" i="8" s="1"/>
  <c r="AN61" i="6"/>
  <c r="AN69" i="6"/>
  <c r="AN69" i="8" s="1"/>
  <c r="AB57" i="8"/>
  <c r="AB6" i="6"/>
  <c r="AB6" i="8" s="1"/>
  <c r="BA57" i="8"/>
  <c r="BA6" i="6"/>
  <c r="BA6" i="8" s="1"/>
  <c r="AA6" i="6"/>
  <c r="AA6" i="8" s="1"/>
  <c r="AA57" i="8"/>
  <c r="AZ58" i="6"/>
  <c r="AZ59" i="6"/>
  <c r="AG59" i="6"/>
  <c r="AG58" i="6"/>
  <c r="AL61" i="9"/>
  <c r="AL10" i="5"/>
  <c r="AL10" i="9" s="1"/>
  <c r="AT6" i="1"/>
  <c r="AT6" i="7" s="1"/>
  <c r="AT57" i="7"/>
  <c r="AL62" i="1"/>
  <c r="AL63" i="1"/>
  <c r="AL63" i="7" s="1"/>
  <c r="AL69" i="1"/>
  <c r="AL69" i="7" s="1"/>
  <c r="AL70" i="1"/>
  <c r="AL70" i="7" s="1"/>
  <c r="AL66" i="1"/>
  <c r="AL66" i="7" s="1"/>
  <c r="AL64" i="1"/>
  <c r="AL64" i="7" s="1"/>
  <c r="AL65" i="1"/>
  <c r="AL65" i="7" s="1"/>
  <c r="AL68" i="1"/>
  <c r="AL68" i="7" s="1"/>
  <c r="AL60" i="1"/>
  <c r="AL61" i="1"/>
  <c r="AL67" i="1"/>
  <c r="AL67" i="7" s="1"/>
  <c r="AO59" i="1"/>
  <c r="AO58" i="1"/>
  <c r="BC14" i="5"/>
  <c r="BC14" i="9" s="1"/>
  <c r="BC79" i="9" s="1"/>
  <c r="BC33" i="5"/>
  <c r="BC33" i="9" s="1"/>
  <c r="BC88" i="9" s="1"/>
  <c r="BC54" i="5"/>
  <c r="BC54" i="9" s="1"/>
  <c r="BC103" i="9" s="1"/>
  <c r="BC15" i="5"/>
  <c r="BC15" i="9" s="1"/>
  <c r="BC80" i="9" s="1"/>
  <c r="BC53" i="5"/>
  <c r="BC53" i="9" s="1"/>
  <c r="BC102" i="9" s="1"/>
  <c r="AM47" i="1"/>
  <c r="AM47" i="7" s="1"/>
  <c r="AM97" i="7" s="1"/>
  <c r="AM35" i="1"/>
  <c r="AM35" i="7" s="1"/>
  <c r="AM48" i="1"/>
  <c r="AM48" i="7" s="1"/>
  <c r="AM98" i="7" s="1"/>
  <c r="AA47" i="1"/>
  <c r="AA47" i="7" s="1"/>
  <c r="AA97" i="7" s="1"/>
  <c r="AA48" i="1"/>
  <c r="AA48" i="7" s="1"/>
  <c r="AA98" i="7" s="1"/>
  <c r="AA35" i="1"/>
  <c r="AA35" i="7" s="1"/>
  <c r="AI41" i="6"/>
  <c r="AI41" i="8" s="1"/>
  <c r="AI92" i="8" s="1"/>
  <c r="AI42" i="6"/>
  <c r="AI42" i="8" s="1"/>
  <c r="AI93" i="8" s="1"/>
  <c r="AI43" i="6"/>
  <c r="AI43" i="8" s="1"/>
  <c r="AI94" i="8" s="1"/>
  <c r="AI45" i="6"/>
  <c r="AI45" i="8" s="1"/>
  <c r="AI44" i="6"/>
  <c r="AI44" i="8" s="1"/>
  <c r="AI46" i="6"/>
  <c r="AI46" i="8" s="1"/>
  <c r="AI96" i="8" s="1"/>
  <c r="AV27" i="1"/>
  <c r="AV27" i="7" s="1"/>
  <c r="AV19" i="1"/>
  <c r="AV19" i="7" s="1"/>
  <c r="AV31" i="1"/>
  <c r="AV31" i="7" s="1"/>
  <c r="AV50" i="1"/>
  <c r="AV50" i="7" s="1"/>
  <c r="AV21" i="1"/>
  <c r="AV21" i="7" s="1"/>
  <c r="AV32" i="1"/>
  <c r="AV32" i="7" s="1"/>
  <c r="AV51" i="1"/>
  <c r="AV51" i="7" s="1"/>
  <c r="AV100" i="7" s="1"/>
  <c r="AV22" i="1"/>
  <c r="AV22" i="7" s="1"/>
  <c r="AV16" i="1"/>
  <c r="AV16" i="7" s="1"/>
  <c r="AV24" i="1"/>
  <c r="AV24" i="7" s="1"/>
  <c r="AV18" i="1"/>
  <c r="AV18" i="7" s="1"/>
  <c r="AV23" i="1"/>
  <c r="AV23" i="7" s="1"/>
  <c r="AV29" i="1"/>
  <c r="AV29" i="7" s="1"/>
  <c r="AV17" i="1"/>
  <c r="AV17" i="7" s="1"/>
  <c r="AV20" i="1"/>
  <c r="AV20" i="7" s="1"/>
  <c r="AV28" i="1"/>
  <c r="AV28" i="7" s="1"/>
  <c r="AV49" i="1"/>
  <c r="AV49" i="7" s="1"/>
  <c r="AV47" i="6"/>
  <c r="AV47" i="8" s="1"/>
  <c r="AV97" i="8" s="1"/>
  <c r="AV35" i="6"/>
  <c r="AV35" i="8" s="1"/>
  <c r="AV48" i="6"/>
  <c r="AV48" i="8" s="1"/>
  <c r="AV98" i="8" s="1"/>
  <c r="AV45" i="5"/>
  <c r="AV45" i="9" s="1"/>
  <c r="AV43" i="5"/>
  <c r="AV43" i="9" s="1"/>
  <c r="AV94" i="9" s="1"/>
  <c r="AV42" i="5"/>
  <c r="AV42" i="9" s="1"/>
  <c r="AV93" i="9" s="1"/>
  <c r="AV44" i="5"/>
  <c r="AV44" i="9" s="1"/>
  <c r="AV41" i="5"/>
  <c r="AV41" i="9" s="1"/>
  <c r="AV92" i="9" s="1"/>
  <c r="AV46" i="5"/>
  <c r="AV46" i="9" s="1"/>
  <c r="AV96" i="9" s="1"/>
  <c r="BH36" i="1"/>
  <c r="BH36" i="7" s="1"/>
  <c r="BH39" i="1"/>
  <c r="BH39" i="7" s="1"/>
  <c r="BH25" i="1"/>
  <c r="BH25" i="7" s="1"/>
  <c r="BH84" i="7" s="1"/>
  <c r="BH40" i="1"/>
  <c r="BH40" i="7" s="1"/>
  <c r="BH26" i="1"/>
  <c r="BH26" i="7" s="1"/>
  <c r="BH34" i="1"/>
  <c r="BH34" i="7" s="1"/>
  <c r="BH38" i="1"/>
  <c r="BH38" i="7" s="1"/>
  <c r="BH90" i="7" s="1"/>
  <c r="BH30" i="1"/>
  <c r="BH30" i="7" s="1"/>
  <c r="BH37" i="1"/>
  <c r="BH37" i="7" s="1"/>
  <c r="BG15" i="6"/>
  <c r="BG15" i="8" s="1"/>
  <c r="BG80" i="8" s="1"/>
  <c r="BG14" i="6"/>
  <c r="BG14" i="8" s="1"/>
  <c r="BG79" i="8" s="1"/>
  <c r="BG33" i="6"/>
  <c r="BG33" i="8" s="1"/>
  <c r="BG88" i="8" s="1"/>
  <c r="BG53" i="6"/>
  <c r="BG53" i="8" s="1"/>
  <c r="BG102" i="8" s="1"/>
  <c r="BG54" i="6"/>
  <c r="BG54" i="8" s="1"/>
  <c r="BG103" i="8" s="1"/>
  <c r="AD53" i="5"/>
  <c r="AD53" i="9" s="1"/>
  <c r="AD102" i="9" s="1"/>
  <c r="AD54" i="5"/>
  <c r="AD54" i="9" s="1"/>
  <c r="AD103" i="9" s="1"/>
  <c r="AD15" i="5"/>
  <c r="AD15" i="9" s="1"/>
  <c r="AD80" i="9" s="1"/>
  <c r="AD33" i="5"/>
  <c r="AD33" i="9" s="1"/>
  <c r="AD88" i="9" s="1"/>
  <c r="AD14" i="5"/>
  <c r="AD14" i="9" s="1"/>
  <c r="AD79" i="9" s="1"/>
  <c r="AH49" i="5"/>
  <c r="AH49" i="9" s="1"/>
  <c r="AH27" i="5"/>
  <c r="AH27" i="9" s="1"/>
  <c r="AH32" i="5"/>
  <c r="AH32" i="9" s="1"/>
  <c r="AH51" i="5"/>
  <c r="AH51" i="9" s="1"/>
  <c r="AH100" i="9" s="1"/>
  <c r="AH16" i="5"/>
  <c r="AH16" i="9" s="1"/>
  <c r="AH19" i="5"/>
  <c r="AH19" i="9" s="1"/>
  <c r="AH20" i="5"/>
  <c r="AH20" i="9" s="1"/>
  <c r="AH31" i="5"/>
  <c r="AH31" i="9" s="1"/>
  <c r="AH23" i="5"/>
  <c r="AH23" i="9" s="1"/>
  <c r="AH28" i="5"/>
  <c r="AH28" i="9" s="1"/>
  <c r="AH17" i="5"/>
  <c r="AH17" i="9" s="1"/>
  <c r="AH50" i="5"/>
  <c r="AH50" i="9" s="1"/>
  <c r="AH29" i="5"/>
  <c r="AH29" i="9" s="1"/>
  <c r="AH21" i="5"/>
  <c r="AH21" i="9" s="1"/>
  <c r="AH18" i="5"/>
  <c r="AH18" i="9" s="1"/>
  <c r="AH22" i="5"/>
  <c r="AH22" i="9" s="1"/>
  <c r="AH24" i="5"/>
  <c r="AH24" i="9" s="1"/>
  <c r="AS17" i="6"/>
  <c r="AS17" i="8" s="1"/>
  <c r="AS31" i="6"/>
  <c r="AS31" i="8" s="1"/>
  <c r="AS29" i="6"/>
  <c r="AS29" i="8" s="1"/>
  <c r="AS20" i="6"/>
  <c r="AS20" i="8" s="1"/>
  <c r="AS24" i="6"/>
  <c r="AS24" i="8" s="1"/>
  <c r="AS19" i="6"/>
  <c r="AS19" i="8" s="1"/>
  <c r="AS23" i="6"/>
  <c r="AS23" i="8" s="1"/>
  <c r="AS16" i="6"/>
  <c r="AS16" i="8" s="1"/>
  <c r="AS21" i="6"/>
  <c r="AS21" i="8" s="1"/>
  <c r="AS18" i="6"/>
  <c r="AS18" i="8" s="1"/>
  <c r="AS22" i="6"/>
  <c r="AS22" i="8" s="1"/>
  <c r="AS32" i="6"/>
  <c r="AS32" i="8" s="1"/>
  <c r="AS28" i="6"/>
  <c r="AS28" i="8" s="1"/>
  <c r="AS51" i="6"/>
  <c r="AS51" i="8" s="1"/>
  <c r="AS100" i="8" s="1"/>
  <c r="AS50" i="6"/>
  <c r="AS50" i="8" s="1"/>
  <c r="AS49" i="6"/>
  <c r="AS49" i="8" s="1"/>
  <c r="AS27" i="6"/>
  <c r="AS27" i="8" s="1"/>
  <c r="AS31" i="1"/>
  <c r="AS31" i="7" s="1"/>
  <c r="AS50" i="1"/>
  <c r="AS50" i="7" s="1"/>
  <c r="AS21" i="1"/>
  <c r="AS21" i="7" s="1"/>
  <c r="AS22" i="1"/>
  <c r="AS22" i="7" s="1"/>
  <c r="AS23" i="1"/>
  <c r="AS23" i="7" s="1"/>
  <c r="AS17" i="1"/>
  <c r="AS17" i="7" s="1"/>
  <c r="AS24" i="1"/>
  <c r="AS24" i="7" s="1"/>
  <c r="AS18" i="1"/>
  <c r="AS18" i="7" s="1"/>
  <c r="AS27" i="1"/>
  <c r="AS27" i="7" s="1"/>
  <c r="AS19" i="1"/>
  <c r="AS19" i="7" s="1"/>
  <c r="AS29" i="1"/>
  <c r="AS29" i="7" s="1"/>
  <c r="AS49" i="1"/>
  <c r="AS49" i="7" s="1"/>
  <c r="AS32" i="1"/>
  <c r="AS32" i="7" s="1"/>
  <c r="AS28" i="1"/>
  <c r="AS28" i="7" s="1"/>
  <c r="AS51" i="1"/>
  <c r="AS51" i="7" s="1"/>
  <c r="AS100" i="7" s="1"/>
  <c r="AS20" i="1"/>
  <c r="AS20" i="7" s="1"/>
  <c r="AS16" i="1"/>
  <c r="AS16" i="7" s="1"/>
  <c r="AG24" i="5"/>
  <c r="AG24" i="9" s="1"/>
  <c r="AG27" i="5"/>
  <c r="AG27" i="9" s="1"/>
  <c r="AG19" i="5"/>
  <c r="AG19" i="9" s="1"/>
  <c r="AG32" i="5"/>
  <c r="AG32" i="9" s="1"/>
  <c r="AG49" i="5"/>
  <c r="AG49" i="9" s="1"/>
  <c r="AG16" i="5"/>
  <c r="AG16" i="9" s="1"/>
  <c r="AG21" i="5"/>
  <c r="AG21" i="9" s="1"/>
  <c r="AG22" i="5"/>
  <c r="AG22" i="9" s="1"/>
  <c r="AG20" i="5"/>
  <c r="AG20" i="9" s="1"/>
  <c r="AG51" i="5"/>
  <c r="AG51" i="9" s="1"/>
  <c r="AG100" i="9" s="1"/>
  <c r="AG18" i="5"/>
  <c r="AG18" i="9" s="1"/>
  <c r="AG23" i="5"/>
  <c r="AG23" i="9" s="1"/>
  <c r="AG28" i="5"/>
  <c r="AG28" i="9" s="1"/>
  <c r="AG29" i="5"/>
  <c r="AG29" i="9" s="1"/>
  <c r="AG17" i="5"/>
  <c r="AG17" i="9" s="1"/>
  <c r="AG31" i="5"/>
  <c r="AG31" i="9" s="1"/>
  <c r="AG50" i="5"/>
  <c r="AG50" i="9" s="1"/>
  <c r="BA42" i="5"/>
  <c r="BA42" i="9" s="1"/>
  <c r="BA93" i="9" s="1"/>
  <c r="BA44" i="5"/>
  <c r="BA44" i="9" s="1"/>
  <c r="BA46" i="5"/>
  <c r="BA46" i="9" s="1"/>
  <c r="BA96" i="9" s="1"/>
  <c r="BA41" i="5"/>
  <c r="BA41" i="9" s="1"/>
  <c r="BA92" i="9" s="1"/>
  <c r="BA43" i="5"/>
  <c r="BA43" i="9" s="1"/>
  <c r="BA94" i="9" s="1"/>
  <c r="BA45" i="5"/>
  <c r="BA45" i="9" s="1"/>
  <c r="AY35" i="1"/>
  <c r="AY35" i="7" s="1"/>
  <c r="AY47" i="1"/>
  <c r="AY47" i="7" s="1"/>
  <c r="AY97" i="7" s="1"/>
  <c r="AY48" i="1"/>
  <c r="AY48" i="7" s="1"/>
  <c r="AY98" i="7" s="1"/>
  <c r="AB21" i="5"/>
  <c r="AB21" i="9" s="1"/>
  <c r="AB20" i="5"/>
  <c r="AB20" i="9" s="1"/>
  <c r="AB28" i="5"/>
  <c r="AB28" i="9" s="1"/>
  <c r="AB17" i="5"/>
  <c r="AB17" i="9" s="1"/>
  <c r="AB23" i="5"/>
  <c r="AB23" i="9" s="1"/>
  <c r="AB50" i="5"/>
  <c r="AB50" i="9" s="1"/>
  <c r="AB24" i="5"/>
  <c r="AB24" i="9" s="1"/>
  <c r="AB16" i="5"/>
  <c r="AB16" i="9" s="1"/>
  <c r="AB51" i="5"/>
  <c r="AB51" i="9" s="1"/>
  <c r="AB100" i="9" s="1"/>
  <c r="AB19" i="5"/>
  <c r="AB19" i="9" s="1"/>
  <c r="AB32" i="5"/>
  <c r="AB32" i="9" s="1"/>
  <c r="AB49" i="5"/>
  <c r="AB49" i="9" s="1"/>
  <c r="AB31" i="5"/>
  <c r="AB31" i="9" s="1"/>
  <c r="AB18" i="5"/>
  <c r="AB18" i="9" s="1"/>
  <c r="AB29" i="5"/>
  <c r="AB29" i="9" s="1"/>
  <c r="AB27" i="5"/>
  <c r="AB27" i="9" s="1"/>
  <c r="AB22" i="5"/>
  <c r="AB22" i="9" s="1"/>
  <c r="AX14" i="5"/>
  <c r="AX14" i="9" s="1"/>
  <c r="AX79" i="9" s="1"/>
  <c r="AX15" i="5"/>
  <c r="AX15" i="9" s="1"/>
  <c r="AX80" i="9" s="1"/>
  <c r="AX54" i="5"/>
  <c r="AX54" i="9" s="1"/>
  <c r="AX103" i="9" s="1"/>
  <c r="AX53" i="5"/>
  <c r="AX53" i="9" s="1"/>
  <c r="AX102" i="9" s="1"/>
  <c r="AX33" i="5"/>
  <c r="AX33" i="9" s="1"/>
  <c r="AX88" i="9" s="1"/>
  <c r="BE37" i="6"/>
  <c r="BE37" i="8" s="1"/>
  <c r="BE38" i="6"/>
  <c r="BE38" i="8" s="1"/>
  <c r="BE90" i="8" s="1"/>
  <c r="BE39" i="6"/>
  <c r="BE39" i="8" s="1"/>
  <c r="BE26" i="6"/>
  <c r="BE26" i="8" s="1"/>
  <c r="BE25" i="6"/>
  <c r="BE25" i="8" s="1"/>
  <c r="BE84" i="8" s="1"/>
  <c r="BE40" i="6"/>
  <c r="BE40" i="8" s="1"/>
  <c r="BE30" i="6"/>
  <c r="BE30" i="8" s="1"/>
  <c r="BE34" i="6"/>
  <c r="BE34" i="8" s="1"/>
  <c r="BE36" i="6"/>
  <c r="BE36" i="8" s="1"/>
  <c r="AO37" i="6"/>
  <c r="AO37" i="8" s="1"/>
  <c r="AO38" i="6"/>
  <c r="AO38" i="8" s="1"/>
  <c r="AO90" i="8" s="1"/>
  <c r="AO39" i="6"/>
  <c r="AO39" i="8" s="1"/>
  <c r="AO26" i="6"/>
  <c r="AO26" i="8" s="1"/>
  <c r="AO25" i="6"/>
  <c r="AO25" i="8" s="1"/>
  <c r="AO84" i="8" s="1"/>
  <c r="AO36" i="6"/>
  <c r="AO36" i="8" s="1"/>
  <c r="AO30" i="6"/>
  <c r="AO30" i="8" s="1"/>
  <c r="AO40" i="6"/>
  <c r="AO40" i="8" s="1"/>
  <c r="AO34" i="6"/>
  <c r="AO34" i="8" s="1"/>
  <c r="AP24" i="6"/>
  <c r="AP24" i="8" s="1"/>
  <c r="AP32" i="6"/>
  <c r="AP32" i="8" s="1"/>
  <c r="AP50" i="6"/>
  <c r="AP50" i="8" s="1"/>
  <c r="AP27" i="6"/>
  <c r="AP27" i="8" s="1"/>
  <c r="AP51" i="6"/>
  <c r="AP51" i="8" s="1"/>
  <c r="AP100" i="8" s="1"/>
  <c r="AP28" i="6"/>
  <c r="AP28" i="8" s="1"/>
  <c r="AP16" i="6"/>
  <c r="AP16" i="8" s="1"/>
  <c r="AP18" i="6"/>
  <c r="AP18" i="8" s="1"/>
  <c r="AP29" i="6"/>
  <c r="AP29" i="8" s="1"/>
  <c r="AP17" i="6"/>
  <c r="AP17" i="8" s="1"/>
  <c r="AP21" i="6"/>
  <c r="AP21" i="8" s="1"/>
  <c r="AP31" i="6"/>
  <c r="AP31" i="8" s="1"/>
  <c r="AP19" i="6"/>
  <c r="AP19" i="8" s="1"/>
  <c r="AP23" i="6"/>
  <c r="AP23" i="8" s="1"/>
  <c r="AP49" i="6"/>
  <c r="AP49" i="8" s="1"/>
  <c r="AP22" i="6"/>
  <c r="AP22" i="8" s="1"/>
  <c r="AP20" i="6"/>
  <c r="AP20" i="8" s="1"/>
  <c r="BE14" i="5"/>
  <c r="BE14" i="9" s="1"/>
  <c r="BE79" i="9" s="1"/>
  <c r="BE33" i="5"/>
  <c r="BE33" i="9" s="1"/>
  <c r="BE88" i="9" s="1"/>
  <c r="BE54" i="5"/>
  <c r="BE54" i="9" s="1"/>
  <c r="BE103" i="9" s="1"/>
  <c r="BE53" i="5"/>
  <c r="BE53" i="9" s="1"/>
  <c r="BE102" i="9" s="1"/>
  <c r="BE15" i="5"/>
  <c r="BE15" i="9" s="1"/>
  <c r="BE80" i="9" s="1"/>
  <c r="BB25" i="6"/>
  <c r="BB25" i="8" s="1"/>
  <c r="BB84" i="8" s="1"/>
  <c r="BB26" i="6"/>
  <c r="BB26" i="8" s="1"/>
  <c r="BB30" i="6"/>
  <c r="BB30" i="8" s="1"/>
  <c r="BB36" i="6"/>
  <c r="BB36" i="8" s="1"/>
  <c r="BB34" i="6"/>
  <c r="BB34" i="8" s="1"/>
  <c r="BB38" i="6"/>
  <c r="BB38" i="8" s="1"/>
  <c r="BB90" i="8" s="1"/>
  <c r="BB39" i="6"/>
  <c r="BB39" i="8" s="1"/>
  <c r="BB40" i="6"/>
  <c r="BB40" i="8" s="1"/>
  <c r="BB37" i="6"/>
  <c r="BB37" i="8" s="1"/>
  <c r="AL25" i="5"/>
  <c r="AL25" i="9" s="1"/>
  <c r="AL84" i="9" s="1"/>
  <c r="AL26" i="5"/>
  <c r="AL26" i="9" s="1"/>
  <c r="AL40" i="5"/>
  <c r="AL40" i="9" s="1"/>
  <c r="AL38" i="5"/>
  <c r="AL38" i="9" s="1"/>
  <c r="AL90" i="9" s="1"/>
  <c r="AL39" i="5"/>
  <c r="AL39" i="9" s="1"/>
  <c r="AL36" i="5"/>
  <c r="AL36" i="9" s="1"/>
  <c r="AL37" i="5"/>
  <c r="AL37" i="9" s="1"/>
  <c r="AL30" i="5"/>
  <c r="AL30" i="9" s="1"/>
  <c r="AL34" i="5"/>
  <c r="AL34" i="9" s="1"/>
  <c r="BH54" i="6"/>
  <c r="BH54" i="8" s="1"/>
  <c r="BH103" i="8" s="1"/>
  <c r="BH15" i="6"/>
  <c r="BH15" i="8" s="1"/>
  <c r="BH80" i="8" s="1"/>
  <c r="BH14" i="6"/>
  <c r="BH14" i="8" s="1"/>
  <c r="BH79" i="8" s="1"/>
  <c r="BH33" i="6"/>
  <c r="BH33" i="8" s="1"/>
  <c r="BH88" i="8" s="1"/>
  <c r="BH53" i="6"/>
  <c r="BH53" i="8" s="1"/>
  <c r="BH102" i="8" s="1"/>
  <c r="AZ26" i="5"/>
  <c r="AZ26" i="9" s="1"/>
  <c r="AZ34" i="5"/>
  <c r="AZ34" i="9" s="1"/>
  <c r="AZ37" i="5"/>
  <c r="AZ37" i="9" s="1"/>
  <c r="AZ39" i="5"/>
  <c r="AZ39" i="9" s="1"/>
  <c r="AZ30" i="5"/>
  <c r="AZ30" i="9" s="1"/>
  <c r="AZ36" i="5"/>
  <c r="AZ36" i="9" s="1"/>
  <c r="AZ38" i="5"/>
  <c r="AZ38" i="9" s="1"/>
  <c r="AZ90" i="9" s="1"/>
  <c r="AZ40" i="5"/>
  <c r="AZ40" i="9" s="1"/>
  <c r="AZ25" i="5"/>
  <c r="AZ25" i="9" s="1"/>
  <c r="AZ84" i="9" s="1"/>
  <c r="AY30" i="5"/>
  <c r="AY30" i="9" s="1"/>
  <c r="AY36" i="5"/>
  <c r="AY36" i="9" s="1"/>
  <c r="AY38" i="5"/>
  <c r="AY38" i="9" s="1"/>
  <c r="AY90" i="9" s="1"/>
  <c r="AY40" i="5"/>
  <c r="AY40" i="9" s="1"/>
  <c r="AY26" i="5"/>
  <c r="AY26" i="9" s="1"/>
  <c r="AY34" i="5"/>
  <c r="AY34" i="9" s="1"/>
  <c r="AY37" i="5"/>
  <c r="AY37" i="9" s="1"/>
  <c r="AY39" i="5"/>
  <c r="AY39" i="9" s="1"/>
  <c r="AY25" i="5"/>
  <c r="AY25" i="9" s="1"/>
  <c r="AY84" i="9" s="1"/>
  <c r="BD6" i="5"/>
  <c r="BD6" i="9" s="1"/>
  <c r="BD57" i="9"/>
  <c r="AM25" i="5"/>
  <c r="AM25" i="9" s="1"/>
  <c r="AM84" i="9" s="1"/>
  <c r="AM34" i="5"/>
  <c r="AM34" i="9" s="1"/>
  <c r="AM37" i="5"/>
  <c r="AM37" i="9" s="1"/>
  <c r="AM39" i="5"/>
  <c r="AM39" i="9" s="1"/>
  <c r="AM26" i="5"/>
  <c r="AM26" i="9" s="1"/>
  <c r="AM30" i="5"/>
  <c r="AM30" i="9" s="1"/>
  <c r="AM36" i="5"/>
  <c r="AM36" i="9" s="1"/>
  <c r="AM38" i="5"/>
  <c r="AM38" i="9" s="1"/>
  <c r="AM90" i="9" s="1"/>
  <c r="AM40" i="5"/>
  <c r="AM40" i="9" s="1"/>
  <c r="AA47" i="6"/>
  <c r="AA47" i="8" s="1"/>
  <c r="AA97" i="8" s="1"/>
  <c r="AA48" i="6"/>
  <c r="AA48" i="8" s="1"/>
  <c r="AA98" i="8" s="1"/>
  <c r="AA35" i="6"/>
  <c r="AA35" i="8" s="1"/>
  <c r="AK41" i="6"/>
  <c r="AK41" i="8" s="1"/>
  <c r="AK92" i="8" s="1"/>
  <c r="AK42" i="6"/>
  <c r="AK42" i="8" s="1"/>
  <c r="AK93" i="8" s="1"/>
  <c r="AK44" i="6"/>
  <c r="AK44" i="8" s="1"/>
  <c r="AK43" i="6"/>
  <c r="AK43" i="8" s="1"/>
  <c r="AK94" i="8" s="1"/>
  <c r="AK45" i="6"/>
  <c r="AK45" i="8" s="1"/>
  <c r="AK46" i="6"/>
  <c r="AK46" i="8" s="1"/>
  <c r="AK96" i="8" s="1"/>
  <c r="AA48" i="5"/>
  <c r="AA48" i="9" s="1"/>
  <c r="AA98" i="9" s="1"/>
  <c r="AA35" i="5"/>
  <c r="AA35" i="9" s="1"/>
  <c r="AA47" i="5"/>
  <c r="AA47" i="9" s="1"/>
  <c r="AA97" i="9" s="1"/>
  <c r="AU46" i="1"/>
  <c r="AU46" i="7" s="1"/>
  <c r="AU96" i="7" s="1"/>
  <c r="AU41" i="1"/>
  <c r="AU41" i="7" s="1"/>
  <c r="AU92" i="7" s="1"/>
  <c r="AU42" i="1"/>
  <c r="AU42" i="7" s="1"/>
  <c r="AU93" i="7" s="1"/>
  <c r="AU43" i="1"/>
  <c r="AU43" i="7" s="1"/>
  <c r="AU94" i="7" s="1"/>
  <c r="AU45" i="1"/>
  <c r="AU45" i="7" s="1"/>
  <c r="AU44" i="1"/>
  <c r="AU44" i="7" s="1"/>
  <c r="AU48" i="6"/>
  <c r="AU48" i="8" s="1"/>
  <c r="AU98" i="8" s="1"/>
  <c r="AU47" i="6"/>
  <c r="AU47" i="8" s="1"/>
  <c r="AU97" i="8" s="1"/>
  <c r="AU35" i="6"/>
  <c r="AU35" i="8" s="1"/>
  <c r="AI36" i="1"/>
  <c r="AI36" i="7" s="1"/>
  <c r="AI39" i="1"/>
  <c r="AI39" i="7" s="1"/>
  <c r="AI40" i="1"/>
  <c r="AI40" i="7" s="1"/>
  <c r="AI25" i="1"/>
  <c r="AI25" i="7" s="1"/>
  <c r="AI84" i="7" s="1"/>
  <c r="AI26" i="1"/>
  <c r="AI26" i="7" s="1"/>
  <c r="AI34" i="1"/>
  <c r="AI34" i="7" s="1"/>
  <c r="AI38" i="1"/>
  <c r="AI38" i="7" s="1"/>
  <c r="AI90" i="7" s="1"/>
  <c r="AI37" i="1"/>
  <c r="AI37" i="7" s="1"/>
  <c r="AI30" i="1"/>
  <c r="AI30" i="7" s="1"/>
  <c r="AQ34" i="6"/>
  <c r="AQ34" i="8" s="1"/>
  <c r="AQ36" i="6"/>
  <c r="AQ36" i="8" s="1"/>
  <c r="AQ37" i="6"/>
  <c r="AQ37" i="8" s="1"/>
  <c r="AQ39" i="6"/>
  <c r="AQ39" i="8" s="1"/>
  <c r="AQ38" i="6"/>
  <c r="AQ38" i="8" s="1"/>
  <c r="AQ90" i="8" s="1"/>
  <c r="AQ25" i="6"/>
  <c r="AQ25" i="8" s="1"/>
  <c r="AQ84" i="8" s="1"/>
  <c r="AQ26" i="6"/>
  <c r="AQ26" i="8" s="1"/>
  <c r="AQ30" i="6"/>
  <c r="AQ30" i="8" s="1"/>
  <c r="AQ40" i="6"/>
  <c r="AQ40" i="8" s="1"/>
  <c r="Y36" i="1"/>
  <c r="Y36" i="7" s="1"/>
  <c r="Y39" i="1"/>
  <c r="Y39" i="7" s="1"/>
  <c r="Y25" i="1"/>
  <c r="Y25" i="7" s="1"/>
  <c r="Y84" i="7" s="1"/>
  <c r="Y40" i="1"/>
  <c r="Y40" i="7" s="1"/>
  <c r="Y26" i="1"/>
  <c r="Y26" i="7" s="1"/>
  <c r="Y34" i="1"/>
  <c r="Y34" i="7" s="1"/>
  <c r="Y37" i="1"/>
  <c r="Y37" i="7" s="1"/>
  <c r="Y30" i="1"/>
  <c r="Y30" i="7" s="1"/>
  <c r="Y38" i="1"/>
  <c r="Y38" i="7" s="1"/>
  <c r="Y90" i="7" s="1"/>
  <c r="X42" i="5"/>
  <c r="X42" i="9" s="1"/>
  <c r="X93" i="9" s="1"/>
  <c r="X45" i="5"/>
  <c r="X45" i="9" s="1"/>
  <c r="X46" i="5"/>
  <c r="X46" i="9" s="1"/>
  <c r="X96" i="9" s="1"/>
  <c r="X41" i="5"/>
  <c r="X41" i="9" s="1"/>
  <c r="X92" i="9" s="1"/>
  <c r="X43" i="5"/>
  <c r="X43" i="9" s="1"/>
  <c r="X94" i="9" s="1"/>
  <c r="X44" i="5"/>
  <c r="X44" i="9" s="1"/>
  <c r="BD14" i="1"/>
  <c r="BD14" i="7" s="1"/>
  <c r="BD79" i="7" s="1"/>
  <c r="BD53" i="1"/>
  <c r="BD53" i="7" s="1"/>
  <c r="BD102" i="7" s="1"/>
  <c r="BD15" i="1"/>
  <c r="BD15" i="7" s="1"/>
  <c r="BD80" i="7" s="1"/>
  <c r="BD54" i="1"/>
  <c r="BD54" i="7" s="1"/>
  <c r="BD103" i="7" s="1"/>
  <c r="BD33" i="1"/>
  <c r="BD33" i="7" s="1"/>
  <c r="BD88" i="7" s="1"/>
  <c r="AN45" i="1"/>
  <c r="AN45" i="7" s="1"/>
  <c r="AN41" i="1"/>
  <c r="AN41" i="7" s="1"/>
  <c r="AN92" i="7" s="1"/>
  <c r="AN42" i="1"/>
  <c r="AN42" i="7" s="1"/>
  <c r="AN93" i="7" s="1"/>
  <c r="AN44" i="1"/>
  <c r="AN44" i="7" s="1"/>
  <c r="AN46" i="1"/>
  <c r="AN46" i="7" s="1"/>
  <c r="AN96" i="7" s="1"/>
  <c r="AN43" i="1"/>
  <c r="AN43" i="7" s="1"/>
  <c r="AN94" i="7" s="1"/>
  <c r="BD47" i="6"/>
  <c r="BD47" i="8" s="1"/>
  <c r="BD97" i="8" s="1"/>
  <c r="BD48" i="6"/>
  <c r="BD48" i="8" s="1"/>
  <c r="BD98" i="8" s="1"/>
  <c r="BD35" i="6"/>
  <c r="BD35" i="8" s="1"/>
  <c r="AF39" i="1"/>
  <c r="AF39" i="7" s="1"/>
  <c r="AF30" i="1"/>
  <c r="AF30" i="7" s="1"/>
  <c r="AF34" i="1"/>
  <c r="AF34" i="7" s="1"/>
  <c r="AF36" i="1"/>
  <c r="AF36" i="7" s="1"/>
  <c r="AF38" i="1"/>
  <c r="AF38" i="7" s="1"/>
  <c r="AF90" i="7" s="1"/>
  <c r="AF26" i="1"/>
  <c r="AF26" i="7" s="1"/>
  <c r="AF37" i="1"/>
  <c r="AF37" i="7" s="1"/>
  <c r="AF25" i="1"/>
  <c r="AF25" i="7" s="1"/>
  <c r="AF84" i="7" s="1"/>
  <c r="AF40" i="1"/>
  <c r="AF40" i="7" s="1"/>
  <c r="X15" i="1"/>
  <c r="X15" i="7" s="1"/>
  <c r="X80" i="7" s="1"/>
  <c r="X33" i="1"/>
  <c r="X33" i="7" s="1"/>
  <c r="X88" i="7" s="1"/>
  <c r="X54" i="1"/>
  <c r="X54" i="7" s="1"/>
  <c r="X103" i="7" s="1"/>
  <c r="X53" i="1"/>
  <c r="X53" i="7" s="1"/>
  <c r="X102" i="7" s="1"/>
  <c r="X14" i="1"/>
  <c r="X14" i="7" s="1"/>
  <c r="X79" i="7" s="1"/>
  <c r="BD30" i="5"/>
  <c r="BD30" i="9" s="1"/>
  <c r="BD36" i="5"/>
  <c r="BD36" i="9" s="1"/>
  <c r="BD38" i="5"/>
  <c r="BD38" i="9" s="1"/>
  <c r="BD90" i="9" s="1"/>
  <c r="BD40" i="5"/>
  <c r="BD40" i="9" s="1"/>
  <c r="BD26" i="5"/>
  <c r="BD26" i="9" s="1"/>
  <c r="BD34" i="5"/>
  <c r="BD34" i="9" s="1"/>
  <c r="BD37" i="5"/>
  <c r="BD37" i="9" s="1"/>
  <c r="BD39" i="5"/>
  <c r="BD39" i="9" s="1"/>
  <c r="BD25" i="5"/>
  <c r="BD25" i="9" s="1"/>
  <c r="BD84" i="9" s="1"/>
  <c r="BB47" i="1"/>
  <c r="BB47" i="7" s="1"/>
  <c r="BB97" i="7" s="1"/>
  <c r="BB48" i="1"/>
  <c r="BB48" i="7" s="1"/>
  <c r="BB98" i="7" s="1"/>
  <c r="BB35" i="1"/>
  <c r="BB35" i="7" s="1"/>
  <c r="AC39" i="6"/>
  <c r="AC39" i="8" s="1"/>
  <c r="AC25" i="6"/>
  <c r="AC25" i="8" s="1"/>
  <c r="AC84" i="8" s="1"/>
  <c r="AC40" i="6"/>
  <c r="AC40" i="8" s="1"/>
  <c r="AC26" i="6"/>
  <c r="AC26" i="8" s="1"/>
  <c r="AC34" i="6"/>
  <c r="AC34" i="8" s="1"/>
  <c r="AC30" i="6"/>
  <c r="AC30" i="8" s="1"/>
  <c r="AC38" i="6"/>
  <c r="AC38" i="8" s="1"/>
  <c r="AC90" i="8" s="1"/>
  <c r="AC37" i="6"/>
  <c r="AC37" i="8" s="1"/>
  <c r="AC36" i="6"/>
  <c r="AC36" i="8" s="1"/>
  <c r="AL41" i="6"/>
  <c r="AL41" i="8" s="1"/>
  <c r="AL92" i="8" s="1"/>
  <c r="AL43" i="6"/>
  <c r="AL43" i="8" s="1"/>
  <c r="AL94" i="8" s="1"/>
  <c r="AL42" i="6"/>
  <c r="AL42" i="8" s="1"/>
  <c r="AL93" i="8" s="1"/>
  <c r="AL45" i="6"/>
  <c r="AL45" i="8" s="1"/>
  <c r="AL46" i="6"/>
  <c r="AL46" i="8" s="1"/>
  <c r="AL96" i="8" s="1"/>
  <c r="AL44" i="6"/>
  <c r="AL44" i="8" s="1"/>
  <c r="AR14" i="1"/>
  <c r="AR14" i="7" s="1"/>
  <c r="AR79" i="7" s="1"/>
  <c r="AR15" i="1"/>
  <c r="AR15" i="7" s="1"/>
  <c r="AR80" i="7" s="1"/>
  <c r="AR54" i="1"/>
  <c r="AR54" i="7" s="1"/>
  <c r="AR103" i="7" s="1"/>
  <c r="AR53" i="1"/>
  <c r="AR53" i="7" s="1"/>
  <c r="AR102" i="7" s="1"/>
  <c r="AR33" i="1"/>
  <c r="AR33" i="7" s="1"/>
  <c r="AR88" i="7" s="1"/>
  <c r="BA34" i="1"/>
  <c r="BA34" i="7" s="1"/>
  <c r="BA38" i="1"/>
  <c r="BA38" i="7" s="1"/>
  <c r="BA90" i="7" s="1"/>
  <c r="BA39" i="1"/>
  <c r="BA39" i="7" s="1"/>
  <c r="BA25" i="1"/>
  <c r="BA25" i="7" s="1"/>
  <c r="BA84" i="7" s="1"/>
  <c r="BA40" i="1"/>
  <c r="BA40" i="7" s="1"/>
  <c r="BA30" i="1"/>
  <c r="BA30" i="7" s="1"/>
  <c r="BA26" i="1"/>
  <c r="BA26" i="7" s="1"/>
  <c r="BA37" i="1"/>
  <c r="BA37" i="7" s="1"/>
  <c r="BA36" i="1"/>
  <c r="BA36" i="7" s="1"/>
  <c r="AQ30" i="5"/>
  <c r="AQ30" i="9" s="1"/>
  <c r="AQ36" i="5"/>
  <c r="AQ36" i="9" s="1"/>
  <c r="AQ38" i="5"/>
  <c r="AQ38" i="9" s="1"/>
  <c r="AQ90" i="9" s="1"/>
  <c r="AQ40" i="5"/>
  <c r="AQ40" i="9" s="1"/>
  <c r="AQ25" i="5"/>
  <c r="AQ25" i="9" s="1"/>
  <c r="AQ84" i="9" s="1"/>
  <c r="AQ26" i="5"/>
  <c r="AQ26" i="9" s="1"/>
  <c r="AQ34" i="5"/>
  <c r="AQ34" i="9" s="1"/>
  <c r="AQ37" i="5"/>
  <c r="AQ37" i="9" s="1"/>
  <c r="AQ39" i="5"/>
  <c r="AQ39" i="9" s="1"/>
  <c r="BE24" i="1"/>
  <c r="BE24" i="7" s="1"/>
  <c r="BE18" i="1"/>
  <c r="BE18" i="7" s="1"/>
  <c r="BE27" i="1"/>
  <c r="BE27" i="7" s="1"/>
  <c r="BE29" i="1"/>
  <c r="BE29" i="7" s="1"/>
  <c r="BE49" i="1"/>
  <c r="BE49" i="7" s="1"/>
  <c r="BE31" i="1"/>
  <c r="BE31" i="7" s="1"/>
  <c r="BE50" i="1"/>
  <c r="BE50" i="7" s="1"/>
  <c r="BE21" i="1"/>
  <c r="BE21" i="7" s="1"/>
  <c r="BE32" i="1"/>
  <c r="BE32" i="7" s="1"/>
  <c r="BE51" i="1"/>
  <c r="BE51" i="7" s="1"/>
  <c r="BE100" i="7" s="1"/>
  <c r="BE23" i="1"/>
  <c r="BE23" i="7" s="1"/>
  <c r="BE17" i="1"/>
  <c r="BE17" i="7" s="1"/>
  <c r="BE28" i="1"/>
  <c r="BE28" i="7" s="1"/>
  <c r="BE16" i="1"/>
  <c r="BE16" i="7" s="1"/>
  <c r="BE22" i="1"/>
  <c r="BE22" i="7" s="1"/>
  <c r="BE20" i="1"/>
  <c r="BE20" i="7" s="1"/>
  <c r="BE19" i="1"/>
  <c r="BE19" i="7" s="1"/>
  <c r="BF48" i="5"/>
  <c r="BF48" i="9" s="1"/>
  <c r="BF98" i="9" s="1"/>
  <c r="BF47" i="5"/>
  <c r="BF47" i="9" s="1"/>
  <c r="BF97" i="9" s="1"/>
  <c r="BF35" i="5"/>
  <c r="BF35" i="9" s="1"/>
  <c r="AW35" i="6"/>
  <c r="AW35" i="8" s="1"/>
  <c r="AW48" i="6"/>
  <c r="AW48" i="8" s="1"/>
  <c r="AW98" i="8" s="1"/>
  <c r="AW47" i="6"/>
  <c r="AW47" i="8" s="1"/>
  <c r="AW97" i="8" s="1"/>
  <c r="AY15" i="6"/>
  <c r="AY15" i="8" s="1"/>
  <c r="AY80" i="8" s="1"/>
  <c r="AY33" i="6"/>
  <c r="AY33" i="8" s="1"/>
  <c r="AY88" i="8" s="1"/>
  <c r="AY14" i="6"/>
  <c r="AY14" i="8" s="1"/>
  <c r="AY79" i="8" s="1"/>
  <c r="AY53" i="6"/>
  <c r="AY53" i="8" s="1"/>
  <c r="AY102" i="8" s="1"/>
  <c r="AY54" i="6"/>
  <c r="AY54" i="8" s="1"/>
  <c r="AY103" i="8" s="1"/>
  <c r="AC25" i="5"/>
  <c r="AC25" i="9" s="1"/>
  <c r="AC84" i="9" s="1"/>
  <c r="AC26" i="5"/>
  <c r="AC26" i="9" s="1"/>
  <c r="AC30" i="5"/>
  <c r="AC30" i="9" s="1"/>
  <c r="AC36" i="5"/>
  <c r="AC36" i="9" s="1"/>
  <c r="AC38" i="5"/>
  <c r="AC38" i="9" s="1"/>
  <c r="AC90" i="9" s="1"/>
  <c r="AC40" i="5"/>
  <c r="AC40" i="9" s="1"/>
  <c r="AC34" i="5"/>
  <c r="AC34" i="9" s="1"/>
  <c r="AC39" i="5"/>
  <c r="AC39" i="9" s="1"/>
  <c r="AC37" i="5"/>
  <c r="AC37" i="9" s="1"/>
  <c r="AO24" i="1"/>
  <c r="AO24" i="7" s="1"/>
  <c r="AO18" i="1"/>
  <c r="AO18" i="7" s="1"/>
  <c r="AO27" i="1"/>
  <c r="AO27" i="7" s="1"/>
  <c r="AO29" i="1"/>
  <c r="AO29" i="7" s="1"/>
  <c r="AO49" i="1"/>
  <c r="AO49" i="7" s="1"/>
  <c r="AO31" i="1"/>
  <c r="AO31" i="7" s="1"/>
  <c r="AO50" i="1"/>
  <c r="AO50" i="7" s="1"/>
  <c r="AO21" i="1"/>
  <c r="AO21" i="7" s="1"/>
  <c r="AO32" i="1"/>
  <c r="AO32" i="7" s="1"/>
  <c r="AO51" i="1"/>
  <c r="AO51" i="7" s="1"/>
  <c r="AO100" i="7" s="1"/>
  <c r="AO23" i="1"/>
  <c r="AO23" i="7" s="1"/>
  <c r="AO17" i="1"/>
  <c r="AO17" i="7" s="1"/>
  <c r="AO19" i="1"/>
  <c r="AO19" i="7" s="1"/>
  <c r="AO22" i="1"/>
  <c r="AO22" i="7" s="1"/>
  <c r="AO28" i="1"/>
  <c r="AO28" i="7" s="1"/>
  <c r="AO16" i="1"/>
  <c r="AO16" i="7" s="1"/>
  <c r="AO20" i="1"/>
  <c r="AO20" i="7" s="1"/>
  <c r="AG23" i="6"/>
  <c r="AG23" i="8" s="1"/>
  <c r="AG32" i="6"/>
  <c r="AG32" i="8" s="1"/>
  <c r="AG49" i="6"/>
  <c r="AG49" i="8" s="1"/>
  <c r="AG24" i="6"/>
  <c r="AG24" i="8" s="1"/>
  <c r="AG50" i="6"/>
  <c r="AG50" i="8" s="1"/>
  <c r="AG27" i="6"/>
  <c r="AG27" i="8" s="1"/>
  <c r="AG16" i="6"/>
  <c r="AG16" i="8" s="1"/>
  <c r="AG51" i="6"/>
  <c r="AG51" i="8" s="1"/>
  <c r="AG100" i="8" s="1"/>
  <c r="AG29" i="6"/>
  <c r="AG29" i="8" s="1"/>
  <c r="AG17" i="6"/>
  <c r="AG17" i="8" s="1"/>
  <c r="AG28" i="6"/>
  <c r="AG28" i="8" s="1"/>
  <c r="AG18" i="6"/>
  <c r="AG18" i="8" s="1"/>
  <c r="AG22" i="6"/>
  <c r="AG22" i="8" s="1"/>
  <c r="AG20" i="6"/>
  <c r="AG20" i="8" s="1"/>
  <c r="AG21" i="6"/>
  <c r="AG21" i="8" s="1"/>
  <c r="AG31" i="6"/>
  <c r="AG31" i="8" s="1"/>
  <c r="AG19" i="6"/>
  <c r="AG19" i="8" s="1"/>
  <c r="AW48" i="5"/>
  <c r="AW48" i="9" s="1"/>
  <c r="AW98" i="9" s="1"/>
  <c r="AW47" i="5"/>
  <c r="AW47" i="9" s="1"/>
  <c r="AW97" i="9" s="1"/>
  <c r="AW35" i="5"/>
  <c r="AW35" i="9" s="1"/>
  <c r="AL33" i="1"/>
  <c r="AL33" i="7" s="1"/>
  <c r="AL88" i="7" s="1"/>
  <c r="AL53" i="1"/>
  <c r="AL53" i="7" s="1"/>
  <c r="AL102" i="7" s="1"/>
  <c r="AL15" i="1"/>
  <c r="AL15" i="7" s="1"/>
  <c r="AL80" i="7" s="1"/>
  <c r="AL14" i="1"/>
  <c r="AL14" i="7" s="1"/>
  <c r="AL79" i="7" s="1"/>
  <c r="AL54" i="1"/>
  <c r="AL54" i="7" s="1"/>
  <c r="AL103" i="7" s="1"/>
  <c r="AT42" i="5"/>
  <c r="AT42" i="9" s="1"/>
  <c r="AT93" i="9" s="1"/>
  <c r="AT44" i="5"/>
  <c r="AT44" i="9" s="1"/>
  <c r="AT41" i="5"/>
  <c r="AT41" i="9" s="1"/>
  <c r="AT92" i="9" s="1"/>
  <c r="AT43" i="5"/>
  <c r="AT43" i="9" s="1"/>
  <c r="AT94" i="9" s="1"/>
  <c r="AT46" i="5"/>
  <c r="AT46" i="9" s="1"/>
  <c r="AT96" i="9" s="1"/>
  <c r="AT45" i="5"/>
  <c r="AT45" i="9" s="1"/>
  <c r="AU6" i="5"/>
  <c r="AU6" i="9" s="1"/>
  <c r="AU57" i="9"/>
  <c r="AQ61" i="5"/>
  <c r="AQ62" i="5"/>
  <c r="AQ60" i="5"/>
  <c r="AQ68" i="5"/>
  <c r="AQ68" i="9" s="1"/>
  <c r="AQ64" i="5"/>
  <c r="AQ64" i="9" s="1"/>
  <c r="AQ65" i="5"/>
  <c r="AQ65" i="9" s="1"/>
  <c r="AQ66" i="5"/>
  <c r="AQ66" i="9" s="1"/>
  <c r="AQ70" i="5"/>
  <c r="AQ70" i="9" s="1"/>
  <c r="AQ63" i="5"/>
  <c r="AQ63" i="9" s="1"/>
  <c r="AQ69" i="5"/>
  <c r="AQ69" i="9" s="1"/>
  <c r="AQ67" i="5"/>
  <c r="AQ67" i="9" s="1"/>
  <c r="BC6" i="5"/>
  <c r="BC6" i="9" s="1"/>
  <c r="BC57" i="9"/>
  <c r="AK64" i="5"/>
  <c r="AK64" i="9" s="1"/>
  <c r="AK62" i="5"/>
  <c r="AK70" i="5"/>
  <c r="AK70" i="9" s="1"/>
  <c r="AK66" i="5"/>
  <c r="AK66" i="9" s="1"/>
  <c r="AK63" i="5"/>
  <c r="AK63" i="9" s="1"/>
  <c r="AK69" i="5"/>
  <c r="AK69" i="9" s="1"/>
  <c r="AK67" i="5"/>
  <c r="AK67" i="9" s="1"/>
  <c r="AK61" i="5"/>
  <c r="AK60" i="5"/>
  <c r="AK65" i="5"/>
  <c r="AK65" i="9" s="1"/>
  <c r="AK68" i="5"/>
  <c r="AK68" i="9" s="1"/>
  <c r="X61" i="5"/>
  <c r="X69" i="5"/>
  <c r="X69" i="9" s="1"/>
  <c r="X66" i="5"/>
  <c r="X66" i="9" s="1"/>
  <c r="X67" i="5"/>
  <c r="X67" i="9" s="1"/>
  <c r="X68" i="5"/>
  <c r="X68" i="9" s="1"/>
  <c r="X62" i="5"/>
  <c r="X60" i="5"/>
  <c r="X63" i="5"/>
  <c r="X63" i="9" s="1"/>
  <c r="X64" i="5"/>
  <c r="X64" i="9" s="1"/>
  <c r="X65" i="5"/>
  <c r="X65" i="9" s="1"/>
  <c r="X70" i="5"/>
  <c r="X70" i="9" s="1"/>
  <c r="AD57" i="9"/>
  <c r="AD6" i="5"/>
  <c r="AD6" i="9" s="1"/>
  <c r="BD60" i="6"/>
  <c r="BD66" i="6"/>
  <c r="BD66" i="8" s="1"/>
  <c r="BD65" i="6"/>
  <c r="BD65" i="8" s="1"/>
  <c r="BD63" i="6"/>
  <c r="BD63" i="8" s="1"/>
  <c r="BD62" i="6"/>
  <c r="BD61" i="6"/>
  <c r="BD67" i="6"/>
  <c r="BD67" i="8" s="1"/>
  <c r="BD68" i="6"/>
  <c r="BD68" i="8" s="1"/>
  <c r="BD69" i="6"/>
  <c r="BD69" i="8" s="1"/>
  <c r="BD70" i="6"/>
  <c r="BD70" i="8" s="1"/>
  <c r="BD64" i="6"/>
  <c r="BD64" i="8" s="1"/>
  <c r="AL6" i="6"/>
  <c r="AL6" i="8" s="1"/>
  <c r="AL57" i="8"/>
  <c r="AS66" i="6"/>
  <c r="AS66" i="8" s="1"/>
  <c r="AS60" i="6"/>
  <c r="AS67" i="6"/>
  <c r="AS67" i="8" s="1"/>
  <c r="AS63" i="6"/>
  <c r="AS63" i="8" s="1"/>
  <c r="AS64" i="6"/>
  <c r="AS64" i="8" s="1"/>
  <c r="AS69" i="6"/>
  <c r="AS69" i="8" s="1"/>
  <c r="AS65" i="6"/>
  <c r="AS65" i="8" s="1"/>
  <c r="AS61" i="6"/>
  <c r="AS62" i="6"/>
  <c r="AS70" i="6"/>
  <c r="AS70" i="8" s="1"/>
  <c r="AS68" i="6"/>
  <c r="AS68" i="8" s="1"/>
  <c r="BH58" i="6"/>
  <c r="BH59" i="6"/>
  <c r="AX66" i="6"/>
  <c r="AX66" i="8" s="1"/>
  <c r="AX60" i="6"/>
  <c r="AX62" i="6"/>
  <c r="AX69" i="6"/>
  <c r="AX69" i="8" s="1"/>
  <c r="AX65" i="6"/>
  <c r="AX65" i="8" s="1"/>
  <c r="AX70" i="6"/>
  <c r="AX70" i="8" s="1"/>
  <c r="AX64" i="6"/>
  <c r="AX64" i="8" s="1"/>
  <c r="AX61" i="6"/>
  <c r="AX67" i="6"/>
  <c r="AX67" i="8" s="1"/>
  <c r="AX68" i="6"/>
  <c r="AX68" i="8" s="1"/>
  <c r="AX63" i="6"/>
  <c r="AX63" i="8" s="1"/>
  <c r="AO63" i="6"/>
  <c r="AO63" i="8" s="1"/>
  <c r="AO60" i="6"/>
  <c r="AO62" i="6"/>
  <c r="AO68" i="6"/>
  <c r="AO68" i="8" s="1"/>
  <c r="AO69" i="6"/>
  <c r="AO69" i="8" s="1"/>
  <c r="AO65" i="6"/>
  <c r="AO65" i="8" s="1"/>
  <c r="AO67" i="6"/>
  <c r="AO67" i="8" s="1"/>
  <c r="AO64" i="6"/>
  <c r="AO64" i="8" s="1"/>
  <c r="AO70" i="6"/>
  <c r="AO70" i="8" s="1"/>
  <c r="AO66" i="6"/>
  <c r="AO66" i="8" s="1"/>
  <c r="AO61" i="6"/>
  <c r="Y10" i="5"/>
  <c r="Y10" i="9" s="1"/>
  <c r="Y61" i="9"/>
  <c r="AR66" i="6"/>
  <c r="AR66" i="8" s="1"/>
  <c r="AR61" i="6"/>
  <c r="AR62" i="6"/>
  <c r="AR68" i="6"/>
  <c r="AR68" i="8" s="1"/>
  <c r="AR70" i="6"/>
  <c r="AR70" i="8" s="1"/>
  <c r="AR60" i="6"/>
  <c r="AR67" i="6"/>
  <c r="AR67" i="8" s="1"/>
  <c r="AR69" i="6"/>
  <c r="AR69" i="8" s="1"/>
  <c r="AR65" i="6"/>
  <c r="AR65" i="8" s="1"/>
  <c r="AR64" i="6"/>
  <c r="AR64" i="8" s="1"/>
  <c r="AR63" i="6"/>
  <c r="AR63" i="8" s="1"/>
  <c r="AH66" i="6"/>
  <c r="AH66" i="8" s="1"/>
  <c r="AH67" i="6"/>
  <c r="AH67" i="8" s="1"/>
  <c r="AH68" i="6"/>
  <c r="AH68" i="8" s="1"/>
  <c r="AH62" i="6"/>
  <c r="AH63" i="6"/>
  <c r="AH63" i="8" s="1"/>
  <c r="AH60" i="6"/>
  <c r="AH69" i="6"/>
  <c r="AH69" i="8" s="1"/>
  <c r="AH65" i="6"/>
  <c r="AH65" i="8" s="1"/>
  <c r="AH70" i="6"/>
  <c r="AH70" i="8" s="1"/>
  <c r="AH61" i="6"/>
  <c r="AH64" i="6"/>
  <c r="AH64" i="8" s="1"/>
  <c r="AF57" i="8"/>
  <c r="AF6" i="6"/>
  <c r="AF6" i="8" s="1"/>
  <c r="BE9" i="5"/>
  <c r="BE9" i="9" s="1"/>
  <c r="BE60" i="9"/>
  <c r="BH60" i="9"/>
  <c r="BH9" i="5"/>
  <c r="BH9" i="9" s="1"/>
  <c r="AH61" i="9"/>
  <c r="AH10" i="5"/>
  <c r="AH10" i="9" s="1"/>
  <c r="AV62" i="9"/>
  <c r="AV11" i="5"/>
  <c r="AV11" i="9" s="1"/>
  <c r="BE59" i="9"/>
  <c r="BE8" i="5"/>
  <c r="BE8" i="9" s="1"/>
  <c r="AI57" i="8"/>
  <c r="AI6" i="6"/>
  <c r="AI6" i="8" s="1"/>
  <c r="AV61" i="6"/>
  <c r="AV68" i="6"/>
  <c r="AV68" i="8" s="1"/>
  <c r="AV65" i="6"/>
  <c r="AV65" i="8" s="1"/>
  <c r="AV67" i="6"/>
  <c r="AV67" i="8" s="1"/>
  <c r="AV70" i="6"/>
  <c r="AV70" i="8" s="1"/>
  <c r="AV66" i="6"/>
  <c r="AV66" i="8" s="1"/>
  <c r="AV69" i="6"/>
  <c r="AV69" i="8" s="1"/>
  <c r="AV62" i="6"/>
  <c r="AV63" i="6"/>
  <c r="AV63" i="8" s="1"/>
  <c r="AV64" i="6"/>
  <c r="AV64" i="8" s="1"/>
  <c r="AV60" i="6"/>
  <c r="BF58" i="9"/>
  <c r="BF7" i="5"/>
  <c r="BF7" i="9" s="1"/>
  <c r="BG58" i="9"/>
  <c r="BG7" i="5"/>
  <c r="BG7" i="9" s="1"/>
  <c r="AY8" i="5"/>
  <c r="AY8" i="9" s="1"/>
  <c r="AY59" i="9"/>
  <c r="AP65" i="5"/>
  <c r="AP65" i="9" s="1"/>
  <c r="AP60" i="5"/>
  <c r="AP63" i="5"/>
  <c r="AP63" i="9" s="1"/>
  <c r="AP68" i="5"/>
  <c r="AP68" i="9" s="1"/>
  <c r="AP62" i="5"/>
  <c r="AP69" i="5"/>
  <c r="AP69" i="9" s="1"/>
  <c r="AP70" i="5"/>
  <c r="AP70" i="9" s="1"/>
  <c r="AP61" i="5"/>
  <c r="AP66" i="5"/>
  <c r="AP66" i="9" s="1"/>
  <c r="AP64" i="5"/>
  <c r="AP64" i="9" s="1"/>
  <c r="AP67" i="5"/>
  <c r="AP67" i="9" s="1"/>
  <c r="AY6" i="6"/>
  <c r="AY6" i="8" s="1"/>
  <c r="AY57" i="8"/>
  <c r="AW60" i="5"/>
  <c r="AW68" i="5"/>
  <c r="AW68" i="9" s="1"/>
  <c r="AW66" i="5"/>
  <c r="AW66" i="9" s="1"/>
  <c r="AW70" i="5"/>
  <c r="AW70" i="9" s="1"/>
  <c r="AW63" i="5"/>
  <c r="AW63" i="9" s="1"/>
  <c r="AW69" i="5"/>
  <c r="AW69" i="9" s="1"/>
  <c r="AW64" i="5"/>
  <c r="AW64" i="9" s="1"/>
  <c r="AW65" i="5"/>
  <c r="AW65" i="9" s="1"/>
  <c r="AW61" i="5"/>
  <c r="AW62" i="5"/>
  <c r="AW67" i="5"/>
  <c r="AW67" i="9" s="1"/>
  <c r="BA61" i="9"/>
  <c r="BA10" i="5"/>
  <c r="BA10" i="9" s="1"/>
  <c r="BA62" i="9"/>
  <c r="BA11" i="5"/>
  <c r="BA11" i="9" s="1"/>
  <c r="AU58" i="9"/>
  <c r="AU7" i="5"/>
  <c r="AU7" i="9" s="1"/>
  <c r="AB60" i="6"/>
  <c r="AB61" i="6"/>
  <c r="AB65" i="6"/>
  <c r="AB65" i="8" s="1"/>
  <c r="AB63" i="6"/>
  <c r="AB63" i="8" s="1"/>
  <c r="AB68" i="6"/>
  <c r="AB68" i="8" s="1"/>
  <c r="AB70" i="6"/>
  <c r="AB70" i="8" s="1"/>
  <c r="AB64" i="6"/>
  <c r="AB64" i="8" s="1"/>
  <c r="AB62" i="6"/>
  <c r="AB66" i="6"/>
  <c r="AB66" i="8" s="1"/>
  <c r="AB69" i="6"/>
  <c r="AB69" i="8" s="1"/>
  <c r="AB67" i="6"/>
  <c r="AB67" i="8" s="1"/>
  <c r="BA58" i="6"/>
  <c r="BA59" i="6"/>
  <c r="AA63" i="6"/>
  <c r="AA63" i="8" s="1"/>
  <c r="AA64" i="6"/>
  <c r="AA64" i="8" s="1"/>
  <c r="AA65" i="6"/>
  <c r="AA65" i="8" s="1"/>
  <c r="AA69" i="6"/>
  <c r="AA69" i="8" s="1"/>
  <c r="AA67" i="6"/>
  <c r="AA67" i="8" s="1"/>
  <c r="AA60" i="6"/>
  <c r="AA70" i="6"/>
  <c r="AA70" i="8" s="1"/>
  <c r="AA68" i="6"/>
  <c r="AA68" i="8" s="1"/>
  <c r="AA66" i="6"/>
  <c r="AA66" i="8" s="1"/>
  <c r="AA61" i="6"/>
  <c r="AA62" i="6"/>
  <c r="AG6" i="6"/>
  <c r="AG6" i="8" s="1"/>
  <c r="AG57" i="8"/>
  <c r="AL62" i="9"/>
  <c r="AL11" i="5"/>
  <c r="AL11" i="9" s="1"/>
  <c r="AL9" i="5"/>
  <c r="AL9" i="9" s="1"/>
  <c r="AL60" i="9"/>
  <c r="AZ62" i="9"/>
  <c r="AZ11" i="5"/>
  <c r="AZ11" i="9" s="1"/>
  <c r="BF62" i="1"/>
  <c r="BF60" i="1"/>
  <c r="BF68" i="1"/>
  <c r="BF68" i="7" s="1"/>
  <c r="BF67" i="1"/>
  <c r="BF67" i="7" s="1"/>
  <c r="BF63" i="1"/>
  <c r="BF63" i="7" s="1"/>
  <c r="BF65" i="1"/>
  <c r="BF65" i="7" s="1"/>
  <c r="BF69" i="1"/>
  <c r="BF69" i="7" s="1"/>
  <c r="BF66" i="1"/>
  <c r="BF66" i="7" s="1"/>
  <c r="BF64" i="1"/>
  <c r="BF64" i="7" s="1"/>
  <c r="BF70" i="1"/>
  <c r="BF70" i="7" s="1"/>
  <c r="BF61" i="1"/>
  <c r="AC69" i="1"/>
  <c r="AC69" i="7" s="1"/>
  <c r="AC70" i="1"/>
  <c r="AC70" i="7" s="1"/>
  <c r="AC63" i="1"/>
  <c r="AC63" i="7" s="1"/>
  <c r="AC62" i="1"/>
  <c r="AC68" i="1"/>
  <c r="AC68" i="7" s="1"/>
  <c r="AC60" i="1"/>
  <c r="AC64" i="1"/>
  <c r="AC64" i="7" s="1"/>
  <c r="AC67" i="1"/>
  <c r="AC67" i="7" s="1"/>
  <c r="AC65" i="1"/>
  <c r="AC65" i="7" s="1"/>
  <c r="AC61" i="1"/>
  <c r="AC66" i="1"/>
  <c r="AC66" i="7" s="1"/>
  <c r="AT58" i="1"/>
  <c r="AT59" i="1"/>
  <c r="AZ58" i="1"/>
  <c r="AZ59" i="1"/>
  <c r="BC26" i="1"/>
  <c r="BC26" i="7" s="1"/>
  <c r="BC36" i="1"/>
  <c r="BC36" i="7" s="1"/>
  <c r="BC37" i="1"/>
  <c r="BC37" i="7" s="1"/>
  <c r="BC38" i="1"/>
  <c r="BC38" i="7" s="1"/>
  <c r="BC90" i="7" s="1"/>
  <c r="BC25" i="1"/>
  <c r="BC25" i="7" s="1"/>
  <c r="BC84" i="7" s="1"/>
  <c r="BC40" i="1"/>
  <c r="BC40" i="7" s="1"/>
  <c r="BC34" i="1"/>
  <c r="BC34" i="7" s="1"/>
  <c r="BC39" i="1"/>
  <c r="BC39" i="7" s="1"/>
  <c r="BC30" i="1"/>
  <c r="BC30" i="7" s="1"/>
  <c r="BG37" i="1"/>
  <c r="BG37" i="7" s="1"/>
  <c r="BG25" i="1"/>
  <c r="BG25" i="7" s="1"/>
  <c r="BG84" i="7" s="1"/>
  <c r="BG40" i="1"/>
  <c r="BG40" i="7" s="1"/>
  <c r="BG26" i="1"/>
  <c r="BG26" i="7" s="1"/>
  <c r="BG30" i="1"/>
  <c r="BG30" i="7" s="1"/>
  <c r="BG36" i="1"/>
  <c r="BG36" i="7" s="1"/>
  <c r="BG38" i="1"/>
  <c r="BG38" i="7" s="1"/>
  <c r="BG90" i="7" s="1"/>
  <c r="BG34" i="1"/>
  <c r="BG34" i="7" s="1"/>
  <c r="BG39" i="1"/>
  <c r="BG39" i="7" s="1"/>
  <c r="BF58" i="1"/>
  <c r="BF59" i="1"/>
  <c r="BC6" i="1"/>
  <c r="BC6" i="7" s="1"/>
  <c r="BC57" i="7"/>
  <c r="AR62" i="1"/>
  <c r="AR66" i="1"/>
  <c r="AR66" i="7" s="1"/>
  <c r="AR68" i="1"/>
  <c r="AR68" i="7" s="1"/>
  <c r="AR64" i="1"/>
  <c r="AR64" i="7" s="1"/>
  <c r="AR70" i="1"/>
  <c r="AR70" i="7" s="1"/>
  <c r="AR67" i="1"/>
  <c r="AR67" i="7" s="1"/>
  <c r="AR61" i="1"/>
  <c r="AR69" i="1"/>
  <c r="AR69" i="7" s="1"/>
  <c r="AR63" i="1"/>
  <c r="AR63" i="7" s="1"/>
  <c r="AR60" i="1"/>
  <c r="AR65" i="1"/>
  <c r="AR65" i="7" s="1"/>
  <c r="BE6" i="1"/>
  <c r="BE6" i="7" s="1"/>
  <c r="BE57" i="7"/>
  <c r="AI58" i="1"/>
  <c r="AI59" i="1"/>
  <c r="AX62" i="1"/>
  <c r="AX67" i="1"/>
  <c r="AX67" i="7" s="1"/>
  <c r="AX68" i="1"/>
  <c r="AX68" i="7" s="1"/>
  <c r="AX65" i="1"/>
  <c r="AX65" i="7" s="1"/>
  <c r="AX69" i="1"/>
  <c r="AX69" i="7" s="1"/>
  <c r="AX60" i="1"/>
  <c r="AX63" i="1"/>
  <c r="AX63" i="7" s="1"/>
  <c r="AX66" i="1"/>
  <c r="AX66" i="7" s="1"/>
  <c r="AX64" i="1"/>
  <c r="AX64" i="7" s="1"/>
  <c r="AX70" i="1"/>
  <c r="AX70" i="7" s="1"/>
  <c r="AX61" i="1"/>
  <c r="AD67" i="1"/>
  <c r="AD67" i="7" s="1"/>
  <c r="AD62" i="1"/>
  <c r="AD68" i="1"/>
  <c r="AD68" i="7" s="1"/>
  <c r="AD60" i="1"/>
  <c r="AD61" i="1"/>
  <c r="AD66" i="1"/>
  <c r="AD66" i="7" s="1"/>
  <c r="AD64" i="1"/>
  <c r="AD64" i="7" s="1"/>
  <c r="AD65" i="1"/>
  <c r="AD65" i="7" s="1"/>
  <c r="AD69" i="1"/>
  <c r="AD69" i="7" s="1"/>
  <c r="AD70" i="1"/>
  <c r="AD70" i="7" s="1"/>
  <c r="AD63" i="1"/>
  <c r="AD63" i="7" s="1"/>
  <c r="AV66" i="1"/>
  <c r="AV66" i="7" s="1"/>
  <c r="AV65" i="1"/>
  <c r="AV65" i="7" s="1"/>
  <c r="AV62" i="1"/>
  <c r="AV63" i="1"/>
  <c r="AV63" i="7" s="1"/>
  <c r="AV61" i="1"/>
  <c r="AV69" i="1"/>
  <c r="AV69" i="7" s="1"/>
  <c r="AV67" i="1"/>
  <c r="AV67" i="7" s="1"/>
  <c r="AV70" i="1"/>
  <c r="AV70" i="7" s="1"/>
  <c r="AV64" i="1"/>
  <c r="AV64" i="7" s="1"/>
  <c r="AV68" i="1"/>
  <c r="AV68" i="7" s="1"/>
  <c r="AV60" i="1"/>
  <c r="AT68" i="1"/>
  <c r="AT68" i="7" s="1"/>
  <c r="AT69" i="1"/>
  <c r="AT69" i="7" s="1"/>
  <c r="AT70" i="1"/>
  <c r="AT70" i="7" s="1"/>
  <c r="AT65" i="1"/>
  <c r="AT65" i="7" s="1"/>
  <c r="AT64" i="1"/>
  <c r="AT64" i="7" s="1"/>
  <c r="AT67" i="1"/>
  <c r="AT67" i="7" s="1"/>
  <c r="AT62" i="1"/>
  <c r="AT63" i="1"/>
  <c r="AT63" i="7" s="1"/>
  <c r="AT60" i="1"/>
  <c r="AT61" i="1"/>
  <c r="AT66" i="1"/>
  <c r="AT66" i="7" s="1"/>
  <c r="AW57" i="7"/>
  <c r="AW6" i="1"/>
  <c r="AW6" i="7" s="1"/>
  <c r="AM59" i="1"/>
  <c r="AM58" i="1"/>
  <c r="AK6" i="1"/>
  <c r="AK6" i="7" s="1"/>
  <c r="AK57" i="7"/>
  <c r="AZ6" i="1"/>
  <c r="AZ6" i="7" s="1"/>
  <c r="AZ57" i="7"/>
  <c r="AZ36" i="1"/>
  <c r="AZ36" i="7" s="1"/>
  <c r="AZ39" i="1"/>
  <c r="AZ39" i="7" s="1"/>
  <c r="AZ40" i="1"/>
  <c r="AZ40" i="7" s="1"/>
  <c r="AZ25" i="1"/>
  <c r="AZ25" i="7" s="1"/>
  <c r="AZ84" i="7" s="1"/>
  <c r="AZ26" i="1"/>
  <c r="AZ26" i="7" s="1"/>
  <c r="AZ34" i="1"/>
  <c r="AZ34" i="7" s="1"/>
  <c r="AZ37" i="1"/>
  <c r="AZ37" i="7" s="1"/>
  <c r="AZ30" i="1"/>
  <c r="AZ30" i="7" s="1"/>
  <c r="AZ38" i="1"/>
  <c r="AZ38" i="7" s="1"/>
  <c r="AZ90" i="7" s="1"/>
  <c r="AF15" i="5"/>
  <c r="AF15" i="9" s="1"/>
  <c r="AF80" i="9" s="1"/>
  <c r="AF53" i="5"/>
  <c r="AF53" i="9" s="1"/>
  <c r="AF102" i="9" s="1"/>
  <c r="AF14" i="5"/>
  <c r="AF14" i="9" s="1"/>
  <c r="AF79" i="9" s="1"/>
  <c r="AF33" i="5"/>
  <c r="AF33" i="9" s="1"/>
  <c r="AF88" i="9" s="1"/>
  <c r="AF54" i="5"/>
  <c r="AF54" i="9" s="1"/>
  <c r="AF103" i="9" s="1"/>
  <c r="BC46" i="1"/>
  <c r="BC46" i="7" s="1"/>
  <c r="BC96" i="7" s="1"/>
  <c r="BC41" i="1"/>
  <c r="BC41" i="7" s="1"/>
  <c r="BC92" i="7" s="1"/>
  <c r="BC42" i="1"/>
  <c r="BC42" i="7" s="1"/>
  <c r="BC93" i="7" s="1"/>
  <c r="BC43" i="1"/>
  <c r="BC43" i="7" s="1"/>
  <c r="BC94" i="7" s="1"/>
  <c r="BC45" i="1"/>
  <c r="BC45" i="7" s="1"/>
  <c r="BC44" i="1"/>
  <c r="BC44" i="7" s="1"/>
  <c r="AM14" i="1"/>
  <c r="AM14" i="7" s="1"/>
  <c r="AM79" i="7" s="1"/>
  <c r="AM53" i="1"/>
  <c r="AM53" i="7" s="1"/>
  <c r="AM102" i="7" s="1"/>
  <c r="AM54" i="1"/>
  <c r="AM54" i="7" s="1"/>
  <c r="AM103" i="7" s="1"/>
  <c r="AM33" i="1"/>
  <c r="AM33" i="7" s="1"/>
  <c r="AM88" i="7" s="1"/>
  <c r="AM15" i="1"/>
  <c r="AM15" i="7" s="1"/>
  <c r="AM80" i="7" s="1"/>
  <c r="BG35" i="1"/>
  <c r="BG35" i="7" s="1"/>
  <c r="BG48" i="1"/>
  <c r="BG48" i="7" s="1"/>
  <c r="BG98" i="7" s="1"/>
  <c r="BG47" i="1"/>
  <c r="BG47" i="7" s="1"/>
  <c r="BG97" i="7" s="1"/>
  <c r="AI54" i="6"/>
  <c r="AI54" i="8" s="1"/>
  <c r="AI103" i="8" s="1"/>
  <c r="AI14" i="6"/>
  <c r="AI14" i="8" s="1"/>
  <c r="AI79" i="8" s="1"/>
  <c r="AI15" i="6"/>
  <c r="AI15" i="8" s="1"/>
  <c r="AI80" i="8" s="1"/>
  <c r="AI33" i="6"/>
  <c r="AI33" i="8" s="1"/>
  <c r="AI88" i="8" s="1"/>
  <c r="AI53" i="6"/>
  <c r="AI53" i="8" s="1"/>
  <c r="AI102" i="8" s="1"/>
  <c r="AV29" i="6"/>
  <c r="AV29" i="8" s="1"/>
  <c r="AV18" i="6"/>
  <c r="AV18" i="8" s="1"/>
  <c r="AV21" i="6"/>
  <c r="AV21" i="8" s="1"/>
  <c r="AV19" i="6"/>
  <c r="AV19" i="8" s="1"/>
  <c r="AV22" i="6"/>
  <c r="AV22" i="8" s="1"/>
  <c r="AV31" i="6"/>
  <c r="AV31" i="8" s="1"/>
  <c r="AV20" i="6"/>
  <c r="AV20" i="8" s="1"/>
  <c r="AV24" i="6"/>
  <c r="AV24" i="8" s="1"/>
  <c r="AV32" i="6"/>
  <c r="AV32" i="8" s="1"/>
  <c r="AV50" i="6"/>
  <c r="AV50" i="8" s="1"/>
  <c r="AV23" i="6"/>
  <c r="AV23" i="8" s="1"/>
  <c r="AV49" i="6"/>
  <c r="AV49" i="8" s="1"/>
  <c r="AV17" i="6"/>
  <c r="AV17" i="8" s="1"/>
  <c r="AV27" i="6"/>
  <c r="AV27" i="8" s="1"/>
  <c r="AV16" i="6"/>
  <c r="AV16" i="8" s="1"/>
  <c r="AV51" i="6"/>
  <c r="AV51" i="8" s="1"/>
  <c r="AV100" i="8" s="1"/>
  <c r="AV28" i="6"/>
  <c r="AV28" i="8" s="1"/>
  <c r="BH14" i="1"/>
  <c r="BH14" i="7" s="1"/>
  <c r="BH79" i="7" s="1"/>
  <c r="BH15" i="1"/>
  <c r="BH15" i="7" s="1"/>
  <c r="BH80" i="7" s="1"/>
  <c r="BH54" i="1"/>
  <c r="BH54" i="7" s="1"/>
  <c r="BH103" i="7" s="1"/>
  <c r="BH33" i="1"/>
  <c r="BH33" i="7" s="1"/>
  <c r="BH88" i="7" s="1"/>
  <c r="BH53" i="1"/>
  <c r="BH53" i="7" s="1"/>
  <c r="BH102" i="7" s="1"/>
  <c r="BG42" i="6"/>
  <c r="BG42" i="8" s="1"/>
  <c r="BG93" i="8" s="1"/>
  <c r="BG43" i="6"/>
  <c r="BG43" i="8" s="1"/>
  <c r="BG94" i="8" s="1"/>
  <c r="BG44" i="6"/>
  <c r="BG44" i="8" s="1"/>
  <c r="BG46" i="6"/>
  <c r="BG46" i="8" s="1"/>
  <c r="BG96" i="8" s="1"/>
  <c r="BG41" i="6"/>
  <c r="BG41" i="8" s="1"/>
  <c r="BG92" i="8" s="1"/>
  <c r="BG45" i="6"/>
  <c r="BG45" i="8" s="1"/>
  <c r="AC46" i="1"/>
  <c r="AC46" i="7" s="1"/>
  <c r="AC96" i="7" s="1"/>
  <c r="AC41" i="1"/>
  <c r="AC41" i="7" s="1"/>
  <c r="AC92" i="7" s="1"/>
  <c r="AC42" i="1"/>
  <c r="AC42" i="7" s="1"/>
  <c r="AC93" i="7" s="1"/>
  <c r="AC43" i="1"/>
  <c r="AC43" i="7" s="1"/>
  <c r="AC94" i="7" s="1"/>
  <c r="AC45" i="1"/>
  <c r="AC45" i="7" s="1"/>
  <c r="AC44" i="1"/>
  <c r="AC44" i="7" s="1"/>
  <c r="AH26" i="5"/>
  <c r="AH26" i="9" s="1"/>
  <c r="AH25" i="5"/>
  <c r="AH25" i="9" s="1"/>
  <c r="AH84" i="9" s="1"/>
  <c r="AH39" i="5"/>
  <c r="AH39" i="9" s="1"/>
  <c r="AH40" i="5"/>
  <c r="AH40" i="9" s="1"/>
  <c r="AH37" i="5"/>
  <c r="AH37" i="9" s="1"/>
  <c r="AH38" i="5"/>
  <c r="AH38" i="9" s="1"/>
  <c r="AH90" i="9" s="1"/>
  <c r="AH34" i="5"/>
  <c r="AH34" i="9" s="1"/>
  <c r="AH36" i="5"/>
  <c r="AH36" i="9" s="1"/>
  <c r="AH30" i="5"/>
  <c r="AH30" i="9" s="1"/>
  <c r="AS26" i="6"/>
  <c r="AS26" i="8" s="1"/>
  <c r="AS30" i="6"/>
  <c r="AS30" i="8" s="1"/>
  <c r="AS34" i="6"/>
  <c r="AS34" i="8" s="1"/>
  <c r="AS37" i="6"/>
  <c r="AS37" i="8" s="1"/>
  <c r="AS36" i="6"/>
  <c r="AS36" i="8" s="1"/>
  <c r="AS40" i="6"/>
  <c r="AS40" i="8" s="1"/>
  <c r="AS25" i="6"/>
  <c r="AS25" i="8" s="1"/>
  <c r="AS84" i="8" s="1"/>
  <c r="AS39" i="6"/>
  <c r="AS39" i="8" s="1"/>
  <c r="AS38" i="6"/>
  <c r="AS38" i="8" s="1"/>
  <c r="AS90" i="8" s="1"/>
  <c r="AB15" i="1"/>
  <c r="AB15" i="7" s="1"/>
  <c r="AB80" i="7" s="1"/>
  <c r="AB54" i="1"/>
  <c r="AB54" i="7" s="1"/>
  <c r="AB103" i="7" s="1"/>
  <c r="AB33" i="1"/>
  <c r="AB33" i="7" s="1"/>
  <c r="AB88" i="7" s="1"/>
  <c r="AB53" i="1"/>
  <c r="AB53" i="7" s="1"/>
  <c r="AB102" i="7" s="1"/>
  <c r="AB14" i="1"/>
  <c r="AB14" i="7" s="1"/>
  <c r="AB79" i="7" s="1"/>
  <c r="AG34" i="5"/>
  <c r="AG34" i="9" s="1"/>
  <c r="AG37" i="5"/>
  <c r="AG37" i="9" s="1"/>
  <c r="AG39" i="5"/>
  <c r="AG39" i="9" s="1"/>
  <c r="AG26" i="5"/>
  <c r="AG26" i="9" s="1"/>
  <c r="AG85" i="9" s="1"/>
  <c r="AG40" i="5"/>
  <c r="AG40" i="9" s="1"/>
  <c r="AG38" i="5"/>
  <c r="AG38" i="9" s="1"/>
  <c r="AG90" i="9" s="1"/>
  <c r="AG36" i="5"/>
  <c r="AG36" i="9" s="1"/>
  <c r="AG30" i="5"/>
  <c r="AG30" i="9" s="1"/>
  <c r="AG25" i="5"/>
  <c r="AG25" i="9" s="1"/>
  <c r="AG84" i="9" s="1"/>
  <c r="BA47" i="5"/>
  <c r="BA47" i="9" s="1"/>
  <c r="BA97" i="9" s="1"/>
  <c r="BA35" i="5"/>
  <c r="BA35" i="9" s="1"/>
  <c r="BA48" i="5"/>
  <c r="BA48" i="9" s="1"/>
  <c r="BA98" i="9" s="1"/>
  <c r="AX47" i="1"/>
  <c r="AX47" i="7" s="1"/>
  <c r="AX97" i="7" s="1"/>
  <c r="AX35" i="1"/>
  <c r="AX35" i="7" s="1"/>
  <c r="AX48" i="1"/>
  <c r="AX48" i="7" s="1"/>
  <c r="AX98" i="7" s="1"/>
  <c r="AX36" i="6"/>
  <c r="AX36" i="8" s="1"/>
  <c r="AX37" i="6"/>
  <c r="AX37" i="8" s="1"/>
  <c r="AX38" i="6"/>
  <c r="AX38" i="8" s="1"/>
  <c r="AX90" i="8" s="1"/>
  <c r="AX25" i="6"/>
  <c r="AX25" i="8" s="1"/>
  <c r="AX84" i="8" s="1"/>
  <c r="AX40" i="6"/>
  <c r="AX40" i="8" s="1"/>
  <c r="AX39" i="6"/>
  <c r="AX39" i="8" s="1"/>
  <c r="AX34" i="6"/>
  <c r="AX34" i="8" s="1"/>
  <c r="AX30" i="6"/>
  <c r="AX30" i="8" s="1"/>
  <c r="AX26" i="6"/>
  <c r="AX26" i="8" s="1"/>
  <c r="AW44" i="1"/>
  <c r="AW44" i="7" s="1"/>
  <c r="AW41" i="1"/>
  <c r="AW41" i="7" s="1"/>
  <c r="AW92" i="7" s="1"/>
  <c r="AW43" i="1"/>
  <c r="AW43" i="7" s="1"/>
  <c r="AW94" i="7" s="1"/>
  <c r="AW42" i="1"/>
  <c r="AW42" i="7" s="1"/>
  <c r="AW93" i="7" s="1"/>
  <c r="AW45" i="1"/>
  <c r="AW45" i="7" s="1"/>
  <c r="AW46" i="1"/>
  <c r="AW46" i="7" s="1"/>
  <c r="AW96" i="7" s="1"/>
  <c r="AH22" i="6"/>
  <c r="AH22" i="8" s="1"/>
  <c r="AH20" i="6"/>
  <c r="AH20" i="8" s="1"/>
  <c r="AH23" i="6"/>
  <c r="AH23" i="8" s="1"/>
  <c r="AH32" i="6"/>
  <c r="AH32" i="8" s="1"/>
  <c r="AH49" i="6"/>
  <c r="AH49" i="8" s="1"/>
  <c r="AH24" i="6"/>
  <c r="AH24" i="8" s="1"/>
  <c r="AH50" i="6"/>
  <c r="AH50" i="8" s="1"/>
  <c r="AH28" i="6"/>
  <c r="AH28" i="8" s="1"/>
  <c r="AH21" i="6"/>
  <c r="AH21" i="8" s="1"/>
  <c r="AH31" i="6"/>
  <c r="AH31" i="8" s="1"/>
  <c r="AH19" i="6"/>
  <c r="AH19" i="8" s="1"/>
  <c r="AH27" i="6"/>
  <c r="AH27" i="8" s="1"/>
  <c r="AH16" i="6"/>
  <c r="AH16" i="8" s="1"/>
  <c r="AH51" i="6"/>
  <c r="AH51" i="8" s="1"/>
  <c r="AH100" i="8" s="1"/>
  <c r="AH29" i="6"/>
  <c r="AH29" i="8" s="1"/>
  <c r="AH18" i="6"/>
  <c r="AH18" i="8" s="1"/>
  <c r="AH17" i="6"/>
  <c r="AH17" i="8" s="1"/>
  <c r="AX48" i="5"/>
  <c r="AX48" i="9" s="1"/>
  <c r="AX98" i="9" s="1"/>
  <c r="AX47" i="5"/>
  <c r="AX47" i="9" s="1"/>
  <c r="AX97" i="9" s="1"/>
  <c r="AX35" i="5"/>
  <c r="AX35" i="9" s="1"/>
  <c r="BE21" i="6"/>
  <c r="BE21" i="8" s="1"/>
  <c r="BE19" i="6"/>
  <c r="BE19" i="8" s="1"/>
  <c r="BE22" i="6"/>
  <c r="BE22" i="8" s="1"/>
  <c r="BE31" i="6"/>
  <c r="BE31" i="8" s="1"/>
  <c r="BE20" i="6"/>
  <c r="BE20" i="8" s="1"/>
  <c r="BE23" i="6"/>
  <c r="BE23" i="8" s="1"/>
  <c r="BE49" i="6"/>
  <c r="BE49" i="8" s="1"/>
  <c r="BE27" i="6"/>
  <c r="BE27" i="8" s="1"/>
  <c r="BE51" i="6"/>
  <c r="BE51" i="8" s="1"/>
  <c r="BE100" i="8" s="1"/>
  <c r="BE24" i="6"/>
  <c r="BE24" i="8" s="1"/>
  <c r="BE32" i="6"/>
  <c r="BE32" i="8" s="1"/>
  <c r="BE50" i="6"/>
  <c r="BE50" i="8" s="1"/>
  <c r="BE16" i="6"/>
  <c r="BE16" i="8" s="1"/>
  <c r="BE29" i="6"/>
  <c r="BE29" i="8" s="1"/>
  <c r="BE18" i="6"/>
  <c r="BE18" i="8" s="1"/>
  <c r="BE28" i="6"/>
  <c r="BE28" i="8" s="1"/>
  <c r="BE17" i="6"/>
  <c r="BE17" i="8" s="1"/>
  <c r="BF38" i="1"/>
  <c r="BF38" i="7" s="1"/>
  <c r="BF90" i="7" s="1"/>
  <c r="BF26" i="1"/>
  <c r="BF26" i="7" s="1"/>
  <c r="BF30" i="1"/>
  <c r="BF30" i="7" s="1"/>
  <c r="BF34" i="1"/>
  <c r="BF34" i="7" s="1"/>
  <c r="BF37" i="1"/>
  <c r="BF37" i="7" s="1"/>
  <c r="BF40" i="1"/>
  <c r="BF40" i="7" s="1"/>
  <c r="BF25" i="1"/>
  <c r="BF25" i="7" s="1"/>
  <c r="BF84" i="7" s="1"/>
  <c r="BF36" i="1"/>
  <c r="BF36" i="7" s="1"/>
  <c r="BF39" i="1"/>
  <c r="BF39" i="7" s="1"/>
  <c r="AH37" i="1"/>
  <c r="AH37" i="7" s="1"/>
  <c r="AH25" i="1"/>
  <c r="AH25" i="7" s="1"/>
  <c r="AH84" i="7" s="1"/>
  <c r="AH40" i="1"/>
  <c r="AH40" i="7" s="1"/>
  <c r="AH26" i="1"/>
  <c r="AH26" i="7" s="1"/>
  <c r="AH30" i="1"/>
  <c r="AH30" i="7" s="1"/>
  <c r="AH36" i="1"/>
  <c r="AH36" i="7" s="1"/>
  <c r="AH34" i="1"/>
  <c r="AH34" i="7" s="1"/>
  <c r="AH38" i="1"/>
  <c r="AH38" i="7" s="1"/>
  <c r="AH90" i="7" s="1"/>
  <c r="AH39" i="1"/>
  <c r="AH39" i="7" s="1"/>
  <c r="AP23" i="1"/>
  <c r="AP23" i="7" s="1"/>
  <c r="AP17" i="1"/>
  <c r="AP17" i="7" s="1"/>
  <c r="AP24" i="1"/>
  <c r="AP24" i="7" s="1"/>
  <c r="AP28" i="1"/>
  <c r="AP28" i="7" s="1"/>
  <c r="AP20" i="1"/>
  <c r="AP20" i="7" s="1"/>
  <c r="AP29" i="1"/>
  <c r="AP29" i="7" s="1"/>
  <c r="AP49" i="1"/>
  <c r="AP49" i="7" s="1"/>
  <c r="AP31" i="1"/>
  <c r="AP31" i="7" s="1"/>
  <c r="AP50" i="1"/>
  <c r="AP50" i="7" s="1"/>
  <c r="AP22" i="1"/>
  <c r="AP22" i="7" s="1"/>
  <c r="AP16" i="1"/>
  <c r="AP16" i="7" s="1"/>
  <c r="AP27" i="1"/>
  <c r="AP27" i="7" s="1"/>
  <c r="AP19" i="1"/>
  <c r="AP19" i="7" s="1"/>
  <c r="AP51" i="1"/>
  <c r="AP51" i="7" s="1"/>
  <c r="AP100" i="7" s="1"/>
  <c r="AP32" i="1"/>
  <c r="AP32" i="7" s="1"/>
  <c r="AP18" i="1"/>
  <c r="AP18" i="7" s="1"/>
  <c r="AP21" i="1"/>
  <c r="AP21" i="7" s="1"/>
  <c r="AR43" i="5"/>
  <c r="AR43" i="9" s="1"/>
  <c r="AR94" i="9" s="1"/>
  <c r="AR44" i="5"/>
  <c r="AR44" i="9" s="1"/>
  <c r="AR41" i="5"/>
  <c r="AR41" i="9" s="1"/>
  <c r="AR92" i="9" s="1"/>
  <c r="AR42" i="5"/>
  <c r="AR42" i="9" s="1"/>
  <c r="AR93" i="9" s="1"/>
  <c r="AR46" i="5"/>
  <c r="AR46" i="9" s="1"/>
  <c r="AR96" i="9" s="1"/>
  <c r="AR45" i="5"/>
  <c r="AR45" i="9" s="1"/>
  <c r="BB33" i="6"/>
  <c r="BB33" i="8" s="1"/>
  <c r="BB88" i="8" s="1"/>
  <c r="BB14" i="6"/>
  <c r="BB14" i="8" s="1"/>
  <c r="BB79" i="8" s="1"/>
  <c r="BB53" i="6"/>
  <c r="BB53" i="8" s="1"/>
  <c r="BB102" i="8" s="1"/>
  <c r="BB54" i="6"/>
  <c r="BB54" i="8" s="1"/>
  <c r="BB103" i="8" s="1"/>
  <c r="BB15" i="6"/>
  <c r="BB15" i="8" s="1"/>
  <c r="BB80" i="8" s="1"/>
  <c r="AL42" i="5"/>
  <c r="AL42" i="9" s="1"/>
  <c r="AL93" i="9" s="1"/>
  <c r="AL44" i="5"/>
  <c r="AL44" i="9" s="1"/>
  <c r="AL41" i="5"/>
  <c r="AL41" i="9" s="1"/>
  <c r="AL92" i="9" s="1"/>
  <c r="AL43" i="5"/>
  <c r="AL43" i="9" s="1"/>
  <c r="AL94" i="9" s="1"/>
  <c r="AL45" i="5"/>
  <c r="AL45" i="9" s="1"/>
  <c r="AL46" i="5"/>
  <c r="AL46" i="9" s="1"/>
  <c r="AL96" i="9" s="1"/>
  <c r="AT25" i="6"/>
  <c r="AT25" i="8" s="1"/>
  <c r="AT84" i="8" s="1"/>
  <c r="AT26" i="6"/>
  <c r="AT26" i="8" s="1"/>
  <c r="AT30" i="6"/>
  <c r="AT30" i="8" s="1"/>
  <c r="AT36" i="6"/>
  <c r="AT36" i="8" s="1"/>
  <c r="AT34" i="6"/>
  <c r="AT34" i="8" s="1"/>
  <c r="AT39" i="6"/>
  <c r="AT39" i="8" s="1"/>
  <c r="AT38" i="6"/>
  <c r="AT38" i="8" s="1"/>
  <c r="AT90" i="8" s="1"/>
  <c r="AT40" i="6"/>
  <c r="AT40" i="8" s="1"/>
  <c r="AT37" i="6"/>
  <c r="AT37" i="8" s="1"/>
  <c r="AZ43" i="5"/>
  <c r="AZ43" i="9" s="1"/>
  <c r="AZ94" i="9" s="1"/>
  <c r="AZ45" i="5"/>
  <c r="AZ45" i="9" s="1"/>
  <c r="AZ41" i="5"/>
  <c r="AZ41" i="9" s="1"/>
  <c r="AZ92" i="9" s="1"/>
  <c r="AZ42" i="5"/>
  <c r="AZ42" i="9" s="1"/>
  <c r="AZ93" i="9" s="1"/>
  <c r="AZ44" i="5"/>
  <c r="AZ44" i="9" s="1"/>
  <c r="AZ46" i="5"/>
  <c r="AZ46" i="9" s="1"/>
  <c r="AZ96" i="9" s="1"/>
  <c r="AY41" i="5"/>
  <c r="AY41" i="9" s="1"/>
  <c r="AY92" i="9" s="1"/>
  <c r="AY43" i="5"/>
  <c r="AY43" i="9" s="1"/>
  <c r="AY94" i="9" s="1"/>
  <c r="AY46" i="5"/>
  <c r="AY46" i="9" s="1"/>
  <c r="AY96" i="9" s="1"/>
  <c r="AY45" i="5"/>
  <c r="AY45" i="9" s="1"/>
  <c r="AY42" i="5"/>
  <c r="AY42" i="9" s="1"/>
  <c r="AY93" i="9" s="1"/>
  <c r="AY44" i="5"/>
  <c r="AY44" i="9" s="1"/>
  <c r="AD45" i="6"/>
  <c r="AD45" i="8" s="1"/>
  <c r="AD46" i="6"/>
  <c r="AD46" i="8" s="1"/>
  <c r="AD96" i="8" s="1"/>
  <c r="AD41" i="6"/>
  <c r="AD41" i="8" s="1"/>
  <c r="AD92" i="8" s="1"/>
  <c r="AD42" i="6"/>
  <c r="AD42" i="8" s="1"/>
  <c r="AD93" i="8" s="1"/>
  <c r="AD44" i="6"/>
  <c r="AD44" i="8" s="1"/>
  <c r="AD43" i="6"/>
  <c r="AD43" i="8" s="1"/>
  <c r="AD94" i="8" s="1"/>
  <c r="AU26" i="5"/>
  <c r="AU26" i="9" s="1"/>
  <c r="AU34" i="5"/>
  <c r="AU34" i="9" s="1"/>
  <c r="AU37" i="5"/>
  <c r="AU37" i="9" s="1"/>
  <c r="AU39" i="5"/>
  <c r="AU39" i="9" s="1"/>
  <c r="AU30" i="5"/>
  <c r="AU30" i="9" s="1"/>
  <c r="AU36" i="5"/>
  <c r="AU36" i="9" s="1"/>
  <c r="AU38" i="5"/>
  <c r="AU38" i="9" s="1"/>
  <c r="AU90" i="9" s="1"/>
  <c r="AU40" i="5"/>
  <c r="AU40" i="9" s="1"/>
  <c r="AU25" i="5"/>
  <c r="AU25" i="9" s="1"/>
  <c r="AU84" i="9" s="1"/>
  <c r="AM18" i="5"/>
  <c r="AM18" i="9" s="1"/>
  <c r="AM20" i="5"/>
  <c r="AM20" i="9" s="1"/>
  <c r="AM28" i="5"/>
  <c r="AM28" i="9" s="1"/>
  <c r="AM29" i="5"/>
  <c r="AM29" i="9" s="1"/>
  <c r="AM32" i="5"/>
  <c r="AM32" i="9" s="1"/>
  <c r="AM17" i="5"/>
  <c r="AM17" i="9" s="1"/>
  <c r="AM24" i="5"/>
  <c r="AM24" i="9" s="1"/>
  <c r="AM50" i="5"/>
  <c r="AM50" i="9" s="1"/>
  <c r="AM22" i="5"/>
  <c r="AM22" i="9" s="1"/>
  <c r="AM31" i="5"/>
  <c r="AM31" i="9" s="1"/>
  <c r="AM19" i="5"/>
  <c r="AM19" i="9" s="1"/>
  <c r="AM51" i="5"/>
  <c r="AM51" i="9" s="1"/>
  <c r="AM100" i="9" s="1"/>
  <c r="AM49" i="5"/>
  <c r="AM49" i="9" s="1"/>
  <c r="AM27" i="5"/>
  <c r="AM27" i="9" s="1"/>
  <c r="AM21" i="5"/>
  <c r="AM21" i="9" s="1"/>
  <c r="AM23" i="5"/>
  <c r="AM23" i="9" s="1"/>
  <c r="AM16" i="5"/>
  <c r="AM16" i="9" s="1"/>
  <c r="AA26" i="6"/>
  <c r="AA26" i="8" s="1"/>
  <c r="AA85" i="8" s="1"/>
  <c r="AA30" i="6"/>
  <c r="AA30" i="8" s="1"/>
  <c r="AA34" i="6"/>
  <c r="AA34" i="8" s="1"/>
  <c r="AA37" i="6"/>
  <c r="AA37" i="8" s="1"/>
  <c r="AA40" i="6"/>
  <c r="AA40" i="8" s="1"/>
  <c r="AA36" i="6"/>
  <c r="AA36" i="8" s="1"/>
  <c r="AA38" i="6"/>
  <c r="AA38" i="8" s="1"/>
  <c r="AA90" i="8" s="1"/>
  <c r="AA25" i="6"/>
  <c r="AA25" i="8" s="1"/>
  <c r="AA84" i="8" s="1"/>
  <c r="AA39" i="6"/>
  <c r="AA39" i="8" s="1"/>
  <c r="AZ41" i="6"/>
  <c r="AZ41" i="8" s="1"/>
  <c r="AZ92" i="8" s="1"/>
  <c r="AZ42" i="6"/>
  <c r="AZ42" i="8" s="1"/>
  <c r="AZ93" i="8" s="1"/>
  <c r="AZ43" i="6"/>
  <c r="AZ43" i="8" s="1"/>
  <c r="AZ94" i="8" s="1"/>
  <c r="AZ45" i="6"/>
  <c r="AZ45" i="8" s="1"/>
  <c r="AZ44" i="6"/>
  <c r="AZ44" i="8" s="1"/>
  <c r="AZ46" i="6"/>
  <c r="AZ46" i="8" s="1"/>
  <c r="AZ96" i="8" s="1"/>
  <c r="AA41" i="5"/>
  <c r="AA41" i="9" s="1"/>
  <c r="AA92" i="9" s="1"/>
  <c r="AA43" i="5"/>
  <c r="AA43" i="9" s="1"/>
  <c r="AA94" i="9" s="1"/>
  <c r="AA44" i="5"/>
  <c r="AA44" i="9" s="1"/>
  <c r="AA42" i="5"/>
  <c r="AA42" i="9" s="1"/>
  <c r="AA93" i="9" s="1"/>
  <c r="AA45" i="5"/>
  <c r="AA45" i="9" s="1"/>
  <c r="AA46" i="5"/>
  <c r="AA46" i="9" s="1"/>
  <c r="AA96" i="9" s="1"/>
  <c r="AU47" i="1"/>
  <c r="AU47" i="7" s="1"/>
  <c r="AU97" i="7" s="1"/>
  <c r="AU35" i="1"/>
  <c r="AU35" i="7" s="1"/>
  <c r="AU48" i="1"/>
  <c r="AU48" i="7" s="1"/>
  <c r="AU98" i="7" s="1"/>
  <c r="BD63" i="5"/>
  <c r="BD63" i="9" s="1"/>
  <c r="BD61" i="5"/>
  <c r="BD69" i="5"/>
  <c r="BD69" i="9" s="1"/>
  <c r="BD60" i="5"/>
  <c r="BD67" i="5"/>
  <c r="BD67" i="9" s="1"/>
  <c r="BD64" i="5"/>
  <c r="BD64" i="9" s="1"/>
  <c r="BD62" i="5"/>
  <c r="BD65" i="5"/>
  <c r="BD65" i="9" s="1"/>
  <c r="BD68" i="5"/>
  <c r="BD68" i="9" s="1"/>
  <c r="BD70" i="5"/>
  <c r="BD70" i="9" s="1"/>
  <c r="BD66" i="5"/>
  <c r="BD66" i="9" s="1"/>
  <c r="AQ23" i="6"/>
  <c r="AQ23" i="8" s="1"/>
  <c r="AQ49" i="6"/>
  <c r="AQ49" i="8" s="1"/>
  <c r="AQ24" i="6"/>
  <c r="AQ24" i="8" s="1"/>
  <c r="AQ32" i="6"/>
  <c r="AQ32" i="8" s="1"/>
  <c r="AQ50" i="6"/>
  <c r="AQ50" i="8" s="1"/>
  <c r="AQ27" i="6"/>
  <c r="AQ27" i="8" s="1"/>
  <c r="AQ51" i="6"/>
  <c r="AQ51" i="8" s="1"/>
  <c r="AQ100" i="8" s="1"/>
  <c r="AQ29" i="6"/>
  <c r="AQ29" i="8" s="1"/>
  <c r="AQ17" i="6"/>
  <c r="AQ17" i="8" s="1"/>
  <c r="AQ16" i="6"/>
  <c r="AQ16" i="8" s="1"/>
  <c r="AQ22" i="6"/>
  <c r="AQ22" i="8" s="1"/>
  <c r="AQ20" i="6"/>
  <c r="AQ20" i="8" s="1"/>
  <c r="AQ28" i="6"/>
  <c r="AQ28" i="8" s="1"/>
  <c r="AQ31" i="6"/>
  <c r="AQ31" i="8" s="1"/>
  <c r="AQ19" i="6"/>
  <c r="AQ19" i="8" s="1"/>
  <c r="AQ18" i="6"/>
  <c r="AQ18" i="8" s="1"/>
  <c r="AQ21" i="6"/>
  <c r="AQ21" i="8" s="1"/>
  <c r="AI41" i="5"/>
  <c r="AI41" i="9" s="1"/>
  <c r="AI92" i="9" s="1"/>
  <c r="AI43" i="5"/>
  <c r="AI43" i="9" s="1"/>
  <c r="AI94" i="9" s="1"/>
  <c r="AI46" i="5"/>
  <c r="AI46" i="9" s="1"/>
  <c r="AI96" i="9" s="1"/>
  <c r="AI44" i="5"/>
  <c r="AI44" i="9" s="1"/>
  <c r="AI45" i="5"/>
  <c r="AI45" i="9" s="1"/>
  <c r="AI42" i="5"/>
  <c r="AI42" i="9" s="1"/>
  <c r="AI93" i="9" s="1"/>
  <c r="Y41" i="1"/>
  <c r="Y41" i="7" s="1"/>
  <c r="Y92" i="7" s="1"/>
  <c r="Y44" i="1"/>
  <c r="Y44" i="7" s="1"/>
  <c r="Y45" i="1"/>
  <c r="Y45" i="7" s="1"/>
  <c r="Y46" i="1"/>
  <c r="Y46" i="7" s="1"/>
  <c r="Y96" i="7" s="1"/>
  <c r="Y42" i="1"/>
  <c r="Y42" i="7" s="1"/>
  <c r="Y93" i="7" s="1"/>
  <c r="Y43" i="1"/>
  <c r="Y43" i="7" s="1"/>
  <c r="Y94" i="7" s="1"/>
  <c r="BD27" i="1"/>
  <c r="BD27" i="7" s="1"/>
  <c r="BD19" i="1"/>
  <c r="BD19" i="7" s="1"/>
  <c r="BD31" i="1"/>
  <c r="BD31" i="7" s="1"/>
  <c r="BD50" i="1"/>
  <c r="BD50" i="7" s="1"/>
  <c r="BD21" i="1"/>
  <c r="BD21" i="7" s="1"/>
  <c r="BD32" i="1"/>
  <c r="BD32" i="7" s="1"/>
  <c r="BD51" i="1"/>
  <c r="BD51" i="7" s="1"/>
  <c r="BD100" i="7" s="1"/>
  <c r="BD22" i="1"/>
  <c r="BD22" i="7" s="1"/>
  <c r="BD16" i="1"/>
  <c r="BD16" i="7" s="1"/>
  <c r="BD24" i="1"/>
  <c r="BD24" i="7" s="1"/>
  <c r="BD18" i="1"/>
  <c r="BD18" i="7" s="1"/>
  <c r="BD20" i="1"/>
  <c r="BD20" i="7" s="1"/>
  <c r="BD23" i="1"/>
  <c r="BD23" i="7" s="1"/>
  <c r="BD28" i="1"/>
  <c r="BD28" i="7" s="1"/>
  <c r="BD49" i="1"/>
  <c r="BD49" i="7" s="1"/>
  <c r="BD17" i="1"/>
  <c r="BD17" i="7" s="1"/>
  <c r="BD29" i="1"/>
  <c r="BD29" i="7" s="1"/>
  <c r="AN35" i="1"/>
  <c r="AN35" i="7" s="1"/>
  <c r="AN48" i="1"/>
  <c r="AN48" i="7" s="1"/>
  <c r="AN98" i="7" s="1"/>
  <c r="AN47" i="1"/>
  <c r="AN47" i="7" s="1"/>
  <c r="AN97" i="7" s="1"/>
  <c r="BD22" i="6"/>
  <c r="BD22" i="8" s="1"/>
  <c r="BD31" i="6"/>
  <c r="BD31" i="8" s="1"/>
  <c r="BD20" i="6"/>
  <c r="BD20" i="8" s="1"/>
  <c r="BD23" i="6"/>
  <c r="BD23" i="8" s="1"/>
  <c r="BD49" i="6"/>
  <c r="BD49" i="8" s="1"/>
  <c r="BD24" i="6"/>
  <c r="BD24" i="8" s="1"/>
  <c r="BD32" i="6"/>
  <c r="BD32" i="8" s="1"/>
  <c r="BD50" i="6"/>
  <c r="BD50" i="8" s="1"/>
  <c r="BD28" i="6"/>
  <c r="BD28" i="8" s="1"/>
  <c r="BD16" i="6"/>
  <c r="BD16" i="8" s="1"/>
  <c r="BD21" i="6"/>
  <c r="BD21" i="8" s="1"/>
  <c r="BD19" i="6"/>
  <c r="BD19" i="8" s="1"/>
  <c r="BD27" i="6"/>
  <c r="BD27" i="8" s="1"/>
  <c r="BD51" i="6"/>
  <c r="BD51" i="8" s="1"/>
  <c r="BD100" i="8" s="1"/>
  <c r="BD17" i="6"/>
  <c r="BD17" i="8" s="1"/>
  <c r="BD29" i="6"/>
  <c r="BD29" i="8" s="1"/>
  <c r="BD18" i="6"/>
  <c r="BD18" i="8" s="1"/>
  <c r="AF48" i="1"/>
  <c r="AF48" i="7" s="1"/>
  <c r="AF98" i="7" s="1"/>
  <c r="AF47" i="1"/>
  <c r="AF47" i="7" s="1"/>
  <c r="AF97" i="7" s="1"/>
  <c r="AF35" i="1"/>
  <c r="AF35" i="7" s="1"/>
  <c r="X36" i="1"/>
  <c r="X36" i="7" s="1"/>
  <c r="X39" i="1"/>
  <c r="X39" i="7" s="1"/>
  <c r="X40" i="1"/>
  <c r="X40" i="7" s="1"/>
  <c r="X26" i="1"/>
  <c r="X26" i="7" s="1"/>
  <c r="X25" i="1"/>
  <c r="X25" i="7" s="1"/>
  <c r="X84" i="7" s="1"/>
  <c r="X34" i="1"/>
  <c r="X34" i="7" s="1"/>
  <c r="X30" i="1"/>
  <c r="X30" i="7" s="1"/>
  <c r="X37" i="1"/>
  <c r="X37" i="7" s="1"/>
  <c r="X38" i="1"/>
  <c r="X38" i="7" s="1"/>
  <c r="X90" i="7" s="1"/>
  <c r="BD46" i="5"/>
  <c r="BD46" i="9" s="1"/>
  <c r="BD96" i="9" s="1"/>
  <c r="BD43" i="5"/>
  <c r="BD43" i="9" s="1"/>
  <c r="BD94" i="9" s="1"/>
  <c r="BD41" i="5"/>
  <c r="BD41" i="9" s="1"/>
  <c r="BD92" i="9" s="1"/>
  <c r="BD44" i="5"/>
  <c r="BD44" i="9" s="1"/>
  <c r="BD45" i="5"/>
  <c r="BD45" i="9" s="1"/>
  <c r="BD42" i="5"/>
  <c r="BD42" i="9" s="1"/>
  <c r="BD93" i="9" s="1"/>
  <c r="BB30" i="1"/>
  <c r="BB30" i="7" s="1"/>
  <c r="BB37" i="1"/>
  <c r="BB37" i="7" s="1"/>
  <c r="BB38" i="1"/>
  <c r="BB38" i="7" s="1"/>
  <c r="BB90" i="7" s="1"/>
  <c r="BB39" i="1"/>
  <c r="BB39" i="7" s="1"/>
  <c r="BB26" i="1"/>
  <c r="BB26" i="7" s="1"/>
  <c r="BB34" i="1"/>
  <c r="BB34" i="7" s="1"/>
  <c r="BB36" i="1"/>
  <c r="BB36" i="7" s="1"/>
  <c r="BB40" i="1"/>
  <c r="BB40" i="7" s="1"/>
  <c r="BB25" i="1"/>
  <c r="BB25" i="7" s="1"/>
  <c r="BB84" i="7" s="1"/>
  <c r="AC16" i="6"/>
  <c r="AC16" i="8" s="1"/>
  <c r="AC19" i="6"/>
  <c r="AC19" i="8" s="1"/>
  <c r="AC22" i="6"/>
  <c r="AC22" i="8" s="1"/>
  <c r="AC17" i="6"/>
  <c r="AC17" i="8" s="1"/>
  <c r="AC21" i="6"/>
  <c r="AC21" i="8" s="1"/>
  <c r="AC18" i="6"/>
  <c r="AC18" i="8" s="1"/>
  <c r="AC51" i="6"/>
  <c r="AC51" i="8" s="1"/>
  <c r="AC100" i="8" s="1"/>
  <c r="AC31" i="6"/>
  <c r="AC31" i="8" s="1"/>
  <c r="AC32" i="6"/>
  <c r="AC32" i="8" s="1"/>
  <c r="AC29" i="6"/>
  <c r="AC29" i="8" s="1"/>
  <c r="AC50" i="6"/>
  <c r="AC50" i="8" s="1"/>
  <c r="AC27" i="6"/>
  <c r="AC27" i="8" s="1"/>
  <c r="AC85" i="8" s="1"/>
  <c r="AC49" i="6"/>
  <c r="AC49" i="8" s="1"/>
  <c r="AC24" i="6"/>
  <c r="AC24" i="8" s="1"/>
  <c r="AC20" i="6"/>
  <c r="AC20" i="8" s="1"/>
  <c r="AC28" i="6"/>
  <c r="AC28" i="8" s="1"/>
  <c r="AC23" i="6"/>
  <c r="AC23" i="8" s="1"/>
  <c r="AL15" i="6"/>
  <c r="AL15" i="8" s="1"/>
  <c r="AL80" i="8" s="1"/>
  <c r="AL33" i="6"/>
  <c r="AL33" i="8" s="1"/>
  <c r="AL88" i="8" s="1"/>
  <c r="AL53" i="6"/>
  <c r="AL53" i="8" s="1"/>
  <c r="AL102" i="8" s="1"/>
  <c r="AL54" i="6"/>
  <c r="AL54" i="8" s="1"/>
  <c r="AL103" i="8" s="1"/>
  <c r="AL14" i="6"/>
  <c r="AL14" i="8" s="1"/>
  <c r="AL79" i="8" s="1"/>
  <c r="BA41" i="6"/>
  <c r="BA41" i="8" s="1"/>
  <c r="BA92" i="8" s="1"/>
  <c r="BA42" i="6"/>
  <c r="BA42" i="8" s="1"/>
  <c r="BA93" i="8" s="1"/>
  <c r="BA44" i="6"/>
  <c r="BA44" i="8" s="1"/>
  <c r="BA43" i="6"/>
  <c r="BA43" i="8" s="1"/>
  <c r="BA94" i="8" s="1"/>
  <c r="BA46" i="6"/>
  <c r="BA46" i="8" s="1"/>
  <c r="BA96" i="8" s="1"/>
  <c r="BA45" i="6"/>
  <c r="BA45" i="8" s="1"/>
  <c r="BA31" i="1"/>
  <c r="BA31" i="7" s="1"/>
  <c r="BA50" i="1"/>
  <c r="BA50" i="7" s="1"/>
  <c r="BA21" i="1"/>
  <c r="BA21" i="7" s="1"/>
  <c r="BA22" i="1"/>
  <c r="BA22" i="7" s="1"/>
  <c r="BA23" i="1"/>
  <c r="BA23" i="7" s="1"/>
  <c r="BA17" i="1"/>
  <c r="BA17" i="7" s="1"/>
  <c r="BA24" i="1"/>
  <c r="BA24" i="7" s="1"/>
  <c r="BA18" i="1"/>
  <c r="BA18" i="7" s="1"/>
  <c r="BA27" i="1"/>
  <c r="BA27" i="7" s="1"/>
  <c r="BA19" i="1"/>
  <c r="BA19" i="7" s="1"/>
  <c r="BA29" i="1"/>
  <c r="BA29" i="7" s="1"/>
  <c r="BA49" i="1"/>
  <c r="BA49" i="7" s="1"/>
  <c r="BA16" i="1"/>
  <c r="BA16" i="7" s="1"/>
  <c r="BA20" i="1"/>
  <c r="BA20" i="7" s="1"/>
  <c r="BA32" i="1"/>
  <c r="BA32" i="7" s="1"/>
  <c r="BA28" i="1"/>
  <c r="BA28" i="7" s="1"/>
  <c r="BA51" i="1"/>
  <c r="BA51" i="7" s="1"/>
  <c r="BA100" i="7" s="1"/>
  <c r="AQ48" i="5"/>
  <c r="AQ48" i="9" s="1"/>
  <c r="AQ98" i="9" s="1"/>
  <c r="AQ35" i="5"/>
  <c r="AQ35" i="9" s="1"/>
  <c r="AQ47" i="5"/>
  <c r="AQ47" i="9" s="1"/>
  <c r="AQ97" i="9" s="1"/>
  <c r="BF23" i="5"/>
  <c r="BF23" i="9" s="1"/>
  <c r="BF18" i="5"/>
  <c r="BF18" i="9" s="1"/>
  <c r="BF28" i="5"/>
  <c r="BF28" i="9" s="1"/>
  <c r="BF49" i="5"/>
  <c r="BF49" i="9" s="1"/>
  <c r="BF32" i="5"/>
  <c r="BF32" i="9" s="1"/>
  <c r="BF21" i="5"/>
  <c r="BF21" i="9" s="1"/>
  <c r="BF31" i="5"/>
  <c r="BF31" i="9" s="1"/>
  <c r="BF20" i="5"/>
  <c r="BF20" i="9" s="1"/>
  <c r="BF17" i="5"/>
  <c r="BF17" i="9" s="1"/>
  <c r="BF19" i="5"/>
  <c r="BF19" i="9" s="1"/>
  <c r="BF50" i="5"/>
  <c r="BF50" i="9" s="1"/>
  <c r="BF24" i="5"/>
  <c r="BF24" i="9" s="1"/>
  <c r="BF22" i="5"/>
  <c r="BF22" i="9" s="1"/>
  <c r="BF51" i="5"/>
  <c r="BF51" i="9" s="1"/>
  <c r="BF100" i="9" s="1"/>
  <c r="BF16" i="5"/>
  <c r="BF16" i="9" s="1"/>
  <c r="BF27" i="5"/>
  <c r="BF27" i="9" s="1"/>
  <c r="BF29" i="5"/>
  <c r="BF29" i="9" s="1"/>
  <c r="AY34" i="6"/>
  <c r="AY34" i="8" s="1"/>
  <c r="AY36" i="6"/>
  <c r="AY36" i="8" s="1"/>
  <c r="AY37" i="6"/>
  <c r="AY37" i="8" s="1"/>
  <c r="AY39" i="6"/>
  <c r="AY39" i="8" s="1"/>
  <c r="AY38" i="6"/>
  <c r="AY38" i="8" s="1"/>
  <c r="AY90" i="8" s="1"/>
  <c r="AY30" i="6"/>
  <c r="AY30" i="8" s="1"/>
  <c r="AY25" i="6"/>
  <c r="AY25" i="8" s="1"/>
  <c r="AY84" i="8" s="1"/>
  <c r="AY40" i="6"/>
  <c r="AY40" i="8" s="1"/>
  <c r="AY26" i="6"/>
  <c r="AY26" i="8" s="1"/>
  <c r="AC47" i="5"/>
  <c r="AC47" i="9" s="1"/>
  <c r="AC97" i="9" s="1"/>
  <c r="AC35" i="5"/>
  <c r="AC35" i="9" s="1"/>
  <c r="AC48" i="5"/>
  <c r="AC48" i="9" s="1"/>
  <c r="AC98" i="9" s="1"/>
  <c r="AG36" i="6"/>
  <c r="AG36" i="8" s="1"/>
  <c r="AG37" i="6"/>
  <c r="AG37" i="8" s="1"/>
  <c r="AG38" i="6"/>
  <c r="AG38" i="8" s="1"/>
  <c r="AG90" i="8" s="1"/>
  <c r="AG25" i="6"/>
  <c r="AG25" i="8" s="1"/>
  <c r="AG84" i="8" s="1"/>
  <c r="AG40" i="6"/>
  <c r="AG40" i="8" s="1"/>
  <c r="AG39" i="6"/>
  <c r="AG39" i="8" s="1"/>
  <c r="AG34" i="6"/>
  <c r="AG34" i="8" s="1"/>
  <c r="AG26" i="6"/>
  <c r="AG26" i="8" s="1"/>
  <c r="AG30" i="6"/>
  <c r="AG30" i="8" s="1"/>
  <c r="AW17" i="5"/>
  <c r="AW17" i="9" s="1"/>
  <c r="AW24" i="5"/>
  <c r="AW24" i="9" s="1"/>
  <c r="AW28" i="5"/>
  <c r="AW28" i="9" s="1"/>
  <c r="AW27" i="5"/>
  <c r="AW27" i="9" s="1"/>
  <c r="AW49" i="5"/>
  <c r="AW49" i="9" s="1"/>
  <c r="AW21" i="5"/>
  <c r="AW21" i="9" s="1"/>
  <c r="AW31" i="5"/>
  <c r="AW31" i="9" s="1"/>
  <c r="AW32" i="5"/>
  <c r="AW32" i="9" s="1"/>
  <c r="AW50" i="5"/>
  <c r="AW50" i="9" s="1"/>
  <c r="AW18" i="5"/>
  <c r="AW18" i="9" s="1"/>
  <c r="AW29" i="5"/>
  <c r="AW29" i="9" s="1"/>
  <c r="AW19" i="5"/>
  <c r="AW19" i="9" s="1"/>
  <c r="AW22" i="5"/>
  <c r="AW22" i="9" s="1"/>
  <c r="AW20" i="5"/>
  <c r="AW20" i="9" s="1"/>
  <c r="AW51" i="5"/>
  <c r="AW51" i="9" s="1"/>
  <c r="AW100" i="9" s="1"/>
  <c r="AW23" i="5"/>
  <c r="AW23" i="9" s="1"/>
  <c r="AW16" i="5"/>
  <c r="AW16" i="9" s="1"/>
  <c r="AL47" i="1"/>
  <c r="AL47" i="7" s="1"/>
  <c r="AL97" i="7" s="1"/>
  <c r="AL48" i="1"/>
  <c r="AL48" i="7" s="1"/>
  <c r="AL98" i="7" s="1"/>
  <c r="AL35" i="1"/>
  <c r="AL35" i="7" s="1"/>
  <c r="AT53" i="5"/>
  <c r="AT53" i="9" s="1"/>
  <c r="AT102" i="9" s="1"/>
  <c r="AT54" i="5"/>
  <c r="AT54" i="9" s="1"/>
  <c r="AT103" i="9" s="1"/>
  <c r="AT15" i="5"/>
  <c r="AT15" i="9" s="1"/>
  <c r="AT80" i="9" s="1"/>
  <c r="AT33" i="5"/>
  <c r="AT33" i="9" s="1"/>
  <c r="AT88" i="9" s="1"/>
  <c r="AT14" i="5"/>
  <c r="AT14" i="9" s="1"/>
  <c r="AT79" i="9" s="1"/>
  <c r="AQ35" i="1"/>
  <c r="AQ35" i="7" s="1"/>
  <c r="AQ48" i="1"/>
  <c r="AQ48" i="7" s="1"/>
  <c r="AQ98" i="7" s="1"/>
  <c r="AQ47" i="1"/>
  <c r="AQ47" i="7" s="1"/>
  <c r="AQ97" i="7" s="1"/>
  <c r="AK59" i="5"/>
  <c r="AK58" i="5"/>
  <c r="BF6" i="5"/>
  <c r="BF6" i="9" s="1"/>
  <c r="BF57" i="9"/>
  <c r="AS64" i="5"/>
  <c r="AS64" i="9" s="1"/>
  <c r="AS62" i="5"/>
  <c r="AS70" i="5"/>
  <c r="AS70" i="9" s="1"/>
  <c r="AS67" i="5"/>
  <c r="AS67" i="9" s="1"/>
  <c r="AS60" i="5"/>
  <c r="AS61" i="5"/>
  <c r="AS68" i="5"/>
  <c r="AS68" i="9" s="1"/>
  <c r="AS63" i="5"/>
  <c r="AS63" i="9" s="1"/>
  <c r="AS66" i="5"/>
  <c r="AS66" i="9" s="1"/>
  <c r="AS65" i="5"/>
  <c r="AS65" i="9" s="1"/>
  <c r="AS69" i="5"/>
  <c r="AS69" i="9" s="1"/>
  <c r="AL59" i="6"/>
  <c r="AL58" i="6"/>
  <c r="AY60" i="9"/>
  <c r="AY9" i="5"/>
  <c r="AY9" i="9" s="1"/>
  <c r="AV59" i="9"/>
  <c r="AV8" i="5"/>
  <c r="AV8" i="9" s="1"/>
  <c r="AR57" i="8"/>
  <c r="AR6" i="6"/>
  <c r="AR6" i="8" s="1"/>
  <c r="AF63" i="6"/>
  <c r="AF63" i="8" s="1"/>
  <c r="AF68" i="6"/>
  <c r="AF68" i="8" s="1"/>
  <c r="AF66" i="6"/>
  <c r="AF66" i="8" s="1"/>
  <c r="AF70" i="6"/>
  <c r="AF70" i="8" s="1"/>
  <c r="AF60" i="6"/>
  <c r="AF62" i="6"/>
  <c r="AF65" i="6"/>
  <c r="AF65" i="8" s="1"/>
  <c r="AF64" i="6"/>
  <c r="AF64" i="8" s="1"/>
  <c r="AF67" i="6"/>
  <c r="AF67" i="8" s="1"/>
  <c r="AF61" i="6"/>
  <c r="AF69" i="6"/>
  <c r="AF69" i="8" s="1"/>
  <c r="AG62" i="9"/>
  <c r="AG11" i="5"/>
  <c r="AG11" i="9" s="1"/>
  <c r="AF60" i="9"/>
  <c r="AF9" i="5"/>
  <c r="AF9" i="9" s="1"/>
  <c r="AL59" i="5"/>
  <c r="AL58" i="5"/>
  <c r="AD66" i="6"/>
  <c r="AD66" i="8" s="1"/>
  <c r="AD62" i="6"/>
  <c r="AD68" i="6"/>
  <c r="AD68" i="8" s="1"/>
  <c r="AD63" i="6"/>
  <c r="AD63" i="8" s="1"/>
  <c r="AD70" i="6"/>
  <c r="AD70" i="8" s="1"/>
  <c r="AD65" i="6"/>
  <c r="AD65" i="8" s="1"/>
  <c r="AD64" i="6"/>
  <c r="AD64" i="8" s="1"/>
  <c r="AD67" i="6"/>
  <c r="AD67" i="8" s="1"/>
  <c r="AD69" i="6"/>
  <c r="AD69" i="8" s="1"/>
  <c r="AD60" i="6"/>
  <c r="AD61" i="6"/>
  <c r="AM6" i="6"/>
  <c r="AM6" i="8" s="1"/>
  <c r="AM57" i="8"/>
  <c r="AV10" i="5"/>
  <c r="AV10" i="9" s="1"/>
  <c r="AV61" i="9"/>
  <c r="AI63" i="6"/>
  <c r="AI63" i="8" s="1"/>
  <c r="AI65" i="6"/>
  <c r="AI65" i="8" s="1"/>
  <c r="AI61" i="6"/>
  <c r="AI60" i="6"/>
  <c r="AI69" i="6"/>
  <c r="AI69" i="8" s="1"/>
  <c r="AI67" i="6"/>
  <c r="AI67" i="8" s="1"/>
  <c r="AI62" i="6"/>
  <c r="AI64" i="6"/>
  <c r="AI64" i="8" s="1"/>
  <c r="AI70" i="6"/>
  <c r="AI70" i="8" s="1"/>
  <c r="AI68" i="6"/>
  <c r="AI68" i="8" s="1"/>
  <c r="AI66" i="6"/>
  <c r="AI66" i="8" s="1"/>
  <c r="AG58" i="9"/>
  <c r="AG7" i="5"/>
  <c r="AG7" i="9" s="1"/>
  <c r="AR58" i="9"/>
  <c r="AR7" i="5"/>
  <c r="AR7" i="9" s="1"/>
  <c r="AX62" i="9"/>
  <c r="AX11" i="5"/>
  <c r="AX11" i="9" s="1"/>
  <c r="BB61" i="9"/>
  <c r="BB10" i="5"/>
  <c r="BB10" i="9" s="1"/>
  <c r="BA9" i="5"/>
  <c r="BA9" i="9" s="1"/>
  <c r="BA60" i="9"/>
  <c r="AU59" i="9"/>
  <c r="AU8" i="5"/>
  <c r="AU8" i="9" s="1"/>
  <c r="AB58" i="6"/>
  <c r="AB59" i="6"/>
  <c r="BA64" i="6"/>
  <c r="BA64" i="8" s="1"/>
  <c r="BA62" i="6"/>
  <c r="BA69" i="6"/>
  <c r="BA69" i="8" s="1"/>
  <c r="BA60" i="6"/>
  <c r="BA65" i="6"/>
  <c r="BA65" i="8" s="1"/>
  <c r="BA70" i="6"/>
  <c r="BA70" i="8" s="1"/>
  <c r="BA63" i="6"/>
  <c r="BA63" i="8" s="1"/>
  <c r="BA68" i="6"/>
  <c r="BA68" i="8" s="1"/>
  <c r="BA67" i="6"/>
  <c r="BA67" i="8" s="1"/>
  <c r="BA61" i="6"/>
  <c r="BA66" i="6"/>
  <c r="BA66" i="8" s="1"/>
  <c r="AA58" i="6"/>
  <c r="AA59" i="6"/>
  <c r="BG65" i="6"/>
  <c r="BG65" i="8" s="1"/>
  <c r="BG69" i="6"/>
  <c r="BG69" i="8" s="1"/>
  <c r="BG67" i="6"/>
  <c r="BG67" i="8" s="1"/>
  <c r="BG70" i="6"/>
  <c r="BG70" i="8" s="1"/>
  <c r="BG68" i="6"/>
  <c r="BG68" i="8" s="1"/>
  <c r="BG66" i="6"/>
  <c r="BG66" i="8" s="1"/>
  <c r="BG64" i="6"/>
  <c r="BG64" i="8" s="1"/>
  <c r="BG60" i="6"/>
  <c r="BG61" i="6"/>
  <c r="BG62" i="6"/>
  <c r="BG63" i="6"/>
  <c r="BG63" i="8" s="1"/>
  <c r="AG63" i="6"/>
  <c r="AG63" i="8" s="1"/>
  <c r="AG70" i="6"/>
  <c r="AG70" i="8" s="1"/>
  <c r="AG60" i="6"/>
  <c r="AG68" i="6"/>
  <c r="AG68" i="8" s="1"/>
  <c r="AG69" i="6"/>
  <c r="AG69" i="8" s="1"/>
  <c r="AG65" i="6"/>
  <c r="AG65" i="8" s="1"/>
  <c r="AG66" i="6"/>
  <c r="AG66" i="8" s="1"/>
  <c r="AG67" i="6"/>
  <c r="AG67" i="8" s="1"/>
  <c r="AG62" i="6"/>
  <c r="AG64" i="6"/>
  <c r="AG64" i="8" s="1"/>
  <c r="AG61" i="6"/>
  <c r="AU57" i="8"/>
  <c r="AU6" i="6"/>
  <c r="AU6" i="8" s="1"/>
  <c r="AS58" i="1"/>
  <c r="AS59" i="1"/>
  <c r="AP62" i="1"/>
  <c r="AP67" i="1"/>
  <c r="AP67" i="7" s="1"/>
  <c r="AP68" i="1"/>
  <c r="AP68" i="7" s="1"/>
  <c r="AP70" i="1"/>
  <c r="AP70" i="7" s="1"/>
  <c r="AP61" i="1"/>
  <c r="AP65" i="1"/>
  <c r="AP65" i="7" s="1"/>
  <c r="AP63" i="1"/>
  <c r="AP63" i="7" s="1"/>
  <c r="AP69" i="1"/>
  <c r="AP69" i="7" s="1"/>
  <c r="AP66" i="1"/>
  <c r="AP66" i="7" s="1"/>
  <c r="AP60" i="1"/>
  <c r="AP64" i="1"/>
  <c r="AP64" i="7" s="1"/>
  <c r="BE70" i="1"/>
  <c r="BE70" i="7" s="1"/>
  <c r="BE65" i="1"/>
  <c r="BE65" i="7" s="1"/>
  <c r="BE63" i="1"/>
  <c r="BE63" i="7" s="1"/>
  <c r="BE64" i="1"/>
  <c r="BE64" i="7" s="1"/>
  <c r="BE67" i="1"/>
  <c r="BE67" i="7" s="1"/>
  <c r="BE60" i="1"/>
  <c r="BE61" i="1"/>
  <c r="BE68" i="1"/>
  <c r="BE68" i="7" s="1"/>
  <c r="BE66" i="1"/>
  <c r="BE66" i="7" s="1"/>
  <c r="BE69" i="1"/>
  <c r="BE69" i="7" s="1"/>
  <c r="BE62" i="1"/>
  <c r="AW62" i="1"/>
  <c r="AW63" i="1"/>
  <c r="AW63" i="7" s="1"/>
  <c r="AW68" i="1"/>
  <c r="AW68" i="7" s="1"/>
  <c r="AW69" i="1"/>
  <c r="AW69" i="7" s="1"/>
  <c r="AW70" i="1"/>
  <c r="AW70" i="7" s="1"/>
  <c r="AW66" i="1"/>
  <c r="AW66" i="7" s="1"/>
  <c r="AW64" i="1"/>
  <c r="AW64" i="7" s="1"/>
  <c r="AW67" i="1"/>
  <c r="AW67" i="7" s="1"/>
  <c r="AW60" i="1"/>
  <c r="AW61" i="1"/>
  <c r="AW65" i="1"/>
  <c r="AW65" i="7" s="1"/>
  <c r="AR41" i="6"/>
  <c r="AR41" i="8" s="1"/>
  <c r="AR92" i="8" s="1"/>
  <c r="AR42" i="6"/>
  <c r="AR42" i="8" s="1"/>
  <c r="AR93" i="8" s="1"/>
  <c r="AR43" i="6"/>
  <c r="AR43" i="8" s="1"/>
  <c r="AR94" i="8" s="1"/>
  <c r="AR45" i="6"/>
  <c r="AR45" i="8" s="1"/>
  <c r="AR44" i="6"/>
  <c r="AR44" i="8" s="1"/>
  <c r="AR46" i="6"/>
  <c r="AR46" i="8" s="1"/>
  <c r="AR96" i="8" s="1"/>
  <c r="BC66" i="1"/>
  <c r="BC66" i="7" s="1"/>
  <c r="BC63" i="1"/>
  <c r="BC63" i="7" s="1"/>
  <c r="BC64" i="1"/>
  <c r="BC64" i="7" s="1"/>
  <c r="BC67" i="1"/>
  <c r="BC67" i="7" s="1"/>
  <c r="BC62" i="1"/>
  <c r="BC60" i="1"/>
  <c r="BC61" i="1"/>
  <c r="BC68" i="1"/>
  <c r="BC68" i="7" s="1"/>
  <c r="BC69" i="1"/>
  <c r="BC69" i="7" s="1"/>
  <c r="BC70" i="1"/>
  <c r="BC70" i="7" s="1"/>
  <c r="BC65" i="1"/>
  <c r="BC65" i="7" s="1"/>
  <c r="AU6" i="1"/>
  <c r="AU6" i="7" s="1"/>
  <c r="AU57" i="7"/>
  <c r="BA61" i="1"/>
  <c r="BA69" i="1"/>
  <c r="BA69" i="7" s="1"/>
  <c r="BA68" i="1"/>
  <c r="BA68" i="7" s="1"/>
  <c r="BA62" i="1"/>
  <c r="BA64" i="1"/>
  <c r="BA64" i="7" s="1"/>
  <c r="BA67" i="1"/>
  <c r="BA67" i="7" s="1"/>
  <c r="BA65" i="1"/>
  <c r="BA65" i="7" s="1"/>
  <c r="BA66" i="1"/>
  <c r="BA66" i="7" s="1"/>
  <c r="BA63" i="1"/>
  <c r="BA63" i="7" s="1"/>
  <c r="BA60" i="1"/>
  <c r="BA70" i="1"/>
  <c r="BA70" i="7" s="1"/>
  <c r="BH61" i="1"/>
  <c r="BH69" i="1"/>
  <c r="BH69" i="7" s="1"/>
  <c r="BH60" i="1"/>
  <c r="BH65" i="1"/>
  <c r="BH65" i="7" s="1"/>
  <c r="BH70" i="1"/>
  <c r="BH70" i="7" s="1"/>
  <c r="BH64" i="1"/>
  <c r="BH64" i="7" s="1"/>
  <c r="BH68" i="1"/>
  <c r="BH68" i="7" s="1"/>
  <c r="BH67" i="1"/>
  <c r="BH67" i="7" s="1"/>
  <c r="BH63" i="1"/>
  <c r="BH63" i="7" s="1"/>
  <c r="BH66" i="1"/>
  <c r="BH66" i="7" s="1"/>
  <c r="BH62" i="1"/>
  <c r="BC47" i="5"/>
  <c r="BC47" i="9" s="1"/>
  <c r="BC97" i="9" s="1"/>
  <c r="BC35" i="5"/>
  <c r="BC35" i="9" s="1"/>
  <c r="BC48" i="5"/>
  <c r="BC48" i="9" s="1"/>
  <c r="BC98" i="9" s="1"/>
  <c r="BC47" i="1"/>
  <c r="BC47" i="7" s="1"/>
  <c r="BC97" i="7" s="1"/>
  <c r="BC35" i="1"/>
  <c r="BC35" i="7" s="1"/>
  <c r="BC48" i="1"/>
  <c r="BC48" i="7" s="1"/>
  <c r="BC98" i="7" s="1"/>
  <c r="AM29" i="6"/>
  <c r="AM29" i="8" s="1"/>
  <c r="AM17" i="6"/>
  <c r="AM17" i="8" s="1"/>
  <c r="AM18" i="6"/>
  <c r="AM18" i="8" s="1"/>
  <c r="AM21" i="6"/>
  <c r="AM21" i="8" s="1"/>
  <c r="AM31" i="6"/>
  <c r="AM31" i="8" s="1"/>
  <c r="AM19" i="6"/>
  <c r="AM19" i="8" s="1"/>
  <c r="AM23" i="6"/>
  <c r="AM23" i="8" s="1"/>
  <c r="AM49" i="6"/>
  <c r="AM49" i="8" s="1"/>
  <c r="AM22" i="6"/>
  <c r="AM22" i="8" s="1"/>
  <c r="AM20" i="6"/>
  <c r="AM20" i="8" s="1"/>
  <c r="AM28" i="6"/>
  <c r="AM28" i="8" s="1"/>
  <c r="AM16" i="6"/>
  <c r="AM16" i="8" s="1"/>
  <c r="AM27" i="6"/>
  <c r="AM27" i="8" s="1"/>
  <c r="AM51" i="6"/>
  <c r="AM51" i="8" s="1"/>
  <c r="AM100" i="8" s="1"/>
  <c r="AM24" i="6"/>
  <c r="AM24" i="8" s="1"/>
  <c r="AM32" i="6"/>
  <c r="AM32" i="8" s="1"/>
  <c r="AM50" i="6"/>
  <c r="AM50" i="8" s="1"/>
  <c r="AI47" i="6"/>
  <c r="AI47" i="8" s="1"/>
  <c r="AI97" i="8" s="1"/>
  <c r="AI48" i="6"/>
  <c r="AI48" i="8" s="1"/>
  <c r="AI98" i="8" s="1"/>
  <c r="AI35" i="6"/>
  <c r="AI35" i="8" s="1"/>
  <c r="X44" i="6"/>
  <c r="X44" i="8" s="1"/>
  <c r="X45" i="6"/>
  <c r="X45" i="8" s="1"/>
  <c r="X46" i="6"/>
  <c r="X46" i="8" s="1"/>
  <c r="X96" i="8" s="1"/>
  <c r="X41" i="6"/>
  <c r="X41" i="8" s="1"/>
  <c r="X92" i="8" s="1"/>
  <c r="X43" i="6"/>
  <c r="X43" i="8" s="1"/>
  <c r="X94" i="8" s="1"/>
  <c r="X42" i="6"/>
  <c r="X42" i="8" s="1"/>
  <c r="X93" i="8" s="1"/>
  <c r="AV38" i="6"/>
  <c r="AV38" i="8" s="1"/>
  <c r="AV90" i="8" s="1"/>
  <c r="AV39" i="6"/>
  <c r="AV39" i="8" s="1"/>
  <c r="AV25" i="6"/>
  <c r="AV25" i="8" s="1"/>
  <c r="AV84" i="8" s="1"/>
  <c r="AV30" i="6"/>
  <c r="AV30" i="8" s="1"/>
  <c r="AV40" i="6"/>
  <c r="AV40" i="8" s="1"/>
  <c r="AV26" i="6"/>
  <c r="AV26" i="8" s="1"/>
  <c r="AV85" i="8" s="1"/>
  <c r="AV37" i="6"/>
  <c r="AV37" i="8" s="1"/>
  <c r="AV34" i="6"/>
  <c r="AV34" i="8" s="1"/>
  <c r="AV36" i="6"/>
  <c r="AV36" i="8" s="1"/>
  <c r="AV35" i="5"/>
  <c r="AV35" i="9" s="1"/>
  <c r="AV48" i="5"/>
  <c r="AV48" i="9" s="1"/>
  <c r="AV98" i="9" s="1"/>
  <c r="AV47" i="5"/>
  <c r="AV47" i="9" s="1"/>
  <c r="AV97" i="9" s="1"/>
  <c r="BG34" i="6"/>
  <c r="BG34" i="8" s="1"/>
  <c r="BG36" i="6"/>
  <c r="BG36" i="8" s="1"/>
  <c r="BG37" i="6"/>
  <c r="BG37" i="8" s="1"/>
  <c r="BG39" i="6"/>
  <c r="BG39" i="8" s="1"/>
  <c r="BG38" i="6"/>
  <c r="BG38" i="8" s="1"/>
  <c r="BG90" i="8" s="1"/>
  <c r="BG26" i="6"/>
  <c r="BG26" i="8" s="1"/>
  <c r="BG30" i="6"/>
  <c r="BG30" i="8" s="1"/>
  <c r="BG25" i="6"/>
  <c r="BG25" i="8" s="1"/>
  <c r="BG84" i="8" s="1"/>
  <c r="BG40" i="6"/>
  <c r="BG40" i="8" s="1"/>
  <c r="AC28" i="1"/>
  <c r="AC28" i="7" s="1"/>
  <c r="AC20" i="1"/>
  <c r="AC20" i="7" s="1"/>
  <c r="AC21" i="1"/>
  <c r="AC21" i="7" s="1"/>
  <c r="AC32" i="1"/>
  <c r="AC32" i="7" s="1"/>
  <c r="AC51" i="1"/>
  <c r="AC51" i="7" s="1"/>
  <c r="AC100" i="7" s="1"/>
  <c r="AC22" i="1"/>
  <c r="AC22" i="7" s="1"/>
  <c r="AC16" i="1"/>
  <c r="AC16" i="7" s="1"/>
  <c r="AC23" i="1"/>
  <c r="AC23" i="7" s="1"/>
  <c r="AC17" i="1"/>
  <c r="AC17" i="7" s="1"/>
  <c r="AC27" i="1"/>
  <c r="AC27" i="7" s="1"/>
  <c r="AC19" i="1"/>
  <c r="AC19" i="7" s="1"/>
  <c r="AC18" i="1"/>
  <c r="AC18" i="7" s="1"/>
  <c r="AC29" i="1"/>
  <c r="AC29" i="7" s="1"/>
  <c r="AC50" i="1"/>
  <c r="AC50" i="7" s="1"/>
  <c r="AC31" i="1"/>
  <c r="AC31" i="7" s="1"/>
  <c r="AC24" i="1"/>
  <c r="AC24" i="7" s="1"/>
  <c r="AC49" i="1"/>
  <c r="AC49" i="7" s="1"/>
  <c r="AH48" i="5"/>
  <c r="AH48" i="9" s="1"/>
  <c r="AH98" i="9" s="1"/>
  <c r="AH47" i="5"/>
  <c r="AH47" i="9" s="1"/>
  <c r="AH97" i="9" s="1"/>
  <c r="AH35" i="5"/>
  <c r="AH35" i="9" s="1"/>
  <c r="AS47" i="6"/>
  <c r="AS47" i="8" s="1"/>
  <c r="AS97" i="8" s="1"/>
  <c r="AS48" i="6"/>
  <c r="AS48" i="8" s="1"/>
  <c r="AS98" i="8" s="1"/>
  <c r="AS35" i="6"/>
  <c r="AS35" i="8" s="1"/>
  <c r="AB29" i="1"/>
  <c r="AB29" i="7" s="1"/>
  <c r="AB49" i="1"/>
  <c r="AB49" i="7" s="1"/>
  <c r="AB21" i="1"/>
  <c r="AB21" i="7" s="1"/>
  <c r="AB22" i="1"/>
  <c r="AB22" i="7" s="1"/>
  <c r="AB16" i="1"/>
  <c r="AB16" i="7" s="1"/>
  <c r="AB23" i="1"/>
  <c r="AB23" i="7" s="1"/>
  <c r="AB17" i="1"/>
  <c r="AB17" i="7" s="1"/>
  <c r="AB24" i="1"/>
  <c r="AB24" i="7" s="1"/>
  <c r="AB18" i="1"/>
  <c r="AB18" i="7" s="1"/>
  <c r="AB28" i="1"/>
  <c r="AB28" i="7" s="1"/>
  <c r="AB20" i="1"/>
  <c r="AB20" i="7" s="1"/>
  <c r="AB50" i="1"/>
  <c r="AB50" i="7" s="1"/>
  <c r="AB32" i="1"/>
  <c r="AB32" i="7" s="1"/>
  <c r="AB31" i="1"/>
  <c r="AB31" i="7" s="1"/>
  <c r="AB51" i="1"/>
  <c r="AB51" i="7" s="1"/>
  <c r="AB100" i="7" s="1"/>
  <c r="AB27" i="1"/>
  <c r="AB27" i="7" s="1"/>
  <c r="AB19" i="1"/>
  <c r="AB19" i="7" s="1"/>
  <c r="AG48" i="5"/>
  <c r="AG48" i="9" s="1"/>
  <c r="AG98" i="9" s="1"/>
  <c r="AG47" i="5"/>
  <c r="AG47" i="9" s="1"/>
  <c r="AG97" i="9" s="1"/>
  <c r="AG35" i="5"/>
  <c r="AG35" i="9" s="1"/>
  <c r="AX28" i="6"/>
  <c r="AX28" i="8" s="1"/>
  <c r="AX16" i="6"/>
  <c r="AX16" i="8" s="1"/>
  <c r="AX17" i="6"/>
  <c r="AX17" i="8" s="1"/>
  <c r="AX29" i="6"/>
  <c r="AX29" i="8" s="1"/>
  <c r="AX18" i="6"/>
  <c r="AX18" i="8" s="1"/>
  <c r="AX22" i="6"/>
  <c r="AX22" i="8" s="1"/>
  <c r="AX31" i="6"/>
  <c r="AX31" i="8" s="1"/>
  <c r="AX20" i="6"/>
  <c r="AX20" i="8" s="1"/>
  <c r="AX21" i="6"/>
  <c r="AX21" i="8" s="1"/>
  <c r="AX19" i="6"/>
  <c r="AX19" i="8" s="1"/>
  <c r="AX27" i="6"/>
  <c r="AX27" i="8" s="1"/>
  <c r="AX51" i="6"/>
  <c r="AX51" i="8" s="1"/>
  <c r="AX100" i="8" s="1"/>
  <c r="AX23" i="6"/>
  <c r="AX23" i="8" s="1"/>
  <c r="AX49" i="6"/>
  <c r="AX49" i="8" s="1"/>
  <c r="AX24" i="6"/>
  <c r="AX24" i="8" s="1"/>
  <c r="AX32" i="6"/>
  <c r="AX32" i="8" s="1"/>
  <c r="AX50" i="6"/>
  <c r="AX50" i="8" s="1"/>
  <c r="AW39" i="1"/>
  <c r="AW39" i="7" s="1"/>
  <c r="AW30" i="1"/>
  <c r="AW30" i="7" s="1"/>
  <c r="AW34" i="1"/>
  <c r="AW34" i="7" s="1"/>
  <c r="AW36" i="1"/>
  <c r="AW36" i="7" s="1"/>
  <c r="AW38" i="1"/>
  <c r="AW38" i="7" s="1"/>
  <c r="AW90" i="7" s="1"/>
  <c r="AW37" i="1"/>
  <c r="AW37" i="7" s="1"/>
  <c r="AW25" i="1"/>
  <c r="AW25" i="7" s="1"/>
  <c r="AW84" i="7" s="1"/>
  <c r="AW26" i="1"/>
  <c r="AW26" i="7" s="1"/>
  <c r="AW85" i="7" s="1"/>
  <c r="AW40" i="1"/>
  <c r="AW40" i="7" s="1"/>
  <c r="AH42" i="6"/>
  <c r="AH42" i="8" s="1"/>
  <c r="AH93" i="8" s="1"/>
  <c r="AH43" i="6"/>
  <c r="AH43" i="8" s="1"/>
  <c r="AH94" i="8" s="1"/>
  <c r="AH44" i="6"/>
  <c r="AH44" i="8" s="1"/>
  <c r="AH46" i="6"/>
  <c r="AH46" i="8" s="1"/>
  <c r="AH96" i="8" s="1"/>
  <c r="AH45" i="6"/>
  <c r="AH45" i="8" s="1"/>
  <c r="AH41" i="6"/>
  <c r="AH41" i="8" s="1"/>
  <c r="AH92" i="8" s="1"/>
  <c r="AX41" i="5"/>
  <c r="AX41" i="9" s="1"/>
  <c r="AX92" i="9" s="1"/>
  <c r="AX43" i="5"/>
  <c r="AX43" i="9" s="1"/>
  <c r="AX94" i="9" s="1"/>
  <c r="AX42" i="5"/>
  <c r="AX42" i="9" s="1"/>
  <c r="AX93" i="9" s="1"/>
  <c r="AX44" i="5"/>
  <c r="AX44" i="9" s="1"/>
  <c r="AX45" i="5"/>
  <c r="AX45" i="9" s="1"/>
  <c r="AX46" i="5"/>
  <c r="AX46" i="9" s="1"/>
  <c r="AX96" i="9" s="1"/>
  <c r="BE44" i="6"/>
  <c r="BE44" i="8" s="1"/>
  <c r="BE45" i="6"/>
  <c r="BE45" i="8" s="1"/>
  <c r="BE46" i="6"/>
  <c r="BE46" i="8" s="1"/>
  <c r="BE96" i="8" s="1"/>
  <c r="BE43" i="6"/>
  <c r="BE43" i="8" s="1"/>
  <c r="BE94" i="8" s="1"/>
  <c r="BE42" i="6"/>
  <c r="BE42" i="8" s="1"/>
  <c r="BE93" i="8" s="1"/>
  <c r="BE41" i="6"/>
  <c r="BE41" i="8" s="1"/>
  <c r="BE92" i="8" s="1"/>
  <c r="BF47" i="1"/>
  <c r="BF47" i="7" s="1"/>
  <c r="BF97" i="7" s="1"/>
  <c r="BF35" i="1"/>
  <c r="BF35" i="7" s="1"/>
  <c r="BF48" i="1"/>
  <c r="BF48" i="7" s="1"/>
  <c r="BF98" i="7" s="1"/>
  <c r="AP35" i="6"/>
  <c r="AP35" i="8" s="1"/>
  <c r="AP48" i="6"/>
  <c r="AP48" i="8" s="1"/>
  <c r="AP98" i="8" s="1"/>
  <c r="AP47" i="6"/>
  <c r="AP47" i="8" s="1"/>
  <c r="AP97" i="8" s="1"/>
  <c r="AH53" i="1"/>
  <c r="AH53" i="7" s="1"/>
  <c r="AH102" i="7" s="1"/>
  <c r="AH54" i="1"/>
  <c r="AH54" i="7" s="1"/>
  <c r="AH103" i="7" s="1"/>
  <c r="AH33" i="1"/>
  <c r="AH33" i="7" s="1"/>
  <c r="AH88" i="7" s="1"/>
  <c r="AH14" i="1"/>
  <c r="AH14" i="7" s="1"/>
  <c r="AH79" i="7" s="1"/>
  <c r="AH15" i="1"/>
  <c r="AH15" i="7" s="1"/>
  <c r="AH80" i="7" s="1"/>
  <c r="AO41" i="5"/>
  <c r="AO41" i="9" s="1"/>
  <c r="AO92" i="9" s="1"/>
  <c r="AO43" i="5"/>
  <c r="AO43" i="9" s="1"/>
  <c r="AO94" i="9" s="1"/>
  <c r="AO45" i="5"/>
  <c r="AO45" i="9" s="1"/>
  <c r="AO42" i="5"/>
  <c r="AO42" i="9" s="1"/>
  <c r="AO93" i="9" s="1"/>
  <c r="AO44" i="5"/>
  <c r="AO44" i="9" s="1"/>
  <c r="AO46" i="5"/>
  <c r="AO46" i="9" s="1"/>
  <c r="AO96" i="9" s="1"/>
  <c r="AP33" i="1"/>
  <c r="AP33" i="7" s="1"/>
  <c r="AP88" i="7" s="1"/>
  <c r="AP53" i="1"/>
  <c r="AP53" i="7" s="1"/>
  <c r="AP102" i="7" s="1"/>
  <c r="AP54" i="1"/>
  <c r="AP54" i="7" s="1"/>
  <c r="AP103" i="7" s="1"/>
  <c r="AP15" i="1"/>
  <c r="AP15" i="7" s="1"/>
  <c r="AP80" i="7" s="1"/>
  <c r="AP14" i="1"/>
  <c r="AP14" i="7" s="1"/>
  <c r="AP79" i="7" s="1"/>
  <c r="AR28" i="5"/>
  <c r="AR28" i="9" s="1"/>
  <c r="AR17" i="5"/>
  <c r="AR17" i="9" s="1"/>
  <c r="AR20" i="5"/>
  <c r="AR20" i="9" s="1"/>
  <c r="AR23" i="5"/>
  <c r="AR23" i="9" s="1"/>
  <c r="AR21" i="5"/>
  <c r="AR21" i="9" s="1"/>
  <c r="AR51" i="5"/>
  <c r="AR51" i="9" s="1"/>
  <c r="AR100" i="9" s="1"/>
  <c r="AR19" i="5"/>
  <c r="AR19" i="9" s="1"/>
  <c r="AR32" i="5"/>
  <c r="AR32" i="9" s="1"/>
  <c r="AR49" i="5"/>
  <c r="AR49" i="9" s="1"/>
  <c r="AR31" i="5"/>
  <c r="AR31" i="9" s="1"/>
  <c r="AR18" i="5"/>
  <c r="AR18" i="9" s="1"/>
  <c r="AR29" i="5"/>
  <c r="AR29" i="9" s="1"/>
  <c r="AR27" i="5"/>
  <c r="AR27" i="9" s="1"/>
  <c r="AR22" i="5"/>
  <c r="AR22" i="9" s="1"/>
  <c r="AR50" i="5"/>
  <c r="AR50" i="9" s="1"/>
  <c r="AR24" i="5"/>
  <c r="AR24" i="9" s="1"/>
  <c r="AR16" i="5"/>
  <c r="AR16" i="9" s="1"/>
  <c r="BB53" i="5"/>
  <c r="BB53" i="9" s="1"/>
  <c r="BB102" i="9" s="1"/>
  <c r="BB54" i="5"/>
  <c r="BB54" i="9" s="1"/>
  <c r="BB103" i="9" s="1"/>
  <c r="BB15" i="5"/>
  <c r="BB15" i="9" s="1"/>
  <c r="BB80" i="9" s="1"/>
  <c r="BB33" i="5"/>
  <c r="BB33" i="9" s="1"/>
  <c r="BB88" i="9" s="1"/>
  <c r="BB14" i="5"/>
  <c r="BB14" i="9" s="1"/>
  <c r="BB79" i="9" s="1"/>
  <c r="AL47" i="5"/>
  <c r="AL47" i="9" s="1"/>
  <c r="AL97" i="9" s="1"/>
  <c r="AL35" i="5"/>
  <c r="AL35" i="9" s="1"/>
  <c r="AL48" i="5"/>
  <c r="AL48" i="9" s="1"/>
  <c r="AL98" i="9" s="1"/>
  <c r="AT41" i="6"/>
  <c r="AT41" i="8" s="1"/>
  <c r="AT92" i="8" s="1"/>
  <c r="AT43" i="6"/>
  <c r="AT43" i="8" s="1"/>
  <c r="AT94" i="8" s="1"/>
  <c r="AT42" i="6"/>
  <c r="AT42" i="8" s="1"/>
  <c r="AT93" i="8" s="1"/>
  <c r="AT44" i="6"/>
  <c r="AT44" i="8" s="1"/>
  <c r="AT46" i="6"/>
  <c r="AT46" i="8" s="1"/>
  <c r="AT96" i="8" s="1"/>
  <c r="AT45" i="6"/>
  <c r="AT45" i="8" s="1"/>
  <c r="AY48" i="5"/>
  <c r="AY48" i="9" s="1"/>
  <c r="AY98" i="9" s="1"/>
  <c r="AY35" i="5"/>
  <c r="AY35" i="9" s="1"/>
  <c r="AY47" i="5"/>
  <c r="AY47" i="9" s="1"/>
  <c r="AY97" i="9" s="1"/>
  <c r="AT42" i="1"/>
  <c r="AT42" i="7" s="1"/>
  <c r="AT93" i="7" s="1"/>
  <c r="AT43" i="1"/>
  <c r="AT43" i="7" s="1"/>
  <c r="AT94" i="7" s="1"/>
  <c r="AT44" i="1"/>
  <c r="AT44" i="7" s="1"/>
  <c r="AT46" i="1"/>
  <c r="AT46" i="7" s="1"/>
  <c r="AT96" i="7" s="1"/>
  <c r="AT45" i="1"/>
  <c r="AT45" i="7" s="1"/>
  <c r="AT41" i="1"/>
  <c r="AT41" i="7" s="1"/>
  <c r="AT92" i="7" s="1"/>
  <c r="AU42" i="5"/>
  <c r="AU42" i="9" s="1"/>
  <c r="AU93" i="9" s="1"/>
  <c r="AU45" i="5"/>
  <c r="AU45" i="9" s="1"/>
  <c r="AU43" i="5"/>
  <c r="AU43" i="9" s="1"/>
  <c r="AU94" i="9" s="1"/>
  <c r="AU44" i="5"/>
  <c r="AU44" i="9" s="1"/>
  <c r="AU41" i="5"/>
  <c r="AU41" i="9" s="1"/>
  <c r="AU92" i="9" s="1"/>
  <c r="AU46" i="5"/>
  <c r="AU46" i="9" s="1"/>
  <c r="AU96" i="9" s="1"/>
  <c r="AM14" i="5"/>
  <c r="AM14" i="9" s="1"/>
  <c r="AM79" i="9" s="1"/>
  <c r="AM33" i="5"/>
  <c r="AM33" i="9" s="1"/>
  <c r="AM88" i="9" s="1"/>
  <c r="AM54" i="5"/>
  <c r="AM54" i="9" s="1"/>
  <c r="AM103" i="9" s="1"/>
  <c r="AM15" i="5"/>
  <c r="AM15" i="9" s="1"/>
  <c r="AM80" i="9" s="1"/>
  <c r="AM53" i="5"/>
  <c r="AM53" i="9" s="1"/>
  <c r="AM102" i="9" s="1"/>
  <c r="AA41" i="6"/>
  <c r="AA41" i="8" s="1"/>
  <c r="AA92" i="8" s="1"/>
  <c r="AA42" i="6"/>
  <c r="AA42" i="8" s="1"/>
  <c r="AA93" i="8" s="1"/>
  <c r="AA44" i="6"/>
  <c r="AA44" i="8" s="1"/>
  <c r="AA43" i="6"/>
  <c r="AA43" i="8" s="1"/>
  <c r="AA94" i="8" s="1"/>
  <c r="AA45" i="6"/>
  <c r="AA45" i="8" s="1"/>
  <c r="AA46" i="6"/>
  <c r="AA46" i="8" s="1"/>
  <c r="AA96" i="8" s="1"/>
  <c r="AZ47" i="6"/>
  <c r="AZ47" i="8" s="1"/>
  <c r="AZ97" i="8" s="1"/>
  <c r="AZ48" i="6"/>
  <c r="AZ48" i="8" s="1"/>
  <c r="AZ98" i="8" s="1"/>
  <c r="AZ35" i="6"/>
  <c r="AZ35" i="8" s="1"/>
  <c r="AA30" i="5"/>
  <c r="AA30" i="9" s="1"/>
  <c r="AA36" i="5"/>
  <c r="AA36" i="9" s="1"/>
  <c r="AA38" i="5"/>
  <c r="AA38" i="9" s="1"/>
  <c r="AA90" i="9" s="1"/>
  <c r="AA40" i="5"/>
  <c r="AA40" i="9" s="1"/>
  <c r="AA34" i="5"/>
  <c r="AA34" i="9" s="1"/>
  <c r="AA37" i="5"/>
  <c r="AA37" i="9" s="1"/>
  <c r="AA39" i="5"/>
  <c r="AA39" i="9" s="1"/>
  <c r="AA26" i="5"/>
  <c r="AA26" i="9" s="1"/>
  <c r="AA85" i="9" s="1"/>
  <c r="AA25" i="5"/>
  <c r="AA25" i="9" s="1"/>
  <c r="AA84" i="9" s="1"/>
  <c r="AU14" i="1"/>
  <c r="AU14" i="7" s="1"/>
  <c r="AU79" i="7" s="1"/>
  <c r="AU53" i="1"/>
  <c r="AU53" i="7" s="1"/>
  <c r="AU102" i="7" s="1"/>
  <c r="AU54" i="1"/>
  <c r="AU54" i="7" s="1"/>
  <c r="AU103" i="7" s="1"/>
  <c r="AU33" i="1"/>
  <c r="AU33" i="7" s="1"/>
  <c r="AU88" i="7" s="1"/>
  <c r="AU15" i="1"/>
  <c r="AU15" i="7" s="1"/>
  <c r="AU80" i="7" s="1"/>
  <c r="AD45" i="1"/>
  <c r="AD45" i="7" s="1"/>
  <c r="AD41" i="1"/>
  <c r="AD41" i="7" s="1"/>
  <c r="AD92" i="7" s="1"/>
  <c r="AD42" i="1"/>
  <c r="AD42" i="7" s="1"/>
  <c r="AD93" i="7" s="1"/>
  <c r="AD44" i="1"/>
  <c r="AD44" i="7" s="1"/>
  <c r="AD43" i="1"/>
  <c r="AD43" i="7" s="1"/>
  <c r="AD94" i="7" s="1"/>
  <c r="AD46" i="1"/>
  <c r="AD46" i="7" s="1"/>
  <c r="AD96" i="7" s="1"/>
  <c r="AI48" i="1"/>
  <c r="AI48" i="7" s="1"/>
  <c r="AI98" i="7" s="1"/>
  <c r="AI35" i="1"/>
  <c r="AI35" i="7" s="1"/>
  <c r="AI47" i="1"/>
  <c r="AI47" i="7" s="1"/>
  <c r="AI97" i="7" s="1"/>
  <c r="AQ42" i="6"/>
  <c r="AQ42" i="8" s="1"/>
  <c r="AQ93" i="8" s="1"/>
  <c r="AQ43" i="6"/>
  <c r="AQ43" i="8" s="1"/>
  <c r="AQ94" i="8" s="1"/>
  <c r="AQ44" i="6"/>
  <c r="AQ44" i="8" s="1"/>
  <c r="AQ46" i="6"/>
  <c r="AQ46" i="8" s="1"/>
  <c r="AQ96" i="8" s="1"/>
  <c r="AQ41" i="6"/>
  <c r="AQ41" i="8" s="1"/>
  <c r="AQ92" i="8" s="1"/>
  <c r="AQ45" i="6"/>
  <c r="AQ45" i="8" s="1"/>
  <c r="AI24" i="5"/>
  <c r="AI24" i="9" s="1"/>
  <c r="AI50" i="5"/>
  <c r="AI50" i="9" s="1"/>
  <c r="AI16" i="5"/>
  <c r="AI16" i="9" s="1"/>
  <c r="AI22" i="5"/>
  <c r="AI22" i="9" s="1"/>
  <c r="AI21" i="5"/>
  <c r="AI21" i="9" s="1"/>
  <c r="AI27" i="5"/>
  <c r="AI27" i="9" s="1"/>
  <c r="AI49" i="5"/>
  <c r="AI49" i="9" s="1"/>
  <c r="AI23" i="5"/>
  <c r="AI23" i="9" s="1"/>
  <c r="AI20" i="5"/>
  <c r="AI20" i="9" s="1"/>
  <c r="AI28" i="5"/>
  <c r="AI28" i="9" s="1"/>
  <c r="AI29" i="5"/>
  <c r="AI29" i="9" s="1"/>
  <c r="AI31" i="5"/>
  <c r="AI31" i="9" s="1"/>
  <c r="AI32" i="5"/>
  <c r="AI32" i="9" s="1"/>
  <c r="AI17" i="5"/>
  <c r="AI17" i="9" s="1"/>
  <c r="AI19" i="5"/>
  <c r="AI19" i="9" s="1"/>
  <c r="AI51" i="5"/>
  <c r="AI51" i="9" s="1"/>
  <c r="AI100" i="9" s="1"/>
  <c r="AI18" i="5"/>
  <c r="AI18" i="9" s="1"/>
  <c r="Y33" i="1"/>
  <c r="Y33" i="7" s="1"/>
  <c r="Y88" i="7" s="1"/>
  <c r="Y53" i="1"/>
  <c r="Y53" i="7" s="1"/>
  <c r="Y102" i="7" s="1"/>
  <c r="Y54" i="1"/>
  <c r="Y54" i="7" s="1"/>
  <c r="Y103" i="7" s="1"/>
  <c r="Y14" i="1"/>
  <c r="Y14" i="7" s="1"/>
  <c r="Y79" i="7" s="1"/>
  <c r="Y15" i="1"/>
  <c r="Y15" i="7" s="1"/>
  <c r="Y80" i="7" s="1"/>
  <c r="Y41" i="6"/>
  <c r="Y41" i="8" s="1"/>
  <c r="Y92" i="8" s="1"/>
  <c r="Y42" i="6"/>
  <c r="Y42" i="8" s="1"/>
  <c r="Y93" i="8" s="1"/>
  <c r="Y43" i="6"/>
  <c r="Y43" i="8" s="1"/>
  <c r="Y94" i="8" s="1"/>
  <c r="Y45" i="6"/>
  <c r="Y45" i="8" s="1"/>
  <c r="Y44" i="6"/>
  <c r="Y44" i="8" s="1"/>
  <c r="Y46" i="6"/>
  <c r="Y46" i="8" s="1"/>
  <c r="Y96" i="8" s="1"/>
  <c r="BD25" i="1"/>
  <c r="BD25" i="7" s="1"/>
  <c r="BD84" i="7" s="1"/>
  <c r="BD40" i="1"/>
  <c r="BD40" i="7" s="1"/>
  <c r="BD34" i="1"/>
  <c r="BD34" i="7" s="1"/>
  <c r="BD36" i="1"/>
  <c r="BD36" i="7" s="1"/>
  <c r="BD37" i="1"/>
  <c r="BD37" i="7" s="1"/>
  <c r="BD39" i="1"/>
  <c r="BD39" i="7" s="1"/>
  <c r="BD26" i="1"/>
  <c r="BD26" i="7" s="1"/>
  <c r="BD85" i="7" s="1"/>
  <c r="BD38" i="1"/>
  <c r="BD38" i="7" s="1"/>
  <c r="BD90" i="7" s="1"/>
  <c r="BD30" i="1"/>
  <c r="BD30" i="7" s="1"/>
  <c r="AN27" i="1"/>
  <c r="AN27" i="7" s="1"/>
  <c r="AN19" i="1"/>
  <c r="AN19" i="7" s="1"/>
  <c r="AN31" i="1"/>
  <c r="AN31" i="7" s="1"/>
  <c r="AN50" i="1"/>
  <c r="AN50" i="7" s="1"/>
  <c r="AN21" i="1"/>
  <c r="AN21" i="7" s="1"/>
  <c r="AN32" i="1"/>
  <c r="AN32" i="7" s="1"/>
  <c r="AN51" i="1"/>
  <c r="AN51" i="7" s="1"/>
  <c r="AN100" i="7" s="1"/>
  <c r="AN22" i="1"/>
  <c r="AN22" i="7" s="1"/>
  <c r="AN16" i="1"/>
  <c r="AN16" i="7" s="1"/>
  <c r="AN24" i="1"/>
  <c r="AN24" i="7" s="1"/>
  <c r="AN18" i="1"/>
  <c r="AN18" i="7" s="1"/>
  <c r="AN49" i="1"/>
  <c r="AN49" i="7" s="1"/>
  <c r="AN99" i="7" s="1"/>
  <c r="AN28" i="1"/>
  <c r="AN28" i="7" s="1"/>
  <c r="AN23" i="1"/>
  <c r="AN23" i="7" s="1"/>
  <c r="AN17" i="1"/>
  <c r="AN17" i="7" s="1"/>
  <c r="AN29" i="1"/>
  <c r="AN29" i="7" s="1"/>
  <c r="AN20" i="1"/>
  <c r="AN20" i="7" s="1"/>
  <c r="AN45" i="6"/>
  <c r="AN45" i="8" s="1"/>
  <c r="AN46" i="6"/>
  <c r="AN46" i="8" s="1"/>
  <c r="AN96" i="8" s="1"/>
  <c r="AN41" i="6"/>
  <c r="AN41" i="8" s="1"/>
  <c r="AN92" i="8" s="1"/>
  <c r="AN44" i="6"/>
  <c r="AN44" i="8" s="1"/>
  <c r="AN43" i="6"/>
  <c r="AN43" i="8" s="1"/>
  <c r="AN94" i="8" s="1"/>
  <c r="AN42" i="6"/>
  <c r="AN42" i="8" s="1"/>
  <c r="AN93" i="8" s="1"/>
  <c r="AF24" i="1"/>
  <c r="AF24" i="7" s="1"/>
  <c r="AF18" i="1"/>
  <c r="AF18" i="7" s="1"/>
  <c r="AF27" i="1"/>
  <c r="AF27" i="7" s="1"/>
  <c r="AF29" i="1"/>
  <c r="AF29" i="7" s="1"/>
  <c r="AF49" i="1"/>
  <c r="AF49" i="7" s="1"/>
  <c r="AF31" i="1"/>
  <c r="AF31" i="7" s="1"/>
  <c r="AF50" i="1"/>
  <c r="AF50" i="7" s="1"/>
  <c r="AF21" i="1"/>
  <c r="AF21" i="7" s="1"/>
  <c r="AF32" i="1"/>
  <c r="AF32" i="7" s="1"/>
  <c r="AF51" i="1"/>
  <c r="AF51" i="7" s="1"/>
  <c r="AF100" i="7" s="1"/>
  <c r="AF23" i="1"/>
  <c r="AF23" i="7" s="1"/>
  <c r="AF17" i="1"/>
  <c r="AF17" i="7" s="1"/>
  <c r="AF22" i="1"/>
  <c r="AF22" i="7" s="1"/>
  <c r="AF16" i="1"/>
  <c r="AF16" i="7" s="1"/>
  <c r="AF20" i="1"/>
  <c r="AF20" i="7" s="1"/>
  <c r="AF28" i="1"/>
  <c r="AF28" i="7" s="1"/>
  <c r="AF19" i="1"/>
  <c r="AF19" i="7" s="1"/>
  <c r="X44" i="1"/>
  <c r="X44" i="7" s="1"/>
  <c r="X41" i="1"/>
  <c r="X41" i="7" s="1"/>
  <c r="X92" i="7" s="1"/>
  <c r="X43" i="1"/>
  <c r="X43" i="7" s="1"/>
  <c r="X94" i="7" s="1"/>
  <c r="X42" i="1"/>
  <c r="X42" i="7" s="1"/>
  <c r="X93" i="7" s="1"/>
  <c r="X45" i="1"/>
  <c r="X45" i="7" s="1"/>
  <c r="X46" i="1"/>
  <c r="X46" i="7" s="1"/>
  <c r="X96" i="7" s="1"/>
  <c r="AN35" i="5"/>
  <c r="AN35" i="9" s="1"/>
  <c r="AN48" i="5"/>
  <c r="AN48" i="9" s="1"/>
  <c r="AN98" i="9" s="1"/>
  <c r="AN47" i="5"/>
  <c r="AN47" i="9" s="1"/>
  <c r="AN97" i="9" s="1"/>
  <c r="BB42" i="1"/>
  <c r="BB42" i="7" s="1"/>
  <c r="BB93" i="7" s="1"/>
  <c r="BB43" i="1"/>
  <c r="BB43" i="7" s="1"/>
  <c r="BB94" i="7" s="1"/>
  <c r="BB44" i="1"/>
  <c r="BB44" i="7" s="1"/>
  <c r="BB46" i="1"/>
  <c r="BB46" i="7" s="1"/>
  <c r="BB96" i="7" s="1"/>
  <c r="BB41" i="1"/>
  <c r="BB41" i="7" s="1"/>
  <c r="BB92" i="7" s="1"/>
  <c r="BB45" i="1"/>
  <c r="BB45" i="7" s="1"/>
  <c r="AB47" i="6"/>
  <c r="AB47" i="8" s="1"/>
  <c r="AB97" i="8" s="1"/>
  <c r="AB35" i="6"/>
  <c r="AB35" i="8" s="1"/>
  <c r="AB48" i="6"/>
  <c r="AB48" i="8" s="1"/>
  <c r="AB98" i="8" s="1"/>
  <c r="BA14" i="6"/>
  <c r="BA14" i="8" s="1"/>
  <c r="BA79" i="8" s="1"/>
  <c r="BA53" i="6"/>
  <c r="BA53" i="8" s="1"/>
  <c r="BA102" i="8" s="1"/>
  <c r="BA54" i="6"/>
  <c r="BA54" i="8" s="1"/>
  <c r="BA103" i="8" s="1"/>
  <c r="BA15" i="6"/>
  <c r="BA15" i="8" s="1"/>
  <c r="BA80" i="8" s="1"/>
  <c r="BA33" i="6"/>
  <c r="BA33" i="8" s="1"/>
  <c r="BA88" i="8" s="1"/>
  <c r="AR48" i="1"/>
  <c r="AR48" i="7" s="1"/>
  <c r="AR98" i="7" s="1"/>
  <c r="AR35" i="1"/>
  <c r="AR35" i="7" s="1"/>
  <c r="AR47" i="1"/>
  <c r="AR47" i="7" s="1"/>
  <c r="AR97" i="7" s="1"/>
  <c r="AQ27" i="5"/>
  <c r="AQ27" i="9" s="1"/>
  <c r="AQ49" i="5"/>
  <c r="AQ49" i="9" s="1"/>
  <c r="AQ51" i="5"/>
  <c r="AQ51" i="9" s="1"/>
  <c r="AQ100" i="9" s="1"/>
  <c r="AQ21" i="5"/>
  <c r="AQ21" i="9" s="1"/>
  <c r="AQ23" i="5"/>
  <c r="AQ23" i="9" s="1"/>
  <c r="AQ24" i="5"/>
  <c r="AQ24" i="9" s="1"/>
  <c r="AQ50" i="5"/>
  <c r="AQ50" i="9" s="1"/>
  <c r="AQ29" i="5"/>
  <c r="AQ29" i="9" s="1"/>
  <c r="AQ18" i="5"/>
  <c r="AQ18" i="9" s="1"/>
  <c r="AQ20" i="5"/>
  <c r="AQ20" i="9" s="1"/>
  <c r="AQ19" i="5"/>
  <c r="AQ19" i="9" s="1"/>
  <c r="AQ28" i="5"/>
  <c r="AQ28" i="9" s="1"/>
  <c r="AQ22" i="5"/>
  <c r="AQ22" i="9" s="1"/>
  <c r="AQ16" i="5"/>
  <c r="AQ16" i="9" s="1"/>
  <c r="AQ32" i="5"/>
  <c r="AQ32" i="9" s="1"/>
  <c r="AQ31" i="5"/>
  <c r="AQ31" i="9" s="1"/>
  <c r="AQ17" i="5"/>
  <c r="AQ17" i="9" s="1"/>
  <c r="BE44" i="1"/>
  <c r="BE44" i="7" s="1"/>
  <c r="BE41" i="1"/>
  <c r="BE41" i="7" s="1"/>
  <c r="BE92" i="7" s="1"/>
  <c r="BE43" i="1"/>
  <c r="BE43" i="7" s="1"/>
  <c r="BE94" i="7" s="1"/>
  <c r="BE45" i="1"/>
  <c r="BE45" i="7" s="1"/>
  <c r="BE46" i="1"/>
  <c r="BE46" i="7" s="1"/>
  <c r="BE96" i="7" s="1"/>
  <c r="BE42" i="1"/>
  <c r="BE42" i="7" s="1"/>
  <c r="BE93" i="7" s="1"/>
  <c r="AP41" i="5"/>
  <c r="AP41" i="9" s="1"/>
  <c r="AP92" i="9" s="1"/>
  <c r="AP43" i="5"/>
  <c r="AP43" i="9" s="1"/>
  <c r="AP94" i="9" s="1"/>
  <c r="AP42" i="5"/>
  <c r="AP42" i="9" s="1"/>
  <c r="AP93" i="9" s="1"/>
  <c r="AP44" i="5"/>
  <c r="AP44" i="9" s="1"/>
  <c r="AP46" i="5"/>
  <c r="AP46" i="9" s="1"/>
  <c r="AP96" i="9" s="1"/>
  <c r="AP45" i="5"/>
  <c r="AP45" i="9" s="1"/>
  <c r="AW17" i="6"/>
  <c r="AW17" i="8" s="1"/>
  <c r="AW29" i="6"/>
  <c r="AW29" i="8" s="1"/>
  <c r="AW18" i="6"/>
  <c r="AW18" i="8" s="1"/>
  <c r="AW21" i="6"/>
  <c r="AW21" i="8" s="1"/>
  <c r="AW19" i="6"/>
  <c r="AW19" i="8" s="1"/>
  <c r="AW23" i="6"/>
  <c r="AW23" i="8" s="1"/>
  <c r="AW49" i="6"/>
  <c r="AW49" i="8" s="1"/>
  <c r="AW31" i="6"/>
  <c r="AW31" i="8" s="1"/>
  <c r="AW16" i="6"/>
  <c r="AW16" i="8" s="1"/>
  <c r="AW22" i="6"/>
  <c r="AW22" i="8" s="1"/>
  <c r="AW20" i="6"/>
  <c r="AW20" i="8" s="1"/>
  <c r="AW24" i="6"/>
  <c r="AW24" i="8" s="1"/>
  <c r="AW32" i="6"/>
  <c r="AW32" i="8" s="1"/>
  <c r="AW50" i="6"/>
  <c r="AW50" i="8" s="1"/>
  <c r="AW28" i="6"/>
  <c r="AW28" i="8" s="1"/>
  <c r="AW27" i="6"/>
  <c r="AW27" i="8" s="1"/>
  <c r="AW51" i="6"/>
  <c r="AW51" i="8" s="1"/>
  <c r="AW100" i="8" s="1"/>
  <c r="AY27" i="6"/>
  <c r="AY27" i="8" s="1"/>
  <c r="AY51" i="6"/>
  <c r="AY51" i="8" s="1"/>
  <c r="AY100" i="8" s="1"/>
  <c r="AY28" i="6"/>
  <c r="AY28" i="8" s="1"/>
  <c r="AY16" i="6"/>
  <c r="AY16" i="8" s="1"/>
  <c r="AY17" i="6"/>
  <c r="AY17" i="8" s="1"/>
  <c r="AY21" i="6"/>
  <c r="AY21" i="8" s="1"/>
  <c r="AY19" i="6"/>
  <c r="AY19" i="8" s="1"/>
  <c r="AY29" i="6"/>
  <c r="AY29" i="8" s="1"/>
  <c r="AY18" i="6"/>
  <c r="AY18" i="8" s="1"/>
  <c r="AY22" i="6"/>
  <c r="AY22" i="8" s="1"/>
  <c r="AY20" i="6"/>
  <c r="AY20" i="8" s="1"/>
  <c r="AY24" i="6"/>
  <c r="AY24" i="8" s="1"/>
  <c r="AY32" i="6"/>
  <c r="AY32" i="8" s="1"/>
  <c r="AY50" i="6"/>
  <c r="AY50" i="8" s="1"/>
  <c r="AY31" i="6"/>
  <c r="AY31" i="8" s="1"/>
  <c r="AY23" i="6"/>
  <c r="AY23" i="8" s="1"/>
  <c r="AY49" i="6"/>
  <c r="AY49" i="8" s="1"/>
  <c r="BF35" i="6"/>
  <c r="BF35" i="8" s="1"/>
  <c r="BF48" i="6"/>
  <c r="BF48" i="8" s="1"/>
  <c r="BF98" i="8" s="1"/>
  <c r="BF47" i="6"/>
  <c r="BF47" i="8" s="1"/>
  <c r="BF97" i="8" s="1"/>
  <c r="AO44" i="1"/>
  <c r="AO44" i="7" s="1"/>
  <c r="AO41" i="1"/>
  <c r="AO41" i="7" s="1"/>
  <c r="AO92" i="7" s="1"/>
  <c r="AO43" i="1"/>
  <c r="AO43" i="7" s="1"/>
  <c r="AO94" i="7" s="1"/>
  <c r="AO46" i="1"/>
  <c r="AO46" i="7" s="1"/>
  <c r="AO96" i="7" s="1"/>
  <c r="AO42" i="1"/>
  <c r="AO42" i="7" s="1"/>
  <c r="AO93" i="7" s="1"/>
  <c r="AO45" i="1"/>
  <c r="AO45" i="7" s="1"/>
  <c r="AG35" i="6"/>
  <c r="AG35" i="8" s="1"/>
  <c r="AG48" i="6"/>
  <c r="AG48" i="8" s="1"/>
  <c r="AG98" i="8" s="1"/>
  <c r="AG47" i="6"/>
  <c r="AG47" i="8" s="1"/>
  <c r="AG97" i="8" s="1"/>
  <c r="AG38" i="1"/>
  <c r="AG38" i="7" s="1"/>
  <c r="AG90" i="7" s="1"/>
  <c r="AG26" i="1"/>
  <c r="AG26" i="7" s="1"/>
  <c r="AG30" i="1"/>
  <c r="AG30" i="7" s="1"/>
  <c r="AG34" i="1"/>
  <c r="AG34" i="7" s="1"/>
  <c r="AG37" i="1"/>
  <c r="AG37" i="7" s="1"/>
  <c r="AG40" i="1"/>
  <c r="AG40" i="7" s="1"/>
  <c r="AG39" i="1"/>
  <c r="AG39" i="7" s="1"/>
  <c r="AG25" i="1"/>
  <c r="AG25" i="7" s="1"/>
  <c r="AG84" i="7" s="1"/>
  <c r="AG36" i="1"/>
  <c r="AG36" i="7" s="1"/>
  <c r="AM6" i="5"/>
  <c r="AM6" i="9" s="1"/>
  <c r="AM57" i="9"/>
  <c r="X6" i="5"/>
  <c r="X6" i="9" s="1"/>
  <c r="X57" i="9"/>
  <c r="AW58" i="5"/>
  <c r="AW59" i="5"/>
  <c r="AS58" i="5"/>
  <c r="AS59" i="5"/>
  <c r="AU66" i="5"/>
  <c r="AU66" i="9" s="1"/>
  <c r="AU64" i="5"/>
  <c r="AU64" i="9" s="1"/>
  <c r="AU63" i="5"/>
  <c r="AU63" i="9" s="1"/>
  <c r="AU67" i="5"/>
  <c r="AU67" i="9" s="1"/>
  <c r="AU69" i="5"/>
  <c r="AU69" i="9" s="1"/>
  <c r="AU60" i="5"/>
  <c r="AU61" i="5"/>
  <c r="AU62" i="5"/>
  <c r="AU65" i="5"/>
  <c r="AU65" i="9" s="1"/>
  <c r="AU68" i="5"/>
  <c r="AU68" i="9" s="1"/>
  <c r="AU70" i="5"/>
  <c r="AU70" i="9" s="1"/>
  <c r="AK57" i="8"/>
  <c r="AK6" i="6"/>
  <c r="AK6" i="8" s="1"/>
  <c r="AL65" i="6"/>
  <c r="AL65" i="8" s="1"/>
  <c r="AL63" i="6"/>
  <c r="AL63" i="8" s="1"/>
  <c r="AL67" i="6"/>
  <c r="AL67" i="8" s="1"/>
  <c r="AL69" i="6"/>
  <c r="AL69" i="8" s="1"/>
  <c r="AL62" i="6"/>
  <c r="AL66" i="6"/>
  <c r="AL66" i="8" s="1"/>
  <c r="AL68" i="6"/>
  <c r="AL68" i="8" s="1"/>
  <c r="AL60" i="6"/>
  <c r="AL70" i="6"/>
  <c r="AL70" i="8" s="1"/>
  <c r="AL61" i="6"/>
  <c r="AL64" i="6"/>
  <c r="AL64" i="8" s="1"/>
  <c r="AI58" i="5"/>
  <c r="AI59" i="5"/>
  <c r="AN58" i="5"/>
  <c r="AN59" i="5"/>
  <c r="BE6" i="6"/>
  <c r="BE6" i="8" s="1"/>
  <c r="BE57" i="8"/>
  <c r="Y62" i="9"/>
  <c r="Y11" i="5"/>
  <c r="Y11" i="9" s="1"/>
  <c r="AY62" i="9"/>
  <c r="AY11" i="5"/>
  <c r="AY11" i="9" s="1"/>
  <c r="AV58" i="9"/>
  <c r="AV7" i="5"/>
  <c r="AV7" i="9" s="1"/>
  <c r="AR58" i="6"/>
  <c r="AR59" i="6"/>
  <c r="AF59" i="6"/>
  <c r="AF58" i="6"/>
  <c r="AG10" i="5"/>
  <c r="AG10" i="9" s="1"/>
  <c r="AG61" i="9"/>
  <c r="BC58" i="9"/>
  <c r="BC7" i="5"/>
  <c r="BC7" i="9" s="1"/>
  <c r="AD59" i="6"/>
  <c r="AD58" i="6"/>
  <c r="AM59" i="6"/>
  <c r="AM58" i="6"/>
  <c r="Y58" i="5"/>
  <c r="Y59" i="5"/>
  <c r="AI58" i="6"/>
  <c r="AI59" i="6"/>
  <c r="AG59" i="9"/>
  <c r="AG8" i="5"/>
  <c r="AG8" i="9" s="1"/>
  <c r="AR59" i="9"/>
  <c r="AR8" i="5"/>
  <c r="AR8" i="9" s="1"/>
  <c r="BB60" i="9"/>
  <c r="BB9" i="5"/>
  <c r="BB9" i="9" s="1"/>
  <c r="AW6" i="6"/>
  <c r="AW6" i="8" s="1"/>
  <c r="AW57" i="8"/>
  <c r="BF59" i="6"/>
  <c r="BF58" i="6"/>
  <c r="AH7" i="5"/>
  <c r="AH7" i="9" s="1"/>
  <c r="AH58" i="9"/>
  <c r="AX8" i="5"/>
  <c r="AX8" i="9" s="1"/>
  <c r="AX59" i="9"/>
  <c r="BG58" i="6"/>
  <c r="BG59" i="6"/>
  <c r="BG10" i="5"/>
  <c r="BG10" i="9" s="1"/>
  <c r="BG61" i="9"/>
  <c r="AU59" i="6"/>
  <c r="AU58" i="6"/>
  <c r="AL59" i="1"/>
  <c r="AL58" i="1"/>
  <c r="BF6" i="1"/>
  <c r="BF6" i="7" s="1"/>
  <c r="BF57" i="7"/>
  <c r="AC58" i="1"/>
  <c r="AC59" i="1"/>
  <c r="AY64" i="1"/>
  <c r="AY64" i="7" s="1"/>
  <c r="AY60" i="1"/>
  <c r="AY61" i="1"/>
  <c r="AY69" i="1"/>
  <c r="AY69" i="7" s="1"/>
  <c r="AY70" i="1"/>
  <c r="AY70" i="7" s="1"/>
  <c r="AY68" i="1"/>
  <c r="AY68" i="7" s="1"/>
  <c r="AY65" i="1"/>
  <c r="AY65" i="7" s="1"/>
  <c r="AY66" i="1"/>
  <c r="AY66" i="7" s="1"/>
  <c r="AY62" i="1"/>
  <c r="AY67" i="1"/>
  <c r="AY67" i="7" s="1"/>
  <c r="AY63" i="1"/>
  <c r="AY63" i="7" s="1"/>
  <c r="AZ41" i="1"/>
  <c r="AZ41" i="7" s="1"/>
  <c r="AZ92" i="7" s="1"/>
  <c r="AZ44" i="1"/>
  <c r="AZ44" i="7" s="1"/>
  <c r="AZ45" i="1"/>
  <c r="AZ45" i="7" s="1"/>
  <c r="AZ46" i="1"/>
  <c r="AZ46" i="7" s="1"/>
  <c r="AZ96" i="7" s="1"/>
  <c r="AZ43" i="1"/>
  <c r="AZ43" i="7" s="1"/>
  <c r="AZ94" i="7" s="1"/>
  <c r="AZ42" i="1"/>
  <c r="AZ42" i="7" s="1"/>
  <c r="AZ93" i="7" s="1"/>
  <c r="AM46" i="6"/>
  <c r="AM46" i="8" s="1"/>
  <c r="AM96" i="8" s="1"/>
  <c r="AM42" i="6"/>
  <c r="AM42" i="8" s="1"/>
  <c r="AM93" i="8" s="1"/>
  <c r="AM41" i="6"/>
  <c r="AM41" i="8" s="1"/>
  <c r="AM92" i="8" s="1"/>
  <c r="AM45" i="6"/>
  <c r="AM45" i="8" s="1"/>
  <c r="AM43" i="6"/>
  <c r="AM43" i="8" s="1"/>
  <c r="AM94" i="8" s="1"/>
  <c r="AM44" i="6"/>
  <c r="AM44" i="8" s="1"/>
  <c r="AR58" i="1"/>
  <c r="AR59" i="1"/>
  <c r="AQ58" i="1"/>
  <c r="AQ59" i="1"/>
  <c r="AD58" i="1"/>
  <c r="AD59" i="1"/>
  <c r="AM6" i="1"/>
  <c r="AM6" i="7" s="1"/>
  <c r="AM57" i="7"/>
  <c r="AZ14" i="1"/>
  <c r="AZ14" i="7" s="1"/>
  <c r="AZ79" i="7" s="1"/>
  <c r="AZ15" i="1"/>
  <c r="AZ15" i="7" s="1"/>
  <c r="AZ80" i="7" s="1"/>
  <c r="AZ54" i="1"/>
  <c r="AZ54" i="7" s="1"/>
  <c r="AZ103" i="7" s="1"/>
  <c r="AZ33" i="1"/>
  <c r="AZ33" i="7" s="1"/>
  <c r="AZ88" i="7" s="1"/>
  <c r="AZ53" i="1"/>
  <c r="AZ53" i="7" s="1"/>
  <c r="AZ102" i="7" s="1"/>
  <c r="AF47" i="5"/>
  <c r="AF47" i="9" s="1"/>
  <c r="AF97" i="9" s="1"/>
  <c r="AF48" i="5"/>
  <c r="AF48" i="9" s="1"/>
  <c r="AF98" i="9" s="1"/>
  <c r="AF35" i="5"/>
  <c r="AF35" i="9" s="1"/>
  <c r="Y48" i="5"/>
  <c r="Y48" i="9" s="1"/>
  <c r="Y98" i="9" s="1"/>
  <c r="Y47" i="5"/>
  <c r="Y47" i="9" s="1"/>
  <c r="Y97" i="9" s="1"/>
  <c r="Y35" i="5"/>
  <c r="Y35" i="9" s="1"/>
  <c r="AF69" i="1"/>
  <c r="AF69" i="7" s="1"/>
  <c r="AF70" i="1"/>
  <c r="AF70" i="7" s="1"/>
  <c r="AF65" i="1"/>
  <c r="AF65" i="7" s="1"/>
  <c r="AF63" i="1"/>
  <c r="AF63" i="7" s="1"/>
  <c r="AF64" i="1"/>
  <c r="AF64" i="7" s="1"/>
  <c r="AF62" i="1"/>
  <c r="AF60" i="1"/>
  <c r="AF61" i="1"/>
  <c r="AF68" i="1"/>
  <c r="AF68" i="7" s="1"/>
  <c r="AF66" i="1"/>
  <c r="AF66" i="7" s="1"/>
  <c r="AF67" i="1"/>
  <c r="AF67" i="7" s="1"/>
  <c r="X62" i="1"/>
  <c r="X70" i="1"/>
  <c r="X70" i="7" s="1"/>
  <c r="X67" i="1"/>
  <c r="X67" i="7" s="1"/>
  <c r="X65" i="1"/>
  <c r="X65" i="7" s="1"/>
  <c r="X66" i="1"/>
  <c r="X66" i="7" s="1"/>
  <c r="X68" i="1"/>
  <c r="X68" i="7" s="1"/>
  <c r="X69" i="1"/>
  <c r="X69" i="7" s="1"/>
  <c r="X60" i="1"/>
  <c r="X61" i="1"/>
  <c r="X63" i="1"/>
  <c r="X63" i="7" s="1"/>
  <c r="X64" i="1"/>
  <c r="X64" i="7" s="1"/>
  <c r="AQ6" i="1"/>
  <c r="AQ6" i="7" s="1"/>
  <c r="AQ57" i="7"/>
  <c r="AI66" i="1"/>
  <c r="AI66" i="7" s="1"/>
  <c r="AI65" i="1"/>
  <c r="AI65" i="7" s="1"/>
  <c r="AI67" i="1"/>
  <c r="AI67" i="7" s="1"/>
  <c r="AI62" i="1"/>
  <c r="AI63" i="1"/>
  <c r="AI63" i="7" s="1"/>
  <c r="AI64" i="1"/>
  <c r="AI64" i="7" s="1"/>
  <c r="AI68" i="1"/>
  <c r="AI68" i="7" s="1"/>
  <c r="AI60" i="1"/>
  <c r="AI61" i="1"/>
  <c r="AI69" i="1"/>
  <c r="AI69" i="7" s="1"/>
  <c r="AI70" i="1"/>
  <c r="AI70" i="7" s="1"/>
  <c r="BG58" i="1"/>
  <c r="BG59" i="1"/>
  <c r="BA57" i="7"/>
  <c r="BA6" i="1"/>
  <c r="BA6" i="7" s="1"/>
  <c r="AM64" i="1"/>
  <c r="AM64" i="7" s="1"/>
  <c r="AM60" i="1"/>
  <c r="AM61" i="1"/>
  <c r="AM68" i="1"/>
  <c r="AM68" i="7" s="1"/>
  <c r="AM69" i="1"/>
  <c r="AM69" i="7" s="1"/>
  <c r="AM70" i="1"/>
  <c r="AM70" i="7" s="1"/>
  <c r="AM66" i="1"/>
  <c r="AM66" i="7" s="1"/>
  <c r="AM65" i="1"/>
  <c r="AM65" i="7" s="1"/>
  <c r="AM67" i="1"/>
  <c r="AM67" i="7" s="1"/>
  <c r="AM63" i="1"/>
  <c r="AM63" i="7" s="1"/>
  <c r="AM62" i="1"/>
  <c r="BC26" i="5"/>
  <c r="BC26" i="9" s="1"/>
  <c r="BC34" i="5"/>
  <c r="BC34" i="9" s="1"/>
  <c r="BC37" i="5"/>
  <c r="BC37" i="9" s="1"/>
  <c r="BC39" i="5"/>
  <c r="BC39" i="9" s="1"/>
  <c r="BC30" i="5"/>
  <c r="BC30" i="9" s="1"/>
  <c r="BC36" i="5"/>
  <c r="BC36" i="9" s="1"/>
  <c r="BC38" i="5"/>
  <c r="BC38" i="9" s="1"/>
  <c r="BC90" i="9" s="1"/>
  <c r="BC40" i="5"/>
  <c r="BC40" i="9" s="1"/>
  <c r="BC25" i="5"/>
  <c r="BC25" i="9" s="1"/>
  <c r="BC84" i="9" s="1"/>
  <c r="BH26" i="5"/>
  <c r="BH26" i="9" s="1"/>
  <c r="BH34" i="5"/>
  <c r="BH34" i="9" s="1"/>
  <c r="BH37" i="5"/>
  <c r="BH37" i="9" s="1"/>
  <c r="BH39" i="5"/>
  <c r="BH39" i="9" s="1"/>
  <c r="BH30" i="5"/>
  <c r="BH30" i="9" s="1"/>
  <c r="BH36" i="5"/>
  <c r="BH36" i="9" s="1"/>
  <c r="BH38" i="5"/>
  <c r="BH38" i="9" s="1"/>
  <c r="BH90" i="9" s="1"/>
  <c r="BH40" i="5"/>
  <c r="BH40" i="9" s="1"/>
  <c r="BH25" i="5"/>
  <c r="BH25" i="9" s="1"/>
  <c r="BH84" i="9" s="1"/>
  <c r="BC14" i="1"/>
  <c r="BC14" i="7" s="1"/>
  <c r="BC79" i="7" s="1"/>
  <c r="BC53" i="1"/>
  <c r="BC53" i="7" s="1"/>
  <c r="BC102" i="7" s="1"/>
  <c r="BC15" i="1"/>
  <c r="BC15" i="7" s="1"/>
  <c r="BC80" i="7" s="1"/>
  <c r="BC33" i="1"/>
  <c r="BC33" i="7" s="1"/>
  <c r="BC88" i="7" s="1"/>
  <c r="BC54" i="1"/>
  <c r="BC54" i="7" s="1"/>
  <c r="BC103" i="7" s="1"/>
  <c r="BC23" i="6"/>
  <c r="BC23" i="8" s="1"/>
  <c r="BC49" i="6"/>
  <c r="BC49" i="8" s="1"/>
  <c r="BC24" i="6"/>
  <c r="BC24" i="8" s="1"/>
  <c r="BC32" i="6"/>
  <c r="BC32" i="8" s="1"/>
  <c r="BC50" i="6"/>
  <c r="BC50" i="8" s="1"/>
  <c r="BC27" i="6"/>
  <c r="BC27" i="8" s="1"/>
  <c r="BC51" i="6"/>
  <c r="BC51" i="8" s="1"/>
  <c r="BC100" i="8" s="1"/>
  <c r="BC17" i="6"/>
  <c r="BC17" i="8" s="1"/>
  <c r="BC28" i="6"/>
  <c r="BC28" i="8" s="1"/>
  <c r="BC31" i="6"/>
  <c r="BC31" i="8" s="1"/>
  <c r="BC16" i="6"/>
  <c r="BC16" i="8" s="1"/>
  <c r="BC29" i="6"/>
  <c r="BC29" i="8" s="1"/>
  <c r="BC18" i="6"/>
  <c r="BC18" i="8" s="1"/>
  <c r="BC22" i="6"/>
  <c r="BC22" i="8" s="1"/>
  <c r="BC20" i="6"/>
  <c r="BC20" i="8" s="1"/>
  <c r="BC21" i="6"/>
  <c r="BC21" i="8" s="1"/>
  <c r="BC19" i="6"/>
  <c r="BC19" i="8" s="1"/>
  <c r="Y41" i="5"/>
  <c r="Y41" i="9" s="1"/>
  <c r="Y92" i="9" s="1"/>
  <c r="Y43" i="5"/>
  <c r="Y43" i="9" s="1"/>
  <c r="Y94" i="9" s="1"/>
  <c r="Y45" i="5"/>
  <c r="Y45" i="9" s="1"/>
  <c r="Y42" i="5"/>
  <c r="Y42" i="9" s="1"/>
  <c r="Y93" i="9" s="1"/>
  <c r="Y44" i="5"/>
  <c r="Y44" i="9" s="1"/>
  <c r="Y46" i="5"/>
  <c r="Y46" i="9" s="1"/>
  <c r="Y96" i="9" s="1"/>
  <c r="AA43" i="1"/>
  <c r="AA43" i="7" s="1"/>
  <c r="AA94" i="7" s="1"/>
  <c r="AA44" i="1"/>
  <c r="AA44" i="7" s="1"/>
  <c r="AA45" i="1"/>
  <c r="AA45" i="7" s="1"/>
  <c r="AA42" i="1"/>
  <c r="AA42" i="7" s="1"/>
  <c r="AA93" i="7" s="1"/>
  <c r="AA46" i="1"/>
  <c r="AA46" i="7" s="1"/>
  <c r="AA96" i="7" s="1"/>
  <c r="AA41" i="1"/>
  <c r="AA41" i="7" s="1"/>
  <c r="AA92" i="7" s="1"/>
  <c r="AI21" i="6"/>
  <c r="AI21" i="8" s="1"/>
  <c r="AI31" i="6"/>
  <c r="AI31" i="8" s="1"/>
  <c r="AI19" i="6"/>
  <c r="AI19" i="8" s="1"/>
  <c r="AI22" i="6"/>
  <c r="AI22" i="8" s="1"/>
  <c r="AI20" i="6"/>
  <c r="AI20" i="8" s="1"/>
  <c r="AI23" i="6"/>
  <c r="AI23" i="8" s="1"/>
  <c r="AI32" i="6"/>
  <c r="AI32" i="8" s="1"/>
  <c r="AI49" i="6"/>
  <c r="AI49" i="8" s="1"/>
  <c r="AI27" i="6"/>
  <c r="AI27" i="8" s="1"/>
  <c r="AI16" i="6"/>
  <c r="AI16" i="8" s="1"/>
  <c r="AI51" i="6"/>
  <c r="AI51" i="8" s="1"/>
  <c r="AI100" i="8" s="1"/>
  <c r="AI24" i="6"/>
  <c r="AI24" i="8" s="1"/>
  <c r="AI50" i="6"/>
  <c r="AI50" i="8" s="1"/>
  <c r="AI18" i="6"/>
  <c r="AI18" i="8" s="1"/>
  <c r="AI29" i="6"/>
  <c r="AI29" i="8" s="1"/>
  <c r="AI28" i="6"/>
  <c r="AI28" i="8" s="1"/>
  <c r="AI17" i="6"/>
  <c r="AI17" i="8" s="1"/>
  <c r="AV14" i="6"/>
  <c r="AV14" i="8" s="1"/>
  <c r="AV79" i="8" s="1"/>
  <c r="AV15" i="6"/>
  <c r="AV15" i="8" s="1"/>
  <c r="AV80" i="8" s="1"/>
  <c r="AV33" i="6"/>
  <c r="AV33" i="8" s="1"/>
  <c r="AV88" i="8" s="1"/>
  <c r="AV53" i="6"/>
  <c r="AV53" i="8" s="1"/>
  <c r="AV102" i="8" s="1"/>
  <c r="AV54" i="6"/>
  <c r="AV54" i="8" s="1"/>
  <c r="AV103" i="8" s="1"/>
  <c r="AV29" i="5"/>
  <c r="AV29" i="9" s="1"/>
  <c r="AV22" i="5"/>
  <c r="AV22" i="9" s="1"/>
  <c r="AV16" i="5"/>
  <c r="AV16" i="9" s="1"/>
  <c r="AV31" i="5"/>
  <c r="AV31" i="9" s="1"/>
  <c r="AV19" i="5"/>
  <c r="AV19" i="9" s="1"/>
  <c r="AV51" i="5"/>
  <c r="AV51" i="9" s="1"/>
  <c r="AV100" i="9" s="1"/>
  <c r="AV23" i="5"/>
  <c r="AV23" i="9" s="1"/>
  <c r="AV18" i="5"/>
  <c r="AV18" i="9" s="1"/>
  <c r="AV20" i="5"/>
  <c r="AV20" i="9" s="1"/>
  <c r="AV49" i="5"/>
  <c r="AV49" i="9" s="1"/>
  <c r="AV50" i="5"/>
  <c r="AV50" i="9" s="1"/>
  <c r="AV24" i="5"/>
  <c r="AV24" i="9" s="1"/>
  <c r="AV27" i="5"/>
  <c r="AV27" i="9" s="1"/>
  <c r="AV21" i="5"/>
  <c r="AV21" i="9" s="1"/>
  <c r="AV28" i="5"/>
  <c r="AV28" i="9" s="1"/>
  <c r="AV32" i="5"/>
  <c r="AV32" i="9" s="1"/>
  <c r="AV17" i="5"/>
  <c r="AV17" i="9" s="1"/>
  <c r="BH48" i="1"/>
  <c r="BH48" i="7" s="1"/>
  <c r="BH98" i="7" s="1"/>
  <c r="BH35" i="1"/>
  <c r="BH35" i="7" s="1"/>
  <c r="BH47" i="1"/>
  <c r="BH47" i="7" s="1"/>
  <c r="BH97" i="7" s="1"/>
  <c r="AD42" i="5"/>
  <c r="AD42" i="9" s="1"/>
  <c r="AD93" i="9" s="1"/>
  <c r="AD44" i="5"/>
  <c r="AD44" i="9" s="1"/>
  <c r="AD41" i="5"/>
  <c r="AD41" i="9" s="1"/>
  <c r="AD92" i="9" s="1"/>
  <c r="AD43" i="5"/>
  <c r="AD43" i="9" s="1"/>
  <c r="AD94" i="9" s="1"/>
  <c r="AD45" i="5"/>
  <c r="AD45" i="9" s="1"/>
  <c r="AD46" i="5"/>
  <c r="AD46" i="9" s="1"/>
  <c r="AD96" i="9" s="1"/>
  <c r="AC47" i="1"/>
  <c r="AC47" i="7" s="1"/>
  <c r="AC97" i="7" s="1"/>
  <c r="AC35" i="1"/>
  <c r="AC35" i="7" s="1"/>
  <c r="AC48" i="1"/>
  <c r="AC48" i="7" s="1"/>
  <c r="AC98" i="7" s="1"/>
  <c r="AS47" i="1"/>
  <c r="AS47" i="7" s="1"/>
  <c r="AS97" i="7" s="1"/>
  <c r="AS48" i="1"/>
  <c r="AS48" i="7" s="1"/>
  <c r="AS98" i="7" s="1"/>
  <c r="AS35" i="1"/>
  <c r="AS35" i="7" s="1"/>
  <c r="AB30" i="1"/>
  <c r="AB30" i="7" s="1"/>
  <c r="AB37" i="1"/>
  <c r="AB37" i="7" s="1"/>
  <c r="AB38" i="1"/>
  <c r="AB38" i="7" s="1"/>
  <c r="AB90" i="7" s="1"/>
  <c r="AB39" i="1"/>
  <c r="AB39" i="7" s="1"/>
  <c r="AB26" i="1"/>
  <c r="AB26" i="7" s="1"/>
  <c r="AB34" i="1"/>
  <c r="AB34" i="7" s="1"/>
  <c r="AB25" i="1"/>
  <c r="AB25" i="7" s="1"/>
  <c r="AB84" i="7" s="1"/>
  <c r="AB36" i="1"/>
  <c r="AB36" i="7" s="1"/>
  <c r="AB40" i="1"/>
  <c r="AB40" i="7" s="1"/>
  <c r="AY53" i="1"/>
  <c r="AY53" i="7" s="1"/>
  <c r="AY102" i="7" s="1"/>
  <c r="AY54" i="1"/>
  <c r="AY54" i="7" s="1"/>
  <c r="AY103" i="7" s="1"/>
  <c r="AY33" i="1"/>
  <c r="AY33" i="7" s="1"/>
  <c r="AY88" i="7" s="1"/>
  <c r="AY14" i="1"/>
  <c r="AY14" i="7" s="1"/>
  <c r="AY79" i="7" s="1"/>
  <c r="AY15" i="1"/>
  <c r="AY15" i="7" s="1"/>
  <c r="AY80" i="7" s="1"/>
  <c r="AX23" i="1"/>
  <c r="AX23" i="7" s="1"/>
  <c r="AX17" i="1"/>
  <c r="AX17" i="7" s="1"/>
  <c r="AX24" i="1"/>
  <c r="AX24" i="7" s="1"/>
  <c r="AX28" i="1"/>
  <c r="AX28" i="7" s="1"/>
  <c r="AX20" i="1"/>
  <c r="AX20" i="7" s="1"/>
  <c r="AX29" i="1"/>
  <c r="AX29" i="7" s="1"/>
  <c r="AX49" i="1"/>
  <c r="AX49" i="7" s="1"/>
  <c r="AX31" i="1"/>
  <c r="AX31" i="7" s="1"/>
  <c r="AX50" i="1"/>
  <c r="AX50" i="7" s="1"/>
  <c r="AX22" i="1"/>
  <c r="AX22" i="7" s="1"/>
  <c r="AX16" i="1"/>
  <c r="AX16" i="7" s="1"/>
  <c r="AX27" i="1"/>
  <c r="AX27" i="7" s="1"/>
  <c r="AX32" i="1"/>
  <c r="AX32" i="7" s="1"/>
  <c r="AX19" i="1"/>
  <c r="AX19" i="7" s="1"/>
  <c r="AX51" i="1"/>
  <c r="AX51" i="7" s="1"/>
  <c r="AX100" i="7" s="1"/>
  <c r="AX21" i="1"/>
  <c r="AX21" i="7" s="1"/>
  <c r="AX18" i="1"/>
  <c r="AX18" i="7" s="1"/>
  <c r="AX15" i="6"/>
  <c r="AX15" i="8" s="1"/>
  <c r="AX80" i="8" s="1"/>
  <c r="AX33" i="6"/>
  <c r="AX33" i="8" s="1"/>
  <c r="AX88" i="8" s="1"/>
  <c r="AX14" i="6"/>
  <c r="AX14" i="8" s="1"/>
  <c r="AX79" i="8" s="1"/>
  <c r="AX53" i="6"/>
  <c r="AX53" i="8" s="1"/>
  <c r="AX102" i="8" s="1"/>
  <c r="AX54" i="6"/>
  <c r="AX54" i="8" s="1"/>
  <c r="AX103" i="8" s="1"/>
  <c r="AB35" i="5"/>
  <c r="AB35" i="9" s="1"/>
  <c r="AB48" i="5"/>
  <c r="AB48" i="9" s="1"/>
  <c r="AB98" i="9" s="1"/>
  <c r="AB47" i="5"/>
  <c r="AB47" i="9" s="1"/>
  <c r="AB97" i="9" s="1"/>
  <c r="AH34" i="6"/>
  <c r="AH34" i="8" s="1"/>
  <c r="AH36" i="6"/>
  <c r="AH36" i="8" s="1"/>
  <c r="AH37" i="6"/>
  <c r="AH37" i="8" s="1"/>
  <c r="AH39" i="6"/>
  <c r="AH39" i="8" s="1"/>
  <c r="AH38" i="6"/>
  <c r="AH38" i="8" s="1"/>
  <c r="AH90" i="8" s="1"/>
  <c r="AH40" i="6"/>
  <c r="AH40" i="8" s="1"/>
  <c r="AH30" i="6"/>
  <c r="AH30" i="8" s="1"/>
  <c r="AH26" i="6"/>
  <c r="AH26" i="8" s="1"/>
  <c r="AH25" i="6"/>
  <c r="AH25" i="8" s="1"/>
  <c r="AH84" i="8" s="1"/>
  <c r="AX27" i="5"/>
  <c r="AX27" i="9" s="1"/>
  <c r="AX49" i="5"/>
  <c r="AX49" i="9" s="1"/>
  <c r="AX21" i="5"/>
  <c r="AX21" i="9" s="1"/>
  <c r="AX19" i="5"/>
  <c r="AX19" i="9" s="1"/>
  <c r="AX50" i="5"/>
  <c r="AX50" i="9" s="1"/>
  <c r="AX24" i="5"/>
  <c r="AX24" i="9" s="1"/>
  <c r="AX29" i="5"/>
  <c r="AX29" i="9" s="1"/>
  <c r="AX16" i="5"/>
  <c r="AX16" i="9" s="1"/>
  <c r="AX17" i="5"/>
  <c r="AX17" i="9" s="1"/>
  <c r="AX31" i="5"/>
  <c r="AX31" i="9" s="1"/>
  <c r="AX32" i="5"/>
  <c r="AX32" i="9" s="1"/>
  <c r="AX22" i="5"/>
  <c r="AX22" i="9" s="1"/>
  <c r="AX20" i="5"/>
  <c r="AX20" i="9" s="1"/>
  <c r="AX51" i="5"/>
  <c r="AX51" i="9" s="1"/>
  <c r="AX100" i="9" s="1"/>
  <c r="AX18" i="5"/>
  <c r="AX18" i="9" s="1"/>
  <c r="AX28" i="5"/>
  <c r="AX28" i="9" s="1"/>
  <c r="AX23" i="5"/>
  <c r="AX23" i="9" s="1"/>
  <c r="AO27" i="6"/>
  <c r="AO27" i="8" s="1"/>
  <c r="AO51" i="6"/>
  <c r="AO51" i="8" s="1"/>
  <c r="AO100" i="8" s="1"/>
  <c r="AO28" i="6"/>
  <c r="AO28" i="8" s="1"/>
  <c r="AO16" i="6"/>
  <c r="AO16" i="8" s="1"/>
  <c r="AO29" i="6"/>
  <c r="AO29" i="8" s="1"/>
  <c r="AO17" i="6"/>
  <c r="AO17" i="8" s="1"/>
  <c r="AO21" i="6"/>
  <c r="AO21" i="8" s="1"/>
  <c r="AO31" i="6"/>
  <c r="AO31" i="8" s="1"/>
  <c r="AO19" i="6"/>
  <c r="AO19" i="8" s="1"/>
  <c r="AO18" i="6"/>
  <c r="AO18" i="8" s="1"/>
  <c r="AO24" i="6"/>
  <c r="AO24" i="8" s="1"/>
  <c r="AO32" i="6"/>
  <c r="AO32" i="8" s="1"/>
  <c r="AO50" i="6"/>
  <c r="AO50" i="8" s="1"/>
  <c r="AO23" i="6"/>
  <c r="AO23" i="8" s="1"/>
  <c r="AO49" i="6"/>
  <c r="AO49" i="8" s="1"/>
  <c r="AO22" i="6"/>
  <c r="AO22" i="8" s="1"/>
  <c r="AO20" i="6"/>
  <c r="AO20" i="8" s="1"/>
  <c r="AP43" i="6"/>
  <c r="AP43" i="8" s="1"/>
  <c r="AP94" i="8" s="1"/>
  <c r="AP44" i="6"/>
  <c r="AP44" i="8" s="1"/>
  <c r="AP45" i="6"/>
  <c r="AP45" i="8" s="1"/>
  <c r="AP42" i="6"/>
  <c r="AP42" i="8" s="1"/>
  <c r="AP93" i="8" s="1"/>
  <c r="AP46" i="6"/>
  <c r="AP46" i="8" s="1"/>
  <c r="AP96" i="8" s="1"/>
  <c r="AP41" i="6"/>
  <c r="AP41" i="8" s="1"/>
  <c r="AP92" i="8" s="1"/>
  <c r="BE25" i="5"/>
  <c r="BE25" i="9" s="1"/>
  <c r="BE84" i="9" s="1"/>
  <c r="BE26" i="5"/>
  <c r="BE26" i="9" s="1"/>
  <c r="BE34" i="5"/>
  <c r="BE34" i="9" s="1"/>
  <c r="BE37" i="5"/>
  <c r="BE37" i="9" s="1"/>
  <c r="BE39" i="5"/>
  <c r="BE39" i="9" s="1"/>
  <c r="BE40" i="5"/>
  <c r="BE40" i="9" s="1"/>
  <c r="BE38" i="5"/>
  <c r="BE38" i="9" s="1"/>
  <c r="BE90" i="9" s="1"/>
  <c r="BE36" i="5"/>
  <c r="BE36" i="9" s="1"/>
  <c r="BE30" i="5"/>
  <c r="BE30" i="9" s="1"/>
  <c r="AO48" i="5"/>
  <c r="AO48" i="9" s="1"/>
  <c r="AO98" i="9" s="1"/>
  <c r="AO47" i="5"/>
  <c r="AO47" i="9" s="1"/>
  <c r="AO97" i="9" s="1"/>
  <c r="AO35" i="5"/>
  <c r="AO35" i="9" s="1"/>
  <c r="AP38" i="1"/>
  <c r="AP38" i="7" s="1"/>
  <c r="AP90" i="7" s="1"/>
  <c r="AP26" i="1"/>
  <c r="AP26" i="7" s="1"/>
  <c r="AP30" i="1"/>
  <c r="AP30" i="7" s="1"/>
  <c r="AP34" i="1"/>
  <c r="AP34" i="7" s="1"/>
  <c r="AP37" i="1"/>
  <c r="AP37" i="7" s="1"/>
  <c r="AP25" i="1"/>
  <c r="AP25" i="7" s="1"/>
  <c r="AP84" i="7" s="1"/>
  <c r="AP36" i="1"/>
  <c r="AP36" i="7" s="1"/>
  <c r="AP40" i="1"/>
  <c r="AP40" i="7" s="1"/>
  <c r="AP39" i="1"/>
  <c r="AP39" i="7" s="1"/>
  <c r="AR48" i="5"/>
  <c r="AR48" i="9" s="1"/>
  <c r="AR98" i="9" s="1"/>
  <c r="AR35" i="5"/>
  <c r="AR35" i="9" s="1"/>
  <c r="AR47" i="5"/>
  <c r="AR47" i="9" s="1"/>
  <c r="AR97" i="9" s="1"/>
  <c r="AL28" i="5"/>
  <c r="AL28" i="9" s="1"/>
  <c r="AL29" i="5"/>
  <c r="AL29" i="9" s="1"/>
  <c r="AL32" i="5"/>
  <c r="AL32" i="9" s="1"/>
  <c r="AL17" i="5"/>
  <c r="AL17" i="9" s="1"/>
  <c r="AL24" i="5"/>
  <c r="AL24" i="9" s="1"/>
  <c r="AL50" i="5"/>
  <c r="AL50" i="9" s="1"/>
  <c r="AL16" i="5"/>
  <c r="AL16" i="9" s="1"/>
  <c r="AL31" i="5"/>
  <c r="AL31" i="9" s="1"/>
  <c r="AL19" i="5"/>
  <c r="AL19" i="9" s="1"/>
  <c r="AL51" i="5"/>
  <c r="AL51" i="9" s="1"/>
  <c r="AL100" i="9" s="1"/>
  <c r="AL27" i="5"/>
  <c r="AL27" i="9" s="1"/>
  <c r="AL49" i="5"/>
  <c r="AL49" i="9" s="1"/>
  <c r="AL21" i="5"/>
  <c r="AL21" i="9" s="1"/>
  <c r="AL23" i="5"/>
  <c r="AL23" i="9" s="1"/>
  <c r="AL22" i="5"/>
  <c r="AL22" i="9" s="1"/>
  <c r="AL18" i="5"/>
  <c r="AL18" i="9" s="1"/>
  <c r="AL20" i="5"/>
  <c r="AL20" i="9" s="1"/>
  <c r="AT47" i="6"/>
  <c r="AT47" i="8" s="1"/>
  <c r="AT97" i="8" s="1"/>
  <c r="AT35" i="6"/>
  <c r="AT35" i="8" s="1"/>
  <c r="AT48" i="6"/>
  <c r="AT48" i="8" s="1"/>
  <c r="AT98" i="8" s="1"/>
  <c r="BG15" i="5"/>
  <c r="BG15" i="9" s="1"/>
  <c r="BG80" i="9" s="1"/>
  <c r="BG53" i="5"/>
  <c r="BG53" i="9" s="1"/>
  <c r="BG102" i="9" s="1"/>
  <c r="BG14" i="5"/>
  <c r="BG14" i="9" s="1"/>
  <c r="BG79" i="9" s="1"/>
  <c r="BG33" i="5"/>
  <c r="BG33" i="9" s="1"/>
  <c r="BG88" i="9" s="1"/>
  <c r="BG54" i="5"/>
  <c r="BG54" i="9" s="1"/>
  <c r="BG103" i="9" s="1"/>
  <c r="AZ17" i="5"/>
  <c r="AZ17" i="9" s="1"/>
  <c r="AZ20" i="5"/>
  <c r="AZ20" i="9" s="1"/>
  <c r="AZ28" i="5"/>
  <c r="AZ28" i="9" s="1"/>
  <c r="AZ23" i="5"/>
  <c r="AZ23" i="9" s="1"/>
  <c r="AZ51" i="5"/>
  <c r="AZ51" i="9" s="1"/>
  <c r="AZ100" i="9" s="1"/>
  <c r="AZ19" i="5"/>
  <c r="AZ19" i="9" s="1"/>
  <c r="AZ32" i="5"/>
  <c r="AZ32" i="9" s="1"/>
  <c r="AZ49" i="5"/>
  <c r="AZ49" i="9" s="1"/>
  <c r="AZ21" i="5"/>
  <c r="AZ21" i="9" s="1"/>
  <c r="AZ31" i="5"/>
  <c r="AZ31" i="9" s="1"/>
  <c r="AZ18" i="5"/>
  <c r="AZ18" i="9" s="1"/>
  <c r="AZ29" i="5"/>
  <c r="AZ29" i="9" s="1"/>
  <c r="AZ27" i="5"/>
  <c r="AZ27" i="9" s="1"/>
  <c r="AZ22" i="5"/>
  <c r="AZ22" i="9" s="1"/>
  <c r="AZ50" i="5"/>
  <c r="AZ50" i="9" s="1"/>
  <c r="AZ24" i="5"/>
  <c r="AZ24" i="9" s="1"/>
  <c r="AZ16" i="5"/>
  <c r="AZ16" i="9" s="1"/>
  <c r="AY21" i="5"/>
  <c r="AY21" i="9" s="1"/>
  <c r="AY32" i="5"/>
  <c r="AY32" i="9" s="1"/>
  <c r="AY17" i="5"/>
  <c r="AY17" i="9" s="1"/>
  <c r="AY20" i="5"/>
  <c r="AY20" i="9" s="1"/>
  <c r="AY50" i="5"/>
  <c r="AY50" i="9" s="1"/>
  <c r="AY24" i="5"/>
  <c r="AY24" i="9" s="1"/>
  <c r="AY28" i="5"/>
  <c r="AY28" i="9" s="1"/>
  <c r="AY29" i="5"/>
  <c r="AY29" i="9" s="1"/>
  <c r="AY22" i="5"/>
  <c r="AY22" i="9" s="1"/>
  <c r="AY16" i="5"/>
  <c r="AY16" i="9" s="1"/>
  <c r="AY31" i="5"/>
  <c r="AY31" i="9" s="1"/>
  <c r="AY27" i="5"/>
  <c r="AY27" i="9" s="1"/>
  <c r="AY51" i="5"/>
  <c r="AY51" i="9" s="1"/>
  <c r="AY100" i="9" s="1"/>
  <c r="AY18" i="5"/>
  <c r="AY18" i="9" s="1"/>
  <c r="AY19" i="5"/>
  <c r="AY19" i="9" s="1"/>
  <c r="AY49" i="5"/>
  <c r="AY49" i="9" s="1"/>
  <c r="AY23" i="5"/>
  <c r="AY23" i="9" s="1"/>
  <c r="AT30" i="1"/>
  <c r="AT30" i="7" s="1"/>
  <c r="AT37" i="1"/>
  <c r="AT37" i="7" s="1"/>
  <c r="AT38" i="1"/>
  <c r="AT38" i="7" s="1"/>
  <c r="AT90" i="7" s="1"/>
  <c r="AT39" i="1"/>
  <c r="AT39" i="7" s="1"/>
  <c r="AT26" i="1"/>
  <c r="AT26" i="7" s="1"/>
  <c r="AT25" i="1"/>
  <c r="AT25" i="7" s="1"/>
  <c r="AT84" i="7" s="1"/>
  <c r="AT36" i="1"/>
  <c r="AT36" i="7" s="1"/>
  <c r="AT34" i="1"/>
  <c r="AT34" i="7" s="1"/>
  <c r="AT40" i="1"/>
  <c r="AT40" i="7" s="1"/>
  <c r="AU47" i="5"/>
  <c r="AU47" i="9" s="1"/>
  <c r="AU97" i="9" s="1"/>
  <c r="AU35" i="5"/>
  <c r="AU35" i="9" s="1"/>
  <c r="AU48" i="5"/>
  <c r="AU48" i="9" s="1"/>
  <c r="AU98" i="9" s="1"/>
  <c r="AM42" i="5"/>
  <c r="AM42" i="9" s="1"/>
  <c r="AM93" i="9" s="1"/>
  <c r="AM41" i="5"/>
  <c r="AM41" i="9" s="1"/>
  <c r="AM92" i="9" s="1"/>
  <c r="AM45" i="5"/>
  <c r="AM45" i="9" s="1"/>
  <c r="AM46" i="5"/>
  <c r="AM46" i="9" s="1"/>
  <c r="AM96" i="9" s="1"/>
  <c r="AM44" i="5"/>
  <c r="AM44" i="9" s="1"/>
  <c r="AM43" i="5"/>
  <c r="AM43" i="9" s="1"/>
  <c r="AM94" i="9" s="1"/>
  <c r="AK26" i="6"/>
  <c r="AK26" i="8" s="1"/>
  <c r="AK30" i="6"/>
  <c r="AK30" i="8" s="1"/>
  <c r="AK34" i="6"/>
  <c r="AK34" i="8" s="1"/>
  <c r="AK37" i="6"/>
  <c r="AK37" i="8" s="1"/>
  <c r="AK36" i="6"/>
  <c r="AK36" i="8" s="1"/>
  <c r="AK25" i="6"/>
  <c r="AK25" i="8" s="1"/>
  <c r="AK84" i="8" s="1"/>
  <c r="AK38" i="6"/>
  <c r="AK38" i="8" s="1"/>
  <c r="AK90" i="8" s="1"/>
  <c r="AK40" i="6"/>
  <c r="AK40" i="8" s="1"/>
  <c r="AK39" i="6"/>
  <c r="AK39" i="8" s="1"/>
  <c r="AZ54" i="6"/>
  <c r="AZ54" i="8" s="1"/>
  <c r="AZ103" i="8" s="1"/>
  <c r="AZ15" i="6"/>
  <c r="AZ15" i="8" s="1"/>
  <c r="AZ80" i="8" s="1"/>
  <c r="AZ33" i="6"/>
  <c r="AZ33" i="8" s="1"/>
  <c r="AZ88" i="8" s="1"/>
  <c r="AZ14" i="6"/>
  <c r="AZ14" i="8" s="1"/>
  <c r="AZ79" i="8" s="1"/>
  <c r="AZ53" i="6"/>
  <c r="AZ53" i="8" s="1"/>
  <c r="AZ102" i="8" s="1"/>
  <c r="AA15" i="5"/>
  <c r="AA15" i="9" s="1"/>
  <c r="AA80" i="9" s="1"/>
  <c r="AA53" i="5"/>
  <c r="AA53" i="9" s="1"/>
  <c r="AA102" i="9" s="1"/>
  <c r="AA14" i="5"/>
  <c r="AA14" i="9" s="1"/>
  <c r="AA79" i="9" s="1"/>
  <c r="AA33" i="5"/>
  <c r="AA33" i="9" s="1"/>
  <c r="AA88" i="9" s="1"/>
  <c r="AA54" i="5"/>
  <c r="AA54" i="9" s="1"/>
  <c r="AA103" i="9" s="1"/>
  <c r="AD14" i="1"/>
  <c r="AD14" i="7" s="1"/>
  <c r="AD79" i="7" s="1"/>
  <c r="AD53" i="1"/>
  <c r="AD53" i="7" s="1"/>
  <c r="AD102" i="7" s="1"/>
  <c r="AD54" i="1"/>
  <c r="AD54" i="7" s="1"/>
  <c r="AD103" i="7" s="1"/>
  <c r="AD15" i="1"/>
  <c r="AD15" i="7" s="1"/>
  <c r="AD80" i="7" s="1"/>
  <c r="AD33" i="1"/>
  <c r="AD33" i="7" s="1"/>
  <c r="AD88" i="7" s="1"/>
  <c r="AI14" i="1"/>
  <c r="AI14" i="7" s="1"/>
  <c r="AI79" i="7" s="1"/>
  <c r="AI15" i="1"/>
  <c r="AI15" i="7" s="1"/>
  <c r="AI80" i="7" s="1"/>
  <c r="AI54" i="1"/>
  <c r="AI54" i="7" s="1"/>
  <c r="AI103" i="7" s="1"/>
  <c r="AI53" i="1"/>
  <c r="AI53" i="7" s="1"/>
  <c r="AI102" i="7" s="1"/>
  <c r="AI33" i="1"/>
  <c r="AI33" i="7" s="1"/>
  <c r="AI88" i="7" s="1"/>
  <c r="AK15" i="5"/>
  <c r="AK15" i="9" s="1"/>
  <c r="AK80" i="9" s="1"/>
  <c r="AK53" i="5"/>
  <c r="AK53" i="9" s="1"/>
  <c r="AK102" i="9" s="1"/>
  <c r="AK54" i="5"/>
  <c r="AK54" i="9" s="1"/>
  <c r="AK103" i="9" s="1"/>
  <c r="AK33" i="5"/>
  <c r="AK33" i="9" s="1"/>
  <c r="AK88" i="9" s="1"/>
  <c r="AK14" i="5"/>
  <c r="AK14" i="9" s="1"/>
  <c r="AK79" i="9" s="1"/>
  <c r="AI25" i="5"/>
  <c r="AI25" i="9" s="1"/>
  <c r="AI84" i="9" s="1"/>
  <c r="AI26" i="5"/>
  <c r="AI26" i="9" s="1"/>
  <c r="AI30" i="5"/>
  <c r="AI30" i="9" s="1"/>
  <c r="AI36" i="5"/>
  <c r="AI36" i="9" s="1"/>
  <c r="AI38" i="5"/>
  <c r="AI38" i="9" s="1"/>
  <c r="AI90" i="9" s="1"/>
  <c r="AI40" i="5"/>
  <c r="AI40" i="9" s="1"/>
  <c r="AI34" i="5"/>
  <c r="AI34" i="9" s="1"/>
  <c r="AI37" i="5"/>
  <c r="AI37" i="9" s="1"/>
  <c r="AI39" i="5"/>
  <c r="AI39" i="9" s="1"/>
  <c r="Y21" i="1"/>
  <c r="Y21" i="7" s="1"/>
  <c r="Y32" i="1"/>
  <c r="Y32" i="7" s="1"/>
  <c r="Y51" i="1"/>
  <c r="Y51" i="7" s="1"/>
  <c r="Y100" i="7" s="1"/>
  <c r="Y22" i="1"/>
  <c r="Y22" i="7" s="1"/>
  <c r="Y24" i="1"/>
  <c r="Y24" i="7" s="1"/>
  <c r="Y18" i="1"/>
  <c r="Y18" i="7" s="1"/>
  <c r="Y27" i="1"/>
  <c r="Y27" i="7" s="1"/>
  <c r="Y19" i="1"/>
  <c r="Y19" i="7" s="1"/>
  <c r="Y28" i="1"/>
  <c r="Y28" i="7" s="1"/>
  <c r="Y20" i="1"/>
  <c r="Y20" i="7" s="1"/>
  <c r="Y31" i="1"/>
  <c r="Y31" i="7" s="1"/>
  <c r="Y50" i="1"/>
  <c r="Y50" i="7" s="1"/>
  <c r="Y29" i="1"/>
  <c r="Y29" i="7" s="1"/>
  <c r="Y17" i="1"/>
  <c r="Y17" i="7" s="1"/>
  <c r="Y49" i="1"/>
  <c r="Y49" i="7" s="1"/>
  <c r="Y16" i="1"/>
  <c r="Y16" i="7" s="1"/>
  <c r="Y23" i="1"/>
  <c r="Y23" i="7" s="1"/>
  <c r="Y30" i="6"/>
  <c r="Y30" i="8" s="1"/>
  <c r="Y34" i="6"/>
  <c r="Y34" i="8" s="1"/>
  <c r="Y36" i="6"/>
  <c r="Y36" i="8" s="1"/>
  <c r="Y38" i="6"/>
  <c r="Y38" i="8" s="1"/>
  <c r="Y90" i="8" s="1"/>
  <c r="Y37" i="6"/>
  <c r="Y37" i="8" s="1"/>
  <c r="Y40" i="6"/>
  <c r="Y40" i="8" s="1"/>
  <c r="Y25" i="6"/>
  <c r="Y25" i="8" s="1"/>
  <c r="Y84" i="8" s="1"/>
  <c r="Y39" i="6"/>
  <c r="Y39" i="8" s="1"/>
  <c r="Y26" i="6"/>
  <c r="Y26" i="8" s="1"/>
  <c r="BD45" i="1"/>
  <c r="BD45" i="7" s="1"/>
  <c r="BD41" i="1"/>
  <c r="BD41" i="7" s="1"/>
  <c r="BD92" i="7" s="1"/>
  <c r="BD42" i="1"/>
  <c r="BD42" i="7" s="1"/>
  <c r="BD93" i="7" s="1"/>
  <c r="BD44" i="1"/>
  <c r="BD44" i="7" s="1"/>
  <c r="BD43" i="1"/>
  <c r="BD43" i="7" s="1"/>
  <c r="BD94" i="7" s="1"/>
  <c r="BD46" i="1"/>
  <c r="BD46" i="7" s="1"/>
  <c r="BD96" i="7" s="1"/>
  <c r="AF15" i="1"/>
  <c r="AF15" i="7" s="1"/>
  <c r="AF80" i="7" s="1"/>
  <c r="AF33" i="1"/>
  <c r="AF33" i="7" s="1"/>
  <c r="AF88" i="7" s="1"/>
  <c r="AF14" i="1"/>
  <c r="AF14" i="7" s="1"/>
  <c r="AF79" i="7" s="1"/>
  <c r="AF54" i="1"/>
  <c r="AF54" i="7" s="1"/>
  <c r="AF103" i="7" s="1"/>
  <c r="AF53" i="1"/>
  <c r="AF53" i="7" s="1"/>
  <c r="AF102" i="7" s="1"/>
  <c r="X48" i="1"/>
  <c r="X48" i="7" s="1"/>
  <c r="X98" i="7" s="1"/>
  <c r="X47" i="1"/>
  <c r="X47" i="7" s="1"/>
  <c r="X97" i="7" s="1"/>
  <c r="X35" i="1"/>
  <c r="X35" i="7" s="1"/>
  <c r="AC48" i="6"/>
  <c r="AC48" i="8" s="1"/>
  <c r="AC98" i="8" s="1"/>
  <c r="AC47" i="6"/>
  <c r="AC47" i="8" s="1"/>
  <c r="AC97" i="8" s="1"/>
  <c r="AC35" i="6"/>
  <c r="AC35" i="8" s="1"/>
  <c r="BA26" i="6"/>
  <c r="BA26" i="8" s="1"/>
  <c r="BA30" i="6"/>
  <c r="BA30" i="8" s="1"/>
  <c r="BA34" i="6"/>
  <c r="BA34" i="8" s="1"/>
  <c r="BA37" i="6"/>
  <c r="BA37" i="8" s="1"/>
  <c r="BA36" i="6"/>
  <c r="BA36" i="8" s="1"/>
  <c r="BA40" i="6"/>
  <c r="BA40" i="8" s="1"/>
  <c r="BA25" i="6"/>
  <c r="BA25" i="8" s="1"/>
  <c r="BA84" i="8" s="1"/>
  <c r="BA38" i="6"/>
  <c r="BA38" i="8" s="1"/>
  <c r="BA90" i="8" s="1"/>
  <c r="BA39" i="6"/>
  <c r="BA39" i="8" s="1"/>
  <c r="AR21" i="1"/>
  <c r="AR21" i="7" s="1"/>
  <c r="AR32" i="1"/>
  <c r="AR32" i="7" s="1"/>
  <c r="AR51" i="1"/>
  <c r="AR51" i="7" s="1"/>
  <c r="AR100" i="7" s="1"/>
  <c r="AR22" i="1"/>
  <c r="AR22" i="7" s="1"/>
  <c r="AR24" i="1"/>
  <c r="AR24" i="7" s="1"/>
  <c r="AR18" i="1"/>
  <c r="AR18" i="7" s="1"/>
  <c r="AR27" i="1"/>
  <c r="AR27" i="7" s="1"/>
  <c r="AR19" i="1"/>
  <c r="AR19" i="7" s="1"/>
  <c r="AR28" i="1"/>
  <c r="AR28" i="7" s="1"/>
  <c r="AR20" i="1"/>
  <c r="AR20" i="7" s="1"/>
  <c r="AR31" i="1"/>
  <c r="AR31" i="7" s="1"/>
  <c r="AR50" i="1"/>
  <c r="AR50" i="7" s="1"/>
  <c r="AR23" i="1"/>
  <c r="AR23" i="7" s="1"/>
  <c r="AR49" i="1"/>
  <c r="AR49" i="7" s="1"/>
  <c r="AR17" i="1"/>
  <c r="AR17" i="7" s="1"/>
  <c r="AR29" i="1"/>
  <c r="AR29" i="7" s="1"/>
  <c r="AR16" i="1"/>
  <c r="AR16" i="7" s="1"/>
  <c r="AS30" i="5"/>
  <c r="AS30" i="9" s="1"/>
  <c r="AS36" i="5"/>
  <c r="AS36" i="9" s="1"/>
  <c r="AS38" i="5"/>
  <c r="AS38" i="9" s="1"/>
  <c r="AS90" i="9" s="1"/>
  <c r="AS40" i="5"/>
  <c r="AS40" i="9" s="1"/>
  <c r="AS34" i="5"/>
  <c r="AS34" i="9" s="1"/>
  <c r="AS26" i="5"/>
  <c r="AS26" i="9" s="1"/>
  <c r="AS25" i="5"/>
  <c r="AS25" i="9" s="1"/>
  <c r="AS84" i="9" s="1"/>
  <c r="AS39" i="5"/>
  <c r="AS39" i="9" s="1"/>
  <c r="AS37" i="5"/>
  <c r="AS37" i="9" s="1"/>
  <c r="AQ41" i="5"/>
  <c r="AQ41" i="9" s="1"/>
  <c r="AQ92" i="9" s="1"/>
  <c r="AQ43" i="5"/>
  <c r="AQ43" i="9" s="1"/>
  <c r="AQ94" i="9" s="1"/>
  <c r="AQ44" i="5"/>
  <c r="AQ44" i="9" s="1"/>
  <c r="AQ42" i="5"/>
  <c r="AQ42" i="9" s="1"/>
  <c r="AQ93" i="9" s="1"/>
  <c r="AQ45" i="5"/>
  <c r="AQ45" i="9" s="1"/>
  <c r="AQ46" i="5"/>
  <c r="AQ46" i="9" s="1"/>
  <c r="AQ96" i="9" s="1"/>
  <c r="BE39" i="1"/>
  <c r="BE39" i="7" s="1"/>
  <c r="BE30" i="1"/>
  <c r="BE30" i="7" s="1"/>
  <c r="BE34" i="1"/>
  <c r="BE34" i="7" s="1"/>
  <c r="BE36" i="1"/>
  <c r="BE36" i="7" s="1"/>
  <c r="BE38" i="1"/>
  <c r="BE38" i="7" s="1"/>
  <c r="BE90" i="7" s="1"/>
  <c r="BE40" i="1"/>
  <c r="BE40" i="7" s="1"/>
  <c r="BE26" i="1"/>
  <c r="BE26" i="7" s="1"/>
  <c r="BE37" i="1"/>
  <c r="BE37" i="7" s="1"/>
  <c r="BE25" i="1"/>
  <c r="BE25" i="7" s="1"/>
  <c r="BE84" i="7" s="1"/>
  <c r="AP48" i="5"/>
  <c r="AP48" i="9" s="1"/>
  <c r="AP98" i="9" s="1"/>
  <c r="AP47" i="5"/>
  <c r="AP47" i="9" s="1"/>
  <c r="AP97" i="9" s="1"/>
  <c r="AP35" i="5"/>
  <c r="AP35" i="9" s="1"/>
  <c r="AW44" i="6"/>
  <c r="AW44" i="8" s="1"/>
  <c r="AW45" i="6"/>
  <c r="AW45" i="8" s="1"/>
  <c r="AW46" i="6"/>
  <c r="AW46" i="8" s="1"/>
  <c r="AW96" i="8" s="1"/>
  <c r="AW41" i="6"/>
  <c r="AW41" i="8" s="1"/>
  <c r="AW92" i="8" s="1"/>
  <c r="AW43" i="6"/>
  <c r="AW43" i="8" s="1"/>
  <c r="AW94" i="8" s="1"/>
  <c r="AW42" i="6"/>
  <c r="AW42" i="8" s="1"/>
  <c r="AW93" i="8" s="1"/>
  <c r="AY42" i="6"/>
  <c r="AY42" i="8" s="1"/>
  <c r="AY93" i="8" s="1"/>
  <c r="AY43" i="6"/>
  <c r="AY43" i="8" s="1"/>
  <c r="AY94" i="8" s="1"/>
  <c r="AY44" i="6"/>
  <c r="AY44" i="8" s="1"/>
  <c r="AY46" i="6"/>
  <c r="AY46" i="8" s="1"/>
  <c r="AY96" i="8" s="1"/>
  <c r="AY45" i="6"/>
  <c r="AY45" i="8" s="1"/>
  <c r="AY41" i="6"/>
  <c r="AY41" i="8" s="1"/>
  <c r="AY92" i="8" s="1"/>
  <c r="AO15" i="1"/>
  <c r="AO15" i="7" s="1"/>
  <c r="AO80" i="7" s="1"/>
  <c r="AO33" i="1"/>
  <c r="AO33" i="7" s="1"/>
  <c r="AO88" i="7" s="1"/>
  <c r="AO14" i="1"/>
  <c r="AO14" i="7" s="1"/>
  <c r="AO79" i="7" s="1"/>
  <c r="AO53" i="1"/>
  <c r="AO53" i="7" s="1"/>
  <c r="AO102" i="7" s="1"/>
  <c r="AO54" i="1"/>
  <c r="AO54" i="7" s="1"/>
  <c r="AO103" i="7" s="1"/>
  <c r="AG15" i="6"/>
  <c r="AG15" i="8" s="1"/>
  <c r="AG80" i="8" s="1"/>
  <c r="AG33" i="6"/>
  <c r="AG33" i="8" s="1"/>
  <c r="AG88" i="8" s="1"/>
  <c r="AG53" i="6"/>
  <c r="AG53" i="8" s="1"/>
  <c r="AG102" i="8" s="1"/>
  <c r="AG54" i="6"/>
  <c r="AG54" i="8" s="1"/>
  <c r="AG103" i="8" s="1"/>
  <c r="AG14" i="6"/>
  <c r="AG14" i="8" s="1"/>
  <c r="AG79" i="8" s="1"/>
  <c r="AL42" i="1"/>
  <c r="AL42" i="7" s="1"/>
  <c r="AL93" i="7" s="1"/>
  <c r="AL43" i="1"/>
  <c r="AL43" i="7" s="1"/>
  <c r="AL94" i="7" s="1"/>
  <c r="AL44" i="1"/>
  <c r="AL44" i="7" s="1"/>
  <c r="AL46" i="1"/>
  <c r="AL46" i="7" s="1"/>
  <c r="AL96" i="7" s="1"/>
  <c r="AL41" i="1"/>
  <c r="AL41" i="7" s="1"/>
  <c r="AL92" i="7" s="1"/>
  <c r="AL45" i="1"/>
  <c r="AL45" i="7" s="1"/>
  <c r="AT25" i="5"/>
  <c r="AT25" i="9" s="1"/>
  <c r="AT84" i="9" s="1"/>
  <c r="AT36" i="5"/>
  <c r="AT36" i="9" s="1"/>
  <c r="AT37" i="5"/>
  <c r="AT37" i="9" s="1"/>
  <c r="AT30" i="5"/>
  <c r="AT30" i="9" s="1"/>
  <c r="AT34" i="5"/>
  <c r="AT34" i="9" s="1"/>
  <c r="AT26" i="5"/>
  <c r="AT26" i="9" s="1"/>
  <c r="AT40" i="5"/>
  <c r="AT40" i="9" s="1"/>
  <c r="AT39" i="5"/>
  <c r="AT39" i="9" s="1"/>
  <c r="AT38" i="5"/>
  <c r="AT38" i="9" s="1"/>
  <c r="AT90" i="9" s="1"/>
  <c r="AK57" i="9"/>
  <c r="AK6" i="5"/>
  <c r="AK6" i="9" s="1"/>
  <c r="AD66" i="5"/>
  <c r="AD66" i="9" s="1"/>
  <c r="AD64" i="5"/>
  <c r="AD64" i="9" s="1"/>
  <c r="AD62" i="5"/>
  <c r="AD65" i="5"/>
  <c r="AD65" i="9" s="1"/>
  <c r="AD68" i="5"/>
  <c r="AD68" i="9" s="1"/>
  <c r="AD70" i="5"/>
  <c r="AD70" i="9" s="1"/>
  <c r="AD60" i="5"/>
  <c r="AD63" i="5"/>
  <c r="AD63" i="9" s="1"/>
  <c r="AD67" i="5"/>
  <c r="AD67" i="9" s="1"/>
  <c r="AD69" i="5"/>
  <c r="AD69" i="9" s="1"/>
  <c r="AD61" i="5"/>
  <c r="AZ57" i="9"/>
  <c r="AZ6" i="5"/>
  <c r="AZ6" i="9" s="1"/>
  <c r="AK61" i="6"/>
  <c r="AK68" i="6"/>
  <c r="AK68" i="8" s="1"/>
  <c r="AK66" i="6"/>
  <c r="AK66" i="8" s="1"/>
  <c r="AK60" i="6"/>
  <c r="AK64" i="6"/>
  <c r="AK64" i="8" s="1"/>
  <c r="AK67" i="6"/>
  <c r="AK67" i="8" s="1"/>
  <c r="AK62" i="6"/>
  <c r="AK65" i="6"/>
  <c r="AK65" i="8" s="1"/>
  <c r="AK63" i="6"/>
  <c r="AK63" i="8" s="1"/>
  <c r="AK69" i="6"/>
  <c r="AK69" i="8" s="1"/>
  <c r="AK70" i="6"/>
  <c r="AK70" i="8" s="1"/>
  <c r="BB7" i="5"/>
  <c r="BB7" i="9" s="1"/>
  <c r="BB58" i="9"/>
  <c r="Y6" i="1"/>
  <c r="Y6" i="7" s="1"/>
  <c r="Y57" i="7"/>
  <c r="BE58" i="6"/>
  <c r="BE59" i="6"/>
  <c r="AB58" i="9"/>
  <c r="AB7" i="5"/>
  <c r="AB7" i="9" s="1"/>
  <c r="BC59" i="9"/>
  <c r="BC8" i="5"/>
  <c r="BC8" i="9" s="1"/>
  <c r="AB60" i="9"/>
  <c r="AB9" i="5"/>
  <c r="AB9" i="9" s="1"/>
  <c r="AF62" i="9"/>
  <c r="AF11" i="5"/>
  <c r="AF11" i="9" s="1"/>
  <c r="BE10" i="5"/>
  <c r="BE10" i="9" s="1"/>
  <c r="BE61" i="9"/>
  <c r="BH62" i="9"/>
  <c r="BH11" i="5"/>
  <c r="BH11" i="9" s="1"/>
  <c r="AD57" i="8"/>
  <c r="AD6" i="6"/>
  <c r="AD6" i="8" s="1"/>
  <c r="AM66" i="6"/>
  <c r="AM66" i="8" s="1"/>
  <c r="AM70" i="6"/>
  <c r="AM70" i="8" s="1"/>
  <c r="AM68" i="6"/>
  <c r="AM68" i="8" s="1"/>
  <c r="AM63" i="6"/>
  <c r="AM63" i="8" s="1"/>
  <c r="AM60" i="6"/>
  <c r="AM69" i="6"/>
  <c r="AM69" i="8" s="1"/>
  <c r="AM67" i="6"/>
  <c r="AM67" i="8" s="1"/>
  <c r="AM65" i="6"/>
  <c r="AM65" i="8" s="1"/>
  <c r="AM64" i="6"/>
  <c r="AM64" i="8" s="1"/>
  <c r="AM61" i="6"/>
  <c r="AM62" i="6"/>
  <c r="AO59" i="9"/>
  <c r="AO8" i="5"/>
  <c r="AO8" i="9" s="1"/>
  <c r="AW58" i="6"/>
  <c r="AW59" i="6"/>
  <c r="BF6" i="6"/>
  <c r="BF6" i="8" s="1"/>
  <c r="BF57" i="8"/>
  <c r="AQ63" i="6"/>
  <c r="AQ63" i="8" s="1"/>
  <c r="AQ65" i="6"/>
  <c r="AQ65" i="8" s="1"/>
  <c r="AQ60" i="6"/>
  <c r="AQ62" i="6"/>
  <c r="AQ64" i="6"/>
  <c r="AQ64" i="8" s="1"/>
  <c r="AQ69" i="6"/>
  <c r="AQ69" i="8" s="1"/>
  <c r="AQ67" i="6"/>
  <c r="AQ67" i="8" s="1"/>
  <c r="AQ70" i="6"/>
  <c r="AQ70" i="8" s="1"/>
  <c r="AQ68" i="6"/>
  <c r="AQ68" i="8" s="1"/>
  <c r="AQ66" i="6"/>
  <c r="AQ66" i="8" s="1"/>
  <c r="AQ61" i="6"/>
  <c r="AH8" i="5"/>
  <c r="AH8" i="9" s="1"/>
  <c r="AH59" i="9"/>
  <c r="AX7" i="5"/>
  <c r="AX7" i="9" s="1"/>
  <c r="AX58" i="9"/>
  <c r="AC70" i="6"/>
  <c r="AC70" i="8" s="1"/>
  <c r="AC66" i="6"/>
  <c r="AC66" i="8" s="1"/>
  <c r="AC61" i="6"/>
  <c r="AC60" i="6"/>
  <c r="AC68" i="6"/>
  <c r="AC68" i="8" s="1"/>
  <c r="AC63" i="6"/>
  <c r="AC63" i="8" s="1"/>
  <c r="AC69" i="6"/>
  <c r="AC69" i="8" s="1"/>
  <c r="AC65" i="6"/>
  <c r="AC65" i="8" s="1"/>
  <c r="AC67" i="6"/>
  <c r="AC67" i="8" s="1"/>
  <c r="AC62" i="6"/>
  <c r="AC64" i="6"/>
  <c r="AC64" i="8" s="1"/>
  <c r="AS57" i="9"/>
  <c r="AS6" i="5"/>
  <c r="AS6" i="9" s="1"/>
  <c r="BG6" i="6"/>
  <c r="BG6" i="8" s="1"/>
  <c r="BG57" i="8"/>
  <c r="BG60" i="9"/>
  <c r="BG9" i="5"/>
  <c r="BG9" i="9" s="1"/>
  <c r="AU66" i="6"/>
  <c r="AU66" i="8" s="1"/>
  <c r="AU69" i="6"/>
  <c r="AU69" i="8" s="1"/>
  <c r="AU67" i="6"/>
  <c r="AU67" i="8" s="1"/>
  <c r="AU65" i="6"/>
  <c r="AU65" i="8" s="1"/>
  <c r="AU60" i="6"/>
  <c r="AU64" i="6"/>
  <c r="AU64" i="8" s="1"/>
  <c r="AU62" i="6"/>
  <c r="AU61" i="6"/>
  <c r="AU63" i="6"/>
  <c r="AU63" i="8" s="1"/>
  <c r="AU70" i="6"/>
  <c r="AU70" i="8" s="1"/>
  <c r="AU68" i="6"/>
  <c r="AU68" i="8" s="1"/>
  <c r="AZ10" i="5"/>
  <c r="AZ10" i="9" s="1"/>
  <c r="AZ61" i="9"/>
  <c r="Z47" i="1"/>
  <c r="Z47" i="7" s="1"/>
  <c r="Z97" i="7" s="1"/>
  <c r="Z35" i="1"/>
  <c r="Z35" i="7" s="1"/>
  <c r="Z48" i="1"/>
  <c r="Z48" i="7" s="1"/>
  <c r="Z98" i="7" s="1"/>
  <c r="Z43" i="1"/>
  <c r="Z43" i="7" s="1"/>
  <c r="Z94" i="7" s="1"/>
  <c r="Z46" i="1"/>
  <c r="Z46" i="7" s="1"/>
  <c r="Z96" i="7" s="1"/>
  <c r="Z41" i="1"/>
  <c r="Z41" i="7" s="1"/>
  <c r="Z92" i="7" s="1"/>
  <c r="Z44" i="1"/>
  <c r="Z44" i="7" s="1"/>
  <c r="Z42" i="1"/>
  <c r="Z42" i="7" s="1"/>
  <c r="Z93" i="7" s="1"/>
  <c r="Z45" i="1"/>
  <c r="Z45" i="7" s="1"/>
  <c r="Z26" i="1"/>
  <c r="Z26" i="7" s="1"/>
  <c r="Z36" i="1"/>
  <c r="Z36" i="7" s="1"/>
  <c r="Z39" i="1"/>
  <c r="Z39" i="7" s="1"/>
  <c r="Z40" i="1"/>
  <c r="Z40" i="7" s="1"/>
  <c r="Z30" i="1"/>
  <c r="Z30" i="7" s="1"/>
  <c r="Z37" i="1"/>
  <c r="Z37" i="7" s="1"/>
  <c r="Z25" i="1"/>
  <c r="Z25" i="7" s="1"/>
  <c r="Z84" i="7" s="1"/>
  <c r="Z38" i="1"/>
  <c r="Z38" i="7" s="1"/>
  <c r="Z90" i="7" s="1"/>
  <c r="Z34" i="1"/>
  <c r="Z34" i="7" s="1"/>
  <c r="AE4" i="8"/>
  <c r="AE13" i="6"/>
  <c r="AE13" i="8" s="1"/>
  <c r="AE78" i="8" s="1"/>
  <c r="L79" i="2"/>
  <c r="L487" i="2" s="1"/>
  <c r="AE57" i="6" s="1"/>
  <c r="L81" i="2"/>
  <c r="AE56" i="6"/>
  <c r="AE56" i="8" s="1"/>
  <c r="L80" i="2"/>
  <c r="Q394" i="2"/>
  <c r="Q396" i="2"/>
  <c r="Q395" i="2"/>
  <c r="Q387" i="2"/>
  <c r="Q389" i="2"/>
  <c r="Q391" i="2"/>
  <c r="Q392" i="2"/>
  <c r="Q390" i="2"/>
  <c r="Q388" i="2"/>
  <c r="Q377" i="2"/>
  <c r="Q381" i="2"/>
  <c r="Q379" i="2"/>
  <c r="Q385" i="2"/>
  <c r="Q383" i="2"/>
  <c r="Q384" i="2"/>
  <c r="Q378" i="2"/>
  <c r="Q382" i="2"/>
  <c r="Q380" i="2"/>
  <c r="Q429" i="2"/>
  <c r="Q425" i="2"/>
  <c r="Q424" i="2"/>
  <c r="Q432" i="2"/>
  <c r="Q426" i="2"/>
  <c r="Q422" i="2"/>
  <c r="Q423" i="2"/>
  <c r="Q428" i="2"/>
  <c r="Q427" i="2"/>
  <c r="Q431" i="2"/>
  <c r="Q430" i="2"/>
  <c r="Q418" i="2"/>
  <c r="Q419" i="2"/>
  <c r="Q375" i="2"/>
  <c r="Q372" i="2"/>
  <c r="Q374" i="2"/>
  <c r="Q371" i="2"/>
  <c r="Q373" i="2"/>
  <c r="Z6" i="6"/>
  <c r="Z6" i="8" s="1"/>
  <c r="Z57" i="8"/>
  <c r="Q101" i="2"/>
  <c r="Q104" i="2"/>
  <c r="Q103" i="2"/>
  <c r="Q102" i="2"/>
  <c r="Q125" i="2"/>
  <c r="Q124" i="2"/>
  <c r="Q123" i="2"/>
  <c r="Q120" i="2"/>
  <c r="Q116" i="2"/>
  <c r="Q119" i="2"/>
  <c r="Q118" i="2"/>
  <c r="Q117" i="2"/>
  <c r="Q121" i="2"/>
  <c r="Q108" i="2"/>
  <c r="Q109" i="2"/>
  <c r="Q106" i="2"/>
  <c r="Q110" i="2"/>
  <c r="Q111" i="2"/>
  <c r="Q114" i="2"/>
  <c r="Q113" i="2"/>
  <c r="Q107" i="2"/>
  <c r="Q112" i="2"/>
  <c r="R147" i="2"/>
  <c r="R148" i="2"/>
  <c r="R159" i="2"/>
  <c r="R151" i="2"/>
  <c r="R153" i="2"/>
  <c r="R157" i="2"/>
  <c r="R155" i="2"/>
  <c r="R154" i="2"/>
  <c r="R152" i="2"/>
  <c r="R158" i="2"/>
  <c r="R160" i="2"/>
  <c r="R156" i="2"/>
  <c r="R161" i="2"/>
  <c r="L92" i="2"/>
  <c r="L93" i="2"/>
  <c r="L91" i="2"/>
  <c r="L351" i="2" s="1"/>
  <c r="AE57" i="5" s="1"/>
  <c r="L87" i="2"/>
  <c r="L88" i="2"/>
  <c r="L89" i="2"/>
  <c r="L84" i="2"/>
  <c r="L85" i="2"/>
  <c r="L346" i="2" s="1"/>
  <c r="AE52" i="5" s="1"/>
  <c r="AE52" i="9" s="1"/>
  <c r="AE101" i="9" s="1"/>
  <c r="L86" i="2"/>
  <c r="L73" i="2"/>
  <c r="L482" i="2" s="1"/>
  <c r="AE52" i="6" s="1"/>
  <c r="AE52" i="8" s="1"/>
  <c r="AE101" i="8" s="1"/>
  <c r="L74" i="2"/>
  <c r="L75" i="2"/>
  <c r="L76" i="2"/>
  <c r="L72" i="2"/>
  <c r="L60" i="2"/>
  <c r="L64" i="2"/>
  <c r="L61" i="2"/>
  <c r="L211" i="2" s="1"/>
  <c r="AE52" i="1" s="1"/>
  <c r="AE52" i="7" s="1"/>
  <c r="AE101" i="7" s="1"/>
  <c r="Q68" i="2"/>
  <c r="Q69" i="2"/>
  <c r="Q67" i="2"/>
  <c r="Q216" i="2" s="1"/>
  <c r="AJ57" i="1" s="1"/>
  <c r="AP10" i="2"/>
  <c r="BI2" i="6" s="1"/>
  <c r="BI2" i="8" s="1"/>
  <c r="Q30" i="2"/>
  <c r="AJ3" i="6" s="1"/>
  <c r="AJ3" i="8" s="1"/>
  <c r="Q31" i="2"/>
  <c r="AJ4" i="6" s="1"/>
  <c r="Q32" i="2"/>
  <c r="AJ5" i="6" s="1"/>
  <c r="AJ5" i="8" s="1"/>
  <c r="Q33" i="2"/>
  <c r="AP11" i="2"/>
  <c r="Q37" i="2"/>
  <c r="AJ4" i="5" s="1"/>
  <c r="Q36" i="2"/>
  <c r="AJ3" i="5" s="1"/>
  <c r="AJ3" i="9" s="1"/>
  <c r="Q38" i="2"/>
  <c r="AJ5" i="5" s="1"/>
  <c r="AJ5" i="9" s="1"/>
  <c r="Q39" i="2"/>
  <c r="AJ56" i="5" s="1"/>
  <c r="AJ56" i="9" s="1"/>
  <c r="Q24" i="2"/>
  <c r="AJ3" i="1" s="1"/>
  <c r="AJ3" i="7" s="1"/>
  <c r="Q25" i="2"/>
  <c r="AJ4" i="1" s="1"/>
  <c r="Q26" i="2"/>
  <c r="AJ5" i="1" s="1"/>
  <c r="AJ5" i="7" s="1"/>
  <c r="AJ2" i="1"/>
  <c r="AJ2" i="7" s="1"/>
  <c r="AP9" i="2"/>
  <c r="AP27" i="2" s="1"/>
  <c r="BI56" i="1" s="1"/>
  <c r="BI56" i="7" s="1"/>
  <c r="AJ4" i="9" l="1"/>
  <c r="AJ13" i="5"/>
  <c r="AJ13" i="9" s="1"/>
  <c r="AJ78" i="9" s="1"/>
  <c r="AE13" i="1"/>
  <c r="AE13" i="7" s="1"/>
  <c r="AE78" i="7" s="1"/>
  <c r="AE4" i="7"/>
  <c r="AP39" i="2"/>
  <c r="AP38" i="2"/>
  <c r="AP37" i="2"/>
  <c r="AP36" i="2"/>
  <c r="BI2" i="5"/>
  <c r="BI2" i="9" s="1"/>
  <c r="X81" i="8"/>
  <c r="R283" i="2"/>
  <c r="R282" i="2"/>
  <c r="R237" i="2"/>
  <c r="R239" i="2"/>
  <c r="R236" i="2"/>
  <c r="R238" i="2"/>
  <c r="R235" i="2"/>
  <c r="BH85" i="9"/>
  <c r="AD87" i="9"/>
  <c r="AK85" i="7"/>
  <c r="BG85" i="7"/>
  <c r="AI87" i="7"/>
  <c r="BF85" i="7"/>
  <c r="AE33" i="1"/>
  <c r="AE33" i="7" s="1"/>
  <c r="AE88" i="7" s="1"/>
  <c r="AE53" i="1"/>
  <c r="AE53" i="7" s="1"/>
  <c r="AE102" i="7" s="1"/>
  <c r="AE54" i="1"/>
  <c r="AE54" i="7" s="1"/>
  <c r="AE103" i="7" s="1"/>
  <c r="AE14" i="1"/>
  <c r="AE14" i="7" s="1"/>
  <c r="AE79" i="7" s="1"/>
  <c r="AE15" i="1"/>
  <c r="AE15" i="7" s="1"/>
  <c r="AE80" i="7" s="1"/>
  <c r="AT85" i="7"/>
  <c r="BB85" i="7"/>
  <c r="BG86" i="8"/>
  <c r="AB85" i="7"/>
  <c r="AW87" i="7"/>
  <c r="AI85" i="7"/>
  <c r="AY85" i="7"/>
  <c r="BD87" i="7"/>
  <c r="BC85" i="7"/>
  <c r="AN95" i="7"/>
  <c r="BH87" i="7"/>
  <c r="AP82" i="7"/>
  <c r="AB91" i="7"/>
  <c r="AC99" i="7"/>
  <c r="AH91" i="7"/>
  <c r="BC91" i="7"/>
  <c r="AS99" i="7"/>
  <c r="AL81" i="7"/>
  <c r="AA91" i="7"/>
  <c r="AM91" i="7"/>
  <c r="AI95" i="7"/>
  <c r="BA99" i="7"/>
  <c r="AM85" i="7"/>
  <c r="AD86" i="7"/>
  <c r="AP85" i="7"/>
  <c r="BF81" i="7"/>
  <c r="BC87" i="7"/>
  <c r="AC86" i="7"/>
  <c r="AW81" i="7"/>
  <c r="AV91" i="7"/>
  <c r="AZ99" i="7"/>
  <c r="AS95" i="7"/>
  <c r="AF81" i="7"/>
  <c r="BE82" i="7"/>
  <c r="AM95" i="7"/>
  <c r="Y82" i="7"/>
  <c r="BB91" i="7"/>
  <c r="AO81" i="7"/>
  <c r="AI99" i="7"/>
  <c r="BE91" i="7"/>
  <c r="AF86" i="7"/>
  <c r="AO86" i="7"/>
  <c r="AO91" i="7"/>
  <c r="AK99" i="7"/>
  <c r="BE85" i="9"/>
  <c r="AG91" i="7"/>
  <c r="AU85" i="9"/>
  <c r="AZ85" i="7"/>
  <c r="BG87" i="8"/>
  <c r="BE89" i="7"/>
  <c r="AP87" i="7"/>
  <c r="AZ95" i="7"/>
  <c r="X95" i="7"/>
  <c r="AB81" i="7"/>
  <c r="BA86" i="7"/>
  <c r="Y95" i="7"/>
  <c r="AP81" i="7"/>
  <c r="AH85" i="7"/>
  <c r="AZ91" i="7"/>
  <c r="AU95" i="7"/>
  <c r="AQ87" i="7"/>
  <c r="AU87" i="7"/>
  <c r="BF95" i="7"/>
  <c r="BD95" i="7"/>
  <c r="AG87" i="7"/>
  <c r="AD95" i="7"/>
  <c r="AR81" i="7"/>
  <c r="BF87" i="7"/>
  <c r="AA85" i="7"/>
  <c r="AT87" i="7"/>
  <c r="AB86" i="7"/>
  <c r="AB99" i="7"/>
  <c r="AI82" i="7"/>
  <c r="AY86" i="7"/>
  <c r="AA81" i="8"/>
  <c r="R295" i="2"/>
  <c r="R293" i="2"/>
  <c r="R292" i="2"/>
  <c r="R294" i="2"/>
  <c r="R287" i="2"/>
  <c r="R286" i="2"/>
  <c r="R289" i="2"/>
  <c r="R296" i="2"/>
  <c r="R288" i="2"/>
  <c r="R290" i="2"/>
  <c r="R291" i="2"/>
  <c r="AE57" i="9"/>
  <c r="AE6" i="5"/>
  <c r="AE6" i="9" s="1"/>
  <c r="Z61" i="5"/>
  <c r="Z66" i="5"/>
  <c r="Z66" i="9" s="1"/>
  <c r="Z70" i="5"/>
  <c r="Z70" i="9" s="1"/>
  <c r="Z62" i="5"/>
  <c r="Z63" i="5"/>
  <c r="Z63" i="9" s="1"/>
  <c r="Z67" i="5"/>
  <c r="Z67" i="9" s="1"/>
  <c r="Z64" i="5"/>
  <c r="Z64" i="9" s="1"/>
  <c r="Z65" i="5"/>
  <c r="Z65" i="9" s="1"/>
  <c r="Z60" i="5"/>
  <c r="Z68" i="5"/>
  <c r="Z68" i="9" s="1"/>
  <c r="Z69" i="5"/>
  <c r="Z69" i="9" s="1"/>
  <c r="AB87" i="7"/>
  <c r="BC95" i="7"/>
  <c r="AG95" i="7"/>
  <c r="AH87" i="7"/>
  <c r="BH85" i="7"/>
  <c r="AB89" i="7"/>
  <c r="BG91" i="7"/>
  <c r="BE99" i="7"/>
  <c r="Y91" i="7"/>
  <c r="AQ85" i="7"/>
  <c r="AK91" i="7"/>
  <c r="BE87" i="7"/>
  <c r="AR83" i="7"/>
  <c r="AG85" i="7"/>
  <c r="AF83" i="7"/>
  <c r="AB83" i="7"/>
  <c r="X91" i="7"/>
  <c r="AZ87" i="7"/>
  <c r="AW86" i="7"/>
  <c r="BC86" i="7"/>
  <c r="AY87" i="7"/>
  <c r="BE85" i="7"/>
  <c r="AO95" i="7"/>
  <c r="BB87" i="7"/>
  <c r="BF91" i="7"/>
  <c r="AV95" i="7"/>
  <c r="AM87" i="7"/>
  <c r="AA87" i="7"/>
  <c r="AR99" i="7"/>
  <c r="BG87" i="7"/>
  <c r="AM85" i="8"/>
  <c r="AS85" i="9"/>
  <c r="AT85" i="9"/>
  <c r="AZ81" i="9"/>
  <c r="BA86" i="8"/>
  <c r="R260" i="2"/>
  <c r="R259" i="2"/>
  <c r="R258" i="2"/>
  <c r="R251" i="2"/>
  <c r="R256" i="2"/>
  <c r="R254" i="2"/>
  <c r="R252" i="2"/>
  <c r="R255" i="2"/>
  <c r="R253" i="2"/>
  <c r="BD87" i="9"/>
  <c r="Z47" i="5"/>
  <c r="Z47" i="9" s="1"/>
  <c r="Z97" i="9" s="1"/>
  <c r="Z48" i="5"/>
  <c r="Z48" i="9" s="1"/>
  <c r="Z98" i="9" s="1"/>
  <c r="Z35" i="5"/>
  <c r="Z35" i="9" s="1"/>
  <c r="AU87" i="9"/>
  <c r="AV86" i="8"/>
  <c r="BC87" i="9"/>
  <c r="Y87" i="8"/>
  <c r="Z43" i="5"/>
  <c r="Z43" i="9" s="1"/>
  <c r="Z94" i="9" s="1"/>
  <c r="Z46" i="5"/>
  <c r="Z46" i="9" s="1"/>
  <c r="Z96" i="9" s="1"/>
  <c r="Z41" i="5"/>
  <c r="Z41" i="9" s="1"/>
  <c r="Z92" i="9" s="1"/>
  <c r="Z44" i="5"/>
  <c r="Z44" i="9" s="1"/>
  <c r="Z42" i="5"/>
  <c r="Z42" i="9" s="1"/>
  <c r="Z93" i="9" s="1"/>
  <c r="Z45" i="5"/>
  <c r="Z45" i="9" s="1"/>
  <c r="AN87" i="9"/>
  <c r="AZ87" i="8"/>
  <c r="BB85" i="9"/>
  <c r="AT87" i="9"/>
  <c r="AT85" i="8"/>
  <c r="X87" i="9"/>
  <c r="AT91" i="9"/>
  <c r="AN85" i="9"/>
  <c r="AU85" i="8"/>
  <c r="AC87" i="9"/>
  <c r="BA87" i="9"/>
  <c r="Y85" i="8"/>
  <c r="BE87" i="9"/>
  <c r="AT87" i="8"/>
  <c r="AH87" i="9"/>
  <c r="BG85" i="8"/>
  <c r="BD91" i="9"/>
  <c r="BH85" i="8"/>
  <c r="R269" i="2"/>
  <c r="R262" i="2"/>
  <c r="R272" i="2"/>
  <c r="R273" i="2"/>
  <c r="R278" i="2"/>
  <c r="R263" i="2"/>
  <c r="R268" i="2"/>
  <c r="R266" i="2"/>
  <c r="R275" i="2"/>
  <c r="R270" i="2"/>
  <c r="R274" i="2"/>
  <c r="R265" i="2"/>
  <c r="R276" i="2"/>
  <c r="R267" i="2"/>
  <c r="R271" i="2"/>
  <c r="R264" i="2"/>
  <c r="R277" i="2"/>
  <c r="AV87" i="8"/>
  <c r="R242" i="2"/>
  <c r="R241" i="2"/>
  <c r="R246" i="2"/>
  <c r="R247" i="2"/>
  <c r="R243" i="2"/>
  <c r="R248" i="2"/>
  <c r="R245" i="2"/>
  <c r="R249" i="2"/>
  <c r="R244" i="2"/>
  <c r="AR95" i="9"/>
  <c r="AD81" i="8"/>
  <c r="BE91" i="9"/>
  <c r="BE95" i="8"/>
  <c r="AD85" i="9"/>
  <c r="AU99" i="9"/>
  <c r="AW81" i="8"/>
  <c r="AL99" i="9"/>
  <c r="AP99" i="8"/>
  <c r="AH85" i="9"/>
  <c r="AU82" i="9"/>
  <c r="BH91" i="8"/>
  <c r="Z36" i="5"/>
  <c r="Z36" i="9" s="1"/>
  <c r="Z39" i="5"/>
  <c r="Z39" i="9" s="1"/>
  <c r="Z30" i="5"/>
  <c r="Z30" i="9" s="1"/>
  <c r="Z38" i="5"/>
  <c r="Z38" i="9" s="1"/>
  <c r="Z90" i="9" s="1"/>
  <c r="Z37" i="5"/>
  <c r="Z37" i="9" s="1"/>
  <c r="Z25" i="5"/>
  <c r="Z25" i="9" s="1"/>
  <c r="Z84" i="9" s="1"/>
  <c r="Z40" i="5"/>
  <c r="Z40" i="9" s="1"/>
  <c r="Z34" i="5"/>
  <c r="Z34" i="9" s="1"/>
  <c r="Z26" i="5"/>
  <c r="Z26" i="9" s="1"/>
  <c r="AS81" i="9"/>
  <c r="AL81" i="8"/>
  <c r="BC95" i="8"/>
  <c r="Z23" i="5"/>
  <c r="Z23" i="9" s="1"/>
  <c r="Z17" i="5"/>
  <c r="Z17" i="9" s="1"/>
  <c r="Z18" i="5"/>
  <c r="Z18" i="9" s="1"/>
  <c r="Z27" i="5"/>
  <c r="Z27" i="9" s="1"/>
  <c r="Z28" i="5"/>
  <c r="Z28" i="9" s="1"/>
  <c r="Z19" i="5"/>
  <c r="Z19" i="9" s="1"/>
  <c r="Z24" i="5"/>
  <c r="Z24" i="9" s="1"/>
  <c r="Z50" i="5"/>
  <c r="Z50" i="9" s="1"/>
  <c r="Z51" i="5"/>
  <c r="Z51" i="9" s="1"/>
  <c r="Z100" i="9" s="1"/>
  <c r="Z22" i="5"/>
  <c r="Z22" i="9" s="1"/>
  <c r="Z29" i="5"/>
  <c r="Z29" i="9" s="1"/>
  <c r="Z31" i="5"/>
  <c r="Z31" i="9" s="1"/>
  <c r="Z49" i="5"/>
  <c r="Z49" i="9" s="1"/>
  <c r="Z32" i="5"/>
  <c r="Z32" i="9" s="1"/>
  <c r="Z16" i="5"/>
  <c r="Z16" i="9" s="1"/>
  <c r="Z21" i="5"/>
  <c r="Z21" i="9" s="1"/>
  <c r="Z20" i="5"/>
  <c r="Z20" i="9" s="1"/>
  <c r="BE81" i="8"/>
  <c r="AA87" i="8"/>
  <c r="AM86" i="9"/>
  <c r="AO91" i="8"/>
  <c r="AT99" i="9"/>
  <c r="BH99" i="8"/>
  <c r="X86" i="8"/>
  <c r="Y99" i="9"/>
  <c r="AI81" i="8"/>
  <c r="AW99" i="8"/>
  <c r="Y95" i="8"/>
  <c r="AT91" i="8"/>
  <c r="AC91" i="8"/>
  <c r="BB87" i="8"/>
  <c r="AG82" i="9"/>
  <c r="AS86" i="8"/>
  <c r="AN81" i="8"/>
  <c r="BB91" i="9"/>
  <c r="AK99" i="8"/>
  <c r="AF87" i="9"/>
  <c r="BH86" i="9"/>
  <c r="AN81" i="9"/>
  <c r="AW81" i="9"/>
  <c r="AI85" i="9"/>
  <c r="AG87" i="8"/>
  <c r="AZ95" i="8"/>
  <c r="AR85" i="8"/>
  <c r="Z33" i="5"/>
  <c r="Z33" i="9" s="1"/>
  <c r="Z88" i="9" s="1"/>
  <c r="Z14" i="5"/>
  <c r="Z14" i="9" s="1"/>
  <c r="Z79" i="9" s="1"/>
  <c r="Z54" i="5"/>
  <c r="Z54" i="9" s="1"/>
  <c r="Z103" i="9" s="1"/>
  <c r="Z53" i="5"/>
  <c r="Z53" i="9" s="1"/>
  <c r="Z102" i="9" s="1"/>
  <c r="Z15" i="5"/>
  <c r="Z15" i="9" s="1"/>
  <c r="Z80" i="9" s="1"/>
  <c r="BD89" i="7"/>
  <c r="AG85" i="8"/>
  <c r="AU85" i="7"/>
  <c r="AX95" i="8"/>
  <c r="BH95" i="7"/>
  <c r="BG86" i="7"/>
  <c r="AR95" i="7"/>
  <c r="AY91" i="7"/>
  <c r="BF95" i="8"/>
  <c r="AB86" i="8"/>
  <c r="AN86" i="9"/>
  <c r="AN81" i="7"/>
  <c r="AC82" i="7"/>
  <c r="BA82" i="7"/>
  <c r="BE81" i="7"/>
  <c r="BD86" i="9"/>
  <c r="BG95" i="7"/>
  <c r="BB86" i="7"/>
  <c r="BB99" i="7"/>
  <c r="AY99" i="7"/>
  <c r="AD91" i="7"/>
  <c r="BF86" i="7"/>
  <c r="AD86" i="9"/>
  <c r="AK81" i="7"/>
  <c r="AQ86" i="7"/>
  <c r="AG86" i="7"/>
  <c r="AD99" i="7"/>
  <c r="AM86" i="7"/>
  <c r="AZ86" i="7"/>
  <c r="AZ83" i="7"/>
  <c r="AF83" i="9"/>
  <c r="AL91" i="7"/>
  <c r="AU86" i="9"/>
  <c r="AA83" i="7"/>
  <c r="AK95" i="7"/>
  <c r="AZ82" i="9"/>
  <c r="AO86" i="8"/>
  <c r="AW86" i="8"/>
  <c r="AI81" i="9"/>
  <c r="AX99" i="8"/>
  <c r="BA81" i="7"/>
  <c r="BA95" i="8"/>
  <c r="BD99" i="8"/>
  <c r="BD81" i="7"/>
  <c r="AX91" i="8"/>
  <c r="AI91" i="7"/>
  <c r="AV82" i="7"/>
  <c r="AD99" i="8"/>
  <c r="AW83" i="7"/>
  <c r="BG83" i="7"/>
  <c r="BG81" i="7"/>
  <c r="AU82" i="7"/>
  <c r="AU86" i="7"/>
  <c r="BG86" i="9"/>
  <c r="AT99" i="8"/>
  <c r="BB81" i="8"/>
  <c r="BA86" i="9"/>
  <c r="AS95" i="8"/>
  <c r="AF83" i="8"/>
  <c r="AF82" i="8"/>
  <c r="AL82" i="7"/>
  <c r="BF82" i="8"/>
  <c r="AW91" i="8"/>
  <c r="AK81" i="9"/>
  <c r="AP95" i="7"/>
  <c r="AO81" i="9"/>
  <c r="Y91" i="9"/>
  <c r="AF91" i="8"/>
  <c r="AT89" i="7"/>
  <c r="AP99" i="7"/>
  <c r="AO99" i="7"/>
  <c r="AC91" i="7"/>
  <c r="AB95" i="7"/>
  <c r="AT95" i="9"/>
  <c r="BH99" i="7"/>
  <c r="AH85" i="8"/>
  <c r="AV86" i="9"/>
  <c r="BC99" i="8"/>
  <c r="BC85" i="9"/>
  <c r="AY82" i="8"/>
  <c r="AX86" i="8"/>
  <c r="AM86" i="8"/>
  <c r="AM82" i="8"/>
  <c r="AW83" i="9"/>
  <c r="BF99" i="9"/>
  <c r="AQ83" i="8"/>
  <c r="AM99" i="9"/>
  <c r="AG87" i="9"/>
  <c r="BG95" i="8"/>
  <c r="AC85" i="9"/>
  <c r="AQ91" i="8"/>
  <c r="AL91" i="9"/>
  <c r="AB99" i="9"/>
  <c r="AG81" i="9"/>
  <c r="AS99" i="8"/>
  <c r="AS81" i="8"/>
  <c r="AH99" i="9"/>
  <c r="AS99" i="9"/>
  <c r="AD82" i="8"/>
  <c r="BH81" i="8"/>
  <c r="BH83" i="8"/>
  <c r="BB87" i="9"/>
  <c r="Y81" i="8"/>
  <c r="AU82" i="8"/>
  <c r="BG99" i="9"/>
  <c r="BB81" i="9"/>
  <c r="BA83" i="9"/>
  <c r="BG99" i="8"/>
  <c r="X86" i="9"/>
  <c r="BE82" i="9"/>
  <c r="AO99" i="9"/>
  <c r="AO86" i="9"/>
  <c r="AX91" i="9"/>
  <c r="AS87" i="9"/>
  <c r="AH87" i="8"/>
  <c r="AD95" i="9"/>
  <c r="BC86" i="8"/>
  <c r="AQ81" i="9"/>
  <c r="AQ95" i="8"/>
  <c r="AA95" i="8"/>
  <c r="AW99" i="9"/>
  <c r="AG81" i="8"/>
  <c r="AG99" i="9"/>
  <c r="AA81" i="9"/>
  <c r="BH87" i="8"/>
  <c r="BA85" i="9"/>
  <c r="AV91" i="9"/>
  <c r="AK86" i="8"/>
  <c r="BA81" i="9"/>
  <c r="AB81" i="8"/>
  <c r="AO85" i="9"/>
  <c r="AB95" i="9"/>
  <c r="AF81" i="9"/>
  <c r="AS95" i="9"/>
  <c r="BB95" i="9"/>
  <c r="AX81" i="9"/>
  <c r="AX81" i="8"/>
  <c r="BD95" i="9"/>
  <c r="BF85" i="8"/>
  <c r="AM89" i="8"/>
  <c r="AC99" i="9"/>
  <c r="Y86" i="8"/>
  <c r="AK95" i="9"/>
  <c r="AT83" i="8"/>
  <c r="AB91" i="9"/>
  <c r="BA99" i="9"/>
  <c r="X91" i="9"/>
  <c r="BD91" i="8"/>
  <c r="X83" i="9"/>
  <c r="Y86" i="9"/>
  <c r="AM95" i="9"/>
  <c r="AZ86" i="9"/>
  <c r="AP95" i="8"/>
  <c r="BH87" i="9"/>
  <c r="AY83" i="8"/>
  <c r="AQ86" i="9"/>
  <c r="AQ83" i="9"/>
  <c r="AU95" i="9"/>
  <c r="AM99" i="8"/>
  <c r="AA91" i="8"/>
  <c r="AZ95" i="9"/>
  <c r="BD85" i="9"/>
  <c r="AQ89" i="8"/>
  <c r="AZ91" i="9"/>
  <c r="BA95" i="9"/>
  <c r="BF91" i="8"/>
  <c r="AP87" i="9"/>
  <c r="AL99" i="8"/>
  <c r="AD83" i="8"/>
  <c r="BH82" i="8"/>
  <c r="AR91" i="9"/>
  <c r="X99" i="8"/>
  <c r="AF95" i="8"/>
  <c r="BC99" i="9"/>
  <c r="AW91" i="9"/>
  <c r="AC86" i="9"/>
  <c r="AU81" i="8"/>
  <c r="BG82" i="9"/>
  <c r="AO95" i="8"/>
  <c r="BG81" i="8"/>
  <c r="BG83" i="8"/>
  <c r="BA83" i="8"/>
  <c r="BA81" i="8"/>
  <c r="AB99" i="8"/>
  <c r="AN91" i="9"/>
  <c r="AF85" i="9"/>
  <c r="AN83" i="9"/>
  <c r="AZ83" i="8"/>
  <c r="AD82" i="9"/>
  <c r="AL82" i="9"/>
  <c r="AS91" i="9"/>
  <c r="BC83" i="8"/>
  <c r="AA87" i="9"/>
  <c r="AU91" i="9"/>
  <c r="BD89" i="9"/>
  <c r="BA91" i="8"/>
  <c r="AY81" i="9"/>
  <c r="AO82" i="8"/>
  <c r="AH91" i="8"/>
  <c r="AV81" i="9"/>
  <c r="Y95" i="9"/>
  <c r="AN95" i="8"/>
  <c r="AA91" i="9"/>
  <c r="AC86" i="8"/>
  <c r="AQ86" i="8"/>
  <c r="AM81" i="9"/>
  <c r="AY95" i="9"/>
  <c r="AG82" i="8"/>
  <c r="AK95" i="8"/>
  <c r="BB85" i="8"/>
  <c r="AO89" i="8"/>
  <c r="AH81" i="9"/>
  <c r="AT86" i="9"/>
  <c r="AN86" i="8"/>
  <c r="AK85" i="9"/>
  <c r="AK87" i="9"/>
  <c r="AA99" i="8"/>
  <c r="BA91" i="9"/>
  <c r="AB91" i="8"/>
  <c r="AU86" i="8"/>
  <c r="AU99" i="8"/>
  <c r="BG81" i="9"/>
  <c r="BB99" i="9"/>
  <c r="AF86" i="8"/>
  <c r="AD91" i="9"/>
  <c r="AN91" i="8"/>
  <c r="AZ81" i="8"/>
  <c r="BB95" i="8"/>
  <c r="AG95" i="9"/>
  <c r="AI87" i="9"/>
  <c r="AI86" i="8"/>
  <c r="AI82" i="9"/>
  <c r="AO95" i="9"/>
  <c r="AR95" i="8"/>
  <c r="AV99" i="8"/>
  <c r="AG86" i="8"/>
  <c r="AL95" i="8"/>
  <c r="BF87" i="8"/>
  <c r="AC95" i="8"/>
  <c r="X85" i="9"/>
  <c r="AO87" i="9"/>
  <c r="AQ62" i="8"/>
  <c r="AQ11" i="6"/>
  <c r="AQ11" i="8" s="1"/>
  <c r="AM9" i="6"/>
  <c r="AM9" i="8" s="1"/>
  <c r="AM60" i="8"/>
  <c r="AK60" i="8"/>
  <c r="AK9" i="6"/>
  <c r="AK9" i="8" s="1"/>
  <c r="Y81" i="7"/>
  <c r="AI91" i="9"/>
  <c r="AK89" i="8"/>
  <c r="AY82" i="9"/>
  <c r="AP89" i="7"/>
  <c r="AO99" i="8"/>
  <c r="AO83" i="8"/>
  <c r="AX86" i="9"/>
  <c r="AH89" i="8"/>
  <c r="AV82" i="9"/>
  <c r="AI82" i="8"/>
  <c r="BC81" i="8"/>
  <c r="BC89" i="9"/>
  <c r="BG7" i="1"/>
  <c r="BG7" i="7" s="1"/>
  <c r="BG58" i="7"/>
  <c r="AI62" i="7"/>
  <c r="AI11" i="1"/>
  <c r="AI11" i="7" s="1"/>
  <c r="X10" i="1"/>
  <c r="X10" i="7" s="1"/>
  <c r="X61" i="7"/>
  <c r="X62" i="7"/>
  <c r="X11" i="1"/>
  <c r="X11" i="7" s="1"/>
  <c r="BG8" i="6"/>
  <c r="BG8" i="8" s="1"/>
  <c r="BG59" i="8"/>
  <c r="AI8" i="6"/>
  <c r="AI8" i="8" s="1"/>
  <c r="AI59" i="8"/>
  <c r="AN59" i="9"/>
  <c r="AN8" i="5"/>
  <c r="AN8" i="9" s="1"/>
  <c r="AW82" i="8"/>
  <c r="AI99" i="9"/>
  <c r="AW91" i="7"/>
  <c r="AV91" i="8"/>
  <c r="AM81" i="8"/>
  <c r="AM83" i="8"/>
  <c r="BC62" i="7"/>
  <c r="BC11" i="1"/>
  <c r="BC11" i="7" s="1"/>
  <c r="AG10" i="6"/>
  <c r="AG10" i="8" s="1"/>
  <c r="AG61" i="8"/>
  <c r="AG9" i="6"/>
  <c r="AG9" i="8" s="1"/>
  <c r="AG60" i="8"/>
  <c r="AI9" i="6"/>
  <c r="AI9" i="8" s="1"/>
  <c r="AI60" i="8"/>
  <c r="AD10" i="6"/>
  <c r="AD10" i="8" s="1"/>
  <c r="AD61" i="8"/>
  <c r="AY91" i="8"/>
  <c r="AC99" i="8"/>
  <c r="AC83" i="8"/>
  <c r="BB89" i="7"/>
  <c r="BD82" i="8"/>
  <c r="BD86" i="8"/>
  <c r="BD83" i="7"/>
  <c r="AQ81" i="8"/>
  <c r="AQ99" i="8"/>
  <c r="AD95" i="8"/>
  <c r="AP86" i="7"/>
  <c r="BE82" i="8"/>
  <c r="BE99" i="8"/>
  <c r="AW95" i="7"/>
  <c r="AG89" i="9"/>
  <c r="AC95" i="7"/>
  <c r="AV82" i="8"/>
  <c r="AM8" i="1"/>
  <c r="AM8" i="7" s="1"/>
  <c r="AM59" i="7"/>
  <c r="AD9" i="1"/>
  <c r="AD9" i="7" s="1"/>
  <c r="AD60" i="7"/>
  <c r="AI7" i="1"/>
  <c r="AI7" i="7" s="1"/>
  <c r="AI58" i="7"/>
  <c r="BF8" i="1"/>
  <c r="BF8" i="7" s="1"/>
  <c r="BF59" i="7"/>
  <c r="AH60" i="8"/>
  <c r="AH9" i="6"/>
  <c r="AH9" i="8" s="1"/>
  <c r="AO82" i="7"/>
  <c r="BA89" i="7"/>
  <c r="AC89" i="8"/>
  <c r="AI89" i="7"/>
  <c r="AM91" i="9"/>
  <c r="BB91" i="8"/>
  <c r="BE87" i="8"/>
  <c r="AG83" i="9"/>
  <c r="AS82" i="7"/>
  <c r="AS85" i="8"/>
  <c r="AS83" i="8"/>
  <c r="AH86" i="9"/>
  <c r="AI95" i="8"/>
  <c r="AO7" i="1"/>
  <c r="AO7" i="7" s="1"/>
  <c r="AO58" i="7"/>
  <c r="AY8" i="6"/>
  <c r="AY8" i="8" s="1"/>
  <c r="AY59" i="8"/>
  <c r="AV58" i="8"/>
  <c r="AV7" i="6"/>
  <c r="AV7" i="8" s="1"/>
  <c r="AP7" i="5"/>
  <c r="AP7" i="9" s="1"/>
  <c r="AP58" i="9"/>
  <c r="AC95" i="9"/>
  <c r="BF95" i="9"/>
  <c r="BD81" i="9"/>
  <c r="BD99" i="9"/>
  <c r="BD95" i="8"/>
  <c r="AK91" i="9"/>
  <c r="AU89" i="7"/>
  <c r="AT86" i="7"/>
  <c r="AT99" i="7"/>
  <c r="BB89" i="9"/>
  <c r="AP85" i="8"/>
  <c r="AS89" i="7"/>
  <c r="X82" i="8"/>
  <c r="AI91" i="8"/>
  <c r="BG82" i="7"/>
  <c r="AR81" i="8"/>
  <c r="AK10" i="1"/>
  <c r="AK10" i="7" s="1"/>
  <c r="AK61" i="7"/>
  <c r="BF61" i="9"/>
  <c r="BF10" i="5"/>
  <c r="BF10" i="9" s="1"/>
  <c r="AT62" i="8"/>
  <c r="AT11" i="6"/>
  <c r="AT11" i="8" s="1"/>
  <c r="AM62" i="9"/>
  <c r="AM11" i="5"/>
  <c r="AM11" i="9" s="1"/>
  <c r="AQ82" i="7"/>
  <c r="Y99" i="8"/>
  <c r="AK85" i="8"/>
  <c r="AT82" i="8"/>
  <c r="AT86" i="8"/>
  <c r="BB83" i="9"/>
  <c r="AH99" i="7"/>
  <c r="AN60" i="9"/>
  <c r="AN9" i="5"/>
  <c r="AN9" i="9" s="1"/>
  <c r="AR89" i="8"/>
  <c r="BB62" i="7"/>
  <c r="BB11" i="1"/>
  <c r="BB11" i="7" s="1"/>
  <c r="AH62" i="7"/>
  <c r="AH11" i="1"/>
  <c r="AH11" i="7" s="1"/>
  <c r="AO10" i="1"/>
  <c r="AO10" i="7" s="1"/>
  <c r="AO61" i="7"/>
  <c r="AY60" i="8"/>
  <c r="AY9" i="6"/>
  <c r="AY9" i="8" s="1"/>
  <c r="BB7" i="6"/>
  <c r="BB7" i="8" s="1"/>
  <c r="BB58" i="8"/>
  <c r="BA82" i="8"/>
  <c r="BA99" i="8"/>
  <c r="AL85" i="8"/>
  <c r="BB83" i="7"/>
  <c r="BD85" i="8"/>
  <c r="AD82" i="7"/>
  <c r="BH95" i="8"/>
  <c r="BE99" i="9"/>
  <c r="AH95" i="7"/>
  <c r="AY83" i="7"/>
  <c r="AY81" i="7"/>
  <c r="AD89" i="9"/>
  <c r="AM99" i="7"/>
  <c r="AF89" i="9"/>
  <c r="BH81" i="9"/>
  <c r="BH99" i="9"/>
  <c r="BB8" i="1"/>
  <c r="BB8" i="7" s="1"/>
  <c r="BB59" i="7"/>
  <c r="AF86" i="9"/>
  <c r="AC58" i="8"/>
  <c r="AC7" i="6"/>
  <c r="AC7" i="8" s="1"/>
  <c r="X59" i="8"/>
  <c r="X8" i="6"/>
  <c r="X8" i="8" s="1"/>
  <c r="Y62" i="8"/>
  <c r="Y11" i="6"/>
  <c r="Y11" i="8" s="1"/>
  <c r="X58" i="9"/>
  <c r="X7" i="5"/>
  <c r="X7" i="9" s="1"/>
  <c r="AW89" i="8"/>
  <c r="AP83" i="9"/>
  <c r="BF87" i="9"/>
  <c r="AK82" i="9"/>
  <c r="AD85" i="7"/>
  <c r="AZ82" i="8"/>
  <c r="AU81" i="9"/>
  <c r="BF82" i="7"/>
  <c r="AD99" i="9"/>
  <c r="AQ10" i="1"/>
  <c r="AQ10" i="7" s="1"/>
  <c r="AQ61" i="7"/>
  <c r="AF7" i="1"/>
  <c r="AF7" i="7" s="1"/>
  <c r="AF58" i="7"/>
  <c r="AF87" i="8"/>
  <c r="AK82" i="7"/>
  <c r="BH59" i="7"/>
  <c r="BH8" i="1"/>
  <c r="BH8" i="7" s="1"/>
  <c r="AW7" i="1"/>
  <c r="AW7" i="7" s="1"/>
  <c r="AW58" i="7"/>
  <c r="Y99" i="7"/>
  <c r="AT91" i="7"/>
  <c r="AL81" i="9"/>
  <c r="AX82" i="9"/>
  <c r="AX82" i="7"/>
  <c r="X9" i="1"/>
  <c r="X9" i="7" s="1"/>
  <c r="X60" i="7"/>
  <c r="AD8" i="1"/>
  <c r="AD8" i="7" s="1"/>
  <c r="AD59" i="7"/>
  <c r="BG7" i="6"/>
  <c r="BG7" i="8" s="1"/>
  <c r="BG58" i="8"/>
  <c r="AI7" i="6"/>
  <c r="AI7" i="8" s="1"/>
  <c r="AI58" i="8"/>
  <c r="AN58" i="9"/>
  <c r="AN7" i="5"/>
  <c r="AN7" i="9" s="1"/>
  <c r="AG89" i="7"/>
  <c r="AY99" i="8"/>
  <c r="AF82" i="7"/>
  <c r="AX83" i="8"/>
  <c r="BA10" i="6"/>
  <c r="BA10" i="8" s="1"/>
  <c r="BA61" i="8"/>
  <c r="BA62" i="8"/>
  <c r="BA11" i="6"/>
  <c r="BA11" i="8" s="1"/>
  <c r="AI10" i="6"/>
  <c r="AI10" i="8" s="1"/>
  <c r="AI61" i="8"/>
  <c r="AD9" i="6"/>
  <c r="AD9" i="8" s="1"/>
  <c r="AD60" i="8"/>
  <c r="AD62" i="8"/>
  <c r="AD11" i="6"/>
  <c r="AD11" i="8" s="1"/>
  <c r="AS61" i="9"/>
  <c r="AS10" i="5"/>
  <c r="AS10" i="9" s="1"/>
  <c r="AK58" i="9"/>
  <c r="AK7" i="5"/>
  <c r="AK7" i="9" s="1"/>
  <c r="AG89" i="8"/>
  <c r="AC81" i="8"/>
  <c r="BD9" i="5"/>
  <c r="BD9" i="9" s="1"/>
  <c r="BD60" i="9"/>
  <c r="AX85" i="8"/>
  <c r="AH89" i="9"/>
  <c r="AX60" i="7"/>
  <c r="AX9" i="1"/>
  <c r="AX9" i="7" s="1"/>
  <c r="BF58" i="7"/>
  <c r="BF7" i="1"/>
  <c r="BF7" i="7" s="1"/>
  <c r="AC10" i="1"/>
  <c r="AC10" i="7" s="1"/>
  <c r="AC61" i="7"/>
  <c r="BA8" i="6"/>
  <c r="BA8" i="8" s="1"/>
  <c r="BA59" i="8"/>
  <c r="AX61" i="8"/>
  <c r="AX10" i="6"/>
  <c r="AX10" i="8" s="1"/>
  <c r="BH59" i="8"/>
  <c r="BH8" i="6"/>
  <c r="BH8" i="8" s="1"/>
  <c r="X60" i="9"/>
  <c r="X9" i="5"/>
  <c r="X9" i="9" s="1"/>
  <c r="AK62" i="9"/>
  <c r="AK11" i="5"/>
  <c r="AK11" i="9" s="1"/>
  <c r="AQ89" i="9"/>
  <c r="AF85" i="7"/>
  <c r="AY89" i="9"/>
  <c r="AO8" i="1"/>
  <c r="AO8" i="7" s="1"/>
  <c r="AO59" i="7"/>
  <c r="AG7" i="6"/>
  <c r="AG7" i="8" s="1"/>
  <c r="AG58" i="8"/>
  <c r="AN62" i="8"/>
  <c r="AN11" i="6"/>
  <c r="AN11" i="8" s="1"/>
  <c r="AY7" i="6"/>
  <c r="AY7" i="8" s="1"/>
  <c r="AY58" i="8"/>
  <c r="AV59" i="8"/>
  <c r="AV8" i="6"/>
  <c r="AV8" i="8" s="1"/>
  <c r="BC10" i="6"/>
  <c r="BC10" i="8" s="1"/>
  <c r="BC61" i="8"/>
  <c r="AS8" i="6"/>
  <c r="AS8" i="8" s="1"/>
  <c r="AS59" i="8"/>
  <c r="AP59" i="9"/>
  <c r="AP8" i="5"/>
  <c r="AP8" i="9" s="1"/>
  <c r="AT83" i="9"/>
  <c r="AN82" i="8"/>
  <c r="AT82" i="7"/>
  <c r="AP89" i="8"/>
  <c r="AS85" i="7"/>
  <c r="BC83" i="7"/>
  <c r="AK62" i="7"/>
  <c r="AK11" i="1"/>
  <c r="AK11" i="7" s="1"/>
  <c r="BC58" i="8"/>
  <c r="BC7" i="6"/>
  <c r="BC7" i="8" s="1"/>
  <c r="AP61" i="8"/>
  <c r="AP10" i="6"/>
  <c r="AP10" i="8" s="1"/>
  <c r="BH10" i="6"/>
  <c r="BH10" i="8" s="1"/>
  <c r="BH61" i="8"/>
  <c r="AC58" i="9"/>
  <c r="AC7" i="5"/>
  <c r="AC7" i="9" s="1"/>
  <c r="AW87" i="9"/>
  <c r="AC83" i="9"/>
  <c r="BB82" i="9"/>
  <c r="AY89" i="7"/>
  <c r="AN61" i="9"/>
  <c r="AN10" i="5"/>
  <c r="AN10" i="9" s="1"/>
  <c r="AR87" i="8"/>
  <c r="AH10" i="1"/>
  <c r="AH10" i="7" s="1"/>
  <c r="AH61" i="7"/>
  <c r="AO60" i="7"/>
  <c r="AO9" i="1"/>
  <c r="AO9" i="7" s="1"/>
  <c r="X89" i="9"/>
  <c r="AZ60" i="8"/>
  <c r="AZ9" i="6"/>
  <c r="AZ9" i="8" s="1"/>
  <c r="BB59" i="8"/>
  <c r="BB8" i="6"/>
  <c r="BB8" i="8" s="1"/>
  <c r="AO89" i="7"/>
  <c r="BA87" i="8"/>
  <c r="AB85" i="8"/>
  <c r="BD87" i="8"/>
  <c r="AI86" i="7"/>
  <c r="AI83" i="7"/>
  <c r="AI60" i="9"/>
  <c r="AI9" i="5"/>
  <c r="AI9" i="9" s="1"/>
  <c r="AV85" i="7"/>
  <c r="Y82" i="9"/>
  <c r="AM83" i="7"/>
  <c r="BB7" i="1"/>
  <c r="BB7" i="7" s="1"/>
  <c r="BB58" i="7"/>
  <c r="AS10" i="1"/>
  <c r="AS10" i="7" s="1"/>
  <c r="AS61" i="7"/>
  <c r="BF9" i="6"/>
  <c r="BF9" i="8" s="1"/>
  <c r="BF60" i="8"/>
  <c r="BE62" i="8"/>
  <c r="BE11" i="6"/>
  <c r="BE11" i="8" s="1"/>
  <c r="BE61" i="8"/>
  <c r="BE10" i="6"/>
  <c r="BE10" i="8" s="1"/>
  <c r="AK8" i="6"/>
  <c r="AK8" i="8" s="1"/>
  <c r="AK59" i="8"/>
  <c r="BF99" i="8"/>
  <c r="BF85" i="9"/>
  <c r="BG89" i="9"/>
  <c r="AF95" i="9"/>
  <c r="BD61" i="7"/>
  <c r="BD10" i="1"/>
  <c r="BD10" i="7" s="1"/>
  <c r="AQ9" i="1"/>
  <c r="AQ9" i="7" s="1"/>
  <c r="AQ60" i="7"/>
  <c r="BH58" i="7"/>
  <c r="BH7" i="1"/>
  <c r="BH7" i="7" s="1"/>
  <c r="AG62" i="7"/>
  <c r="AG11" i="1"/>
  <c r="AG11" i="7" s="1"/>
  <c r="AG10" i="1"/>
  <c r="AG10" i="7" s="1"/>
  <c r="AG61" i="7"/>
  <c r="BC91" i="8"/>
  <c r="AV59" i="7"/>
  <c r="AV8" i="1"/>
  <c r="AV8" i="7" s="1"/>
  <c r="AQ9" i="6"/>
  <c r="AQ9" i="8" s="1"/>
  <c r="AQ60" i="8"/>
  <c r="AC61" i="8"/>
  <c r="AC10" i="6"/>
  <c r="AC10" i="8" s="1"/>
  <c r="AM62" i="8"/>
  <c r="AM11" i="6"/>
  <c r="AM11" i="8" s="1"/>
  <c r="AD60" i="9"/>
  <c r="AD9" i="5"/>
  <c r="AD9" i="9" s="1"/>
  <c r="BA89" i="8"/>
  <c r="AI89" i="9"/>
  <c r="AK91" i="8"/>
  <c r="AX83" i="7"/>
  <c r="AV83" i="9"/>
  <c r="AA95" i="7"/>
  <c r="AM62" i="7"/>
  <c r="AM11" i="1"/>
  <c r="AM11" i="7" s="1"/>
  <c r="AM61" i="7"/>
  <c r="AM10" i="1"/>
  <c r="AM10" i="7" s="1"/>
  <c r="AD58" i="7"/>
  <c r="AD7" i="1"/>
  <c r="AD7" i="7" s="1"/>
  <c r="AL7" i="1"/>
  <c r="AL7" i="7" s="1"/>
  <c r="AL58" i="7"/>
  <c r="Y8" i="5"/>
  <c r="Y8" i="9" s="1"/>
  <c r="Y59" i="9"/>
  <c r="AI8" i="5"/>
  <c r="AI8" i="9" s="1"/>
  <c r="AI59" i="9"/>
  <c r="AL62" i="8"/>
  <c r="AL11" i="6"/>
  <c r="AL11" i="8" s="1"/>
  <c r="AI83" i="9"/>
  <c r="AC83" i="7"/>
  <c r="BG91" i="8"/>
  <c r="AV89" i="8"/>
  <c r="BH62" i="7"/>
  <c r="BH11" i="1"/>
  <c r="BH11" i="7" s="1"/>
  <c r="BH9" i="1"/>
  <c r="BH9" i="7" s="1"/>
  <c r="BH60" i="7"/>
  <c r="BE10" i="1"/>
  <c r="BE10" i="7" s="1"/>
  <c r="BE61" i="7"/>
  <c r="AP60" i="7"/>
  <c r="AP9" i="1"/>
  <c r="AP9" i="7" s="1"/>
  <c r="AG62" i="8"/>
  <c r="AG11" i="6"/>
  <c r="AG11" i="8" s="1"/>
  <c r="AF10" i="6"/>
  <c r="AF10" i="8" s="1"/>
  <c r="AF61" i="8"/>
  <c r="AL7" i="6"/>
  <c r="AL7" i="8" s="1"/>
  <c r="AL58" i="8"/>
  <c r="AS60" i="9"/>
  <c r="AS9" i="5"/>
  <c r="AS9" i="9" s="1"/>
  <c r="AK8" i="5"/>
  <c r="AK8" i="9" s="1"/>
  <c r="AK59" i="9"/>
  <c r="AG91" i="8"/>
  <c r="BF86" i="9"/>
  <c r="BD82" i="7"/>
  <c r="AQ82" i="8"/>
  <c r="AA89" i="8"/>
  <c r="BF89" i="7"/>
  <c r="AH83" i="8"/>
  <c r="AX87" i="8"/>
  <c r="AD62" i="7"/>
  <c r="AD11" i="1"/>
  <c r="AD11" i="7" s="1"/>
  <c r="BA58" i="8"/>
  <c r="BA7" i="6"/>
  <c r="BA7" i="8" s="1"/>
  <c r="AP60" i="9"/>
  <c r="AP9" i="5"/>
  <c r="AP9" i="9" s="1"/>
  <c r="AV9" i="6"/>
  <c r="AV9" i="8" s="1"/>
  <c r="AV60" i="8"/>
  <c r="AH62" i="8"/>
  <c r="AH11" i="6"/>
  <c r="AH11" i="8" s="1"/>
  <c r="BH58" i="8"/>
  <c r="BH7" i="6"/>
  <c r="BH7" i="8" s="1"/>
  <c r="BD60" i="8"/>
  <c r="BD9" i="6"/>
  <c r="BD9" i="8" s="1"/>
  <c r="X62" i="9"/>
  <c r="X11" i="5"/>
  <c r="X11" i="9" s="1"/>
  <c r="AK9" i="5"/>
  <c r="AK9" i="9" s="1"/>
  <c r="AK60" i="9"/>
  <c r="AG83" i="8"/>
  <c r="AO83" i="7"/>
  <c r="BE86" i="7"/>
  <c r="AQ85" i="9"/>
  <c r="BA85" i="7"/>
  <c r="AM89" i="9"/>
  <c r="AY85" i="9"/>
  <c r="BB89" i="8"/>
  <c r="AP83" i="8"/>
  <c r="AO85" i="8"/>
  <c r="AB86" i="9"/>
  <c r="AG86" i="9"/>
  <c r="AS86" i="7"/>
  <c r="AV83" i="7"/>
  <c r="AG59" i="8"/>
  <c r="AG8" i="6"/>
  <c r="AG8" i="8" s="1"/>
  <c r="BC62" i="8"/>
  <c r="BC11" i="6"/>
  <c r="BC11" i="8" s="1"/>
  <c r="AS58" i="8"/>
  <c r="AS7" i="6"/>
  <c r="AS7" i="8" s="1"/>
  <c r="AA60" i="9"/>
  <c r="AA9" i="5"/>
  <c r="AA9" i="9" s="1"/>
  <c r="AP91" i="9"/>
  <c r="AS86" i="9"/>
  <c r="AR87" i="7"/>
  <c r="AN99" i="8"/>
  <c r="AN89" i="7"/>
  <c r="AU91" i="7"/>
  <c r="AA82" i="8"/>
  <c r="AP91" i="8"/>
  <c r="AW82" i="7"/>
  <c r="AV87" i="9"/>
  <c r="AI85" i="8"/>
  <c r="AM87" i="8"/>
  <c r="AR99" i="8"/>
  <c r="BC83" i="9"/>
  <c r="BF60" i="9"/>
  <c r="BF9" i="5"/>
  <c r="BF9" i="9" s="1"/>
  <c r="BC59" i="8"/>
  <c r="BC8" i="6"/>
  <c r="BC8" i="8" s="1"/>
  <c r="X9" i="6"/>
  <c r="X9" i="8" s="1"/>
  <c r="X60" i="8"/>
  <c r="AH7" i="6"/>
  <c r="AH7" i="8" s="1"/>
  <c r="AH58" i="8"/>
  <c r="AC59" i="9"/>
  <c r="AC8" i="5"/>
  <c r="AC8" i="9" s="1"/>
  <c r="AC81" i="9"/>
  <c r="AU83" i="7"/>
  <c r="AK87" i="8"/>
  <c r="BB86" i="9"/>
  <c r="BB82" i="8"/>
  <c r="AB87" i="9"/>
  <c r="AX95" i="7"/>
  <c r="AR91" i="8"/>
  <c r="AY8" i="1"/>
  <c r="AY8" i="7" s="1"/>
  <c r="AY59" i="7"/>
  <c r="AQ8" i="6"/>
  <c r="AQ8" i="8" s="1"/>
  <c r="AQ59" i="8"/>
  <c r="AL83" i="7"/>
  <c r="AG82" i="7"/>
  <c r="AO87" i="7"/>
  <c r="AB83" i="8"/>
  <c r="BB82" i="7"/>
  <c r="AD81" i="7"/>
  <c r="AD85" i="8"/>
  <c r="AA89" i="7"/>
  <c r="AA10" i="1"/>
  <c r="AA10" i="7" s="1"/>
  <c r="AA61" i="7"/>
  <c r="AS62" i="7"/>
  <c r="AS11" i="1"/>
  <c r="AS11" i="7" s="1"/>
  <c r="BF62" i="8"/>
  <c r="BF11" i="6"/>
  <c r="BF11" i="8" s="1"/>
  <c r="Y10" i="6"/>
  <c r="Y10" i="8" s="1"/>
  <c r="Y61" i="8"/>
  <c r="AL85" i="7"/>
  <c r="AN82" i="9"/>
  <c r="AN85" i="8"/>
  <c r="AU83" i="9"/>
  <c r="BG85" i="9"/>
  <c r="BE95" i="9"/>
  <c r="AX87" i="9"/>
  <c r="BH86" i="7"/>
  <c r="BH83" i="7"/>
  <c r="AA99" i="7"/>
  <c r="Y85" i="9"/>
  <c r="BG60" i="7"/>
  <c r="BG9" i="1"/>
  <c r="BG9" i="7" s="1"/>
  <c r="BG61" i="7"/>
  <c r="BG10" i="1"/>
  <c r="BG10" i="7" s="1"/>
  <c r="BD7" i="1"/>
  <c r="BD7" i="7" s="1"/>
  <c r="BD58" i="7"/>
  <c r="AG9" i="1"/>
  <c r="AG9" i="7" s="1"/>
  <c r="AG60" i="7"/>
  <c r="BC87" i="8"/>
  <c r="AV58" i="7"/>
  <c r="AV7" i="1"/>
  <c r="AV7" i="7" s="1"/>
  <c r="AK7" i="6"/>
  <c r="AK7" i="8" s="1"/>
  <c r="AK58" i="1"/>
  <c r="AC62" i="8"/>
  <c r="AC11" i="6"/>
  <c r="AC11" i="8" s="1"/>
  <c r="AM61" i="8"/>
  <c r="AM10" i="6"/>
  <c r="AM10" i="8" s="1"/>
  <c r="BE8" i="6"/>
  <c r="BE8" i="8" s="1"/>
  <c r="BE59" i="8"/>
  <c r="AK61" i="8"/>
  <c r="AK10" i="6"/>
  <c r="AK10" i="8" s="1"/>
  <c r="AR86" i="7"/>
  <c r="AL83" i="9"/>
  <c r="AP91" i="7"/>
  <c r="AO81" i="8"/>
  <c r="AX99" i="7"/>
  <c r="AM9" i="1"/>
  <c r="AM9" i="7" s="1"/>
  <c r="AM60" i="7"/>
  <c r="AI10" i="1"/>
  <c r="AI10" i="7" s="1"/>
  <c r="AI61" i="7"/>
  <c r="AQ8" i="1"/>
  <c r="AQ8" i="7" s="1"/>
  <c r="AQ59" i="7"/>
  <c r="AY10" i="1"/>
  <c r="AY10" i="7" s="1"/>
  <c r="AY61" i="7"/>
  <c r="AL8" i="1"/>
  <c r="AL8" i="7" s="1"/>
  <c r="AL59" i="7"/>
  <c r="Y7" i="5"/>
  <c r="Y7" i="9" s="1"/>
  <c r="Y58" i="9"/>
  <c r="AI7" i="5"/>
  <c r="AI7" i="9" s="1"/>
  <c r="AI58" i="9"/>
  <c r="AT95" i="7"/>
  <c r="AT95" i="8"/>
  <c r="AR83" i="9"/>
  <c r="BE9" i="1"/>
  <c r="BE9" i="7" s="1"/>
  <c r="BE60" i="7"/>
  <c r="AP62" i="7"/>
  <c r="AP11" i="1"/>
  <c r="AP11" i="7" s="1"/>
  <c r="AB8" i="6"/>
  <c r="AB8" i="8" s="1"/>
  <c r="AB59" i="8"/>
  <c r="AL7" i="5"/>
  <c r="AL7" i="9" s="1"/>
  <c r="AL58" i="9"/>
  <c r="AL59" i="8"/>
  <c r="AL8" i="6"/>
  <c r="AL8" i="8" s="1"/>
  <c r="AY85" i="8"/>
  <c r="AY89" i="8"/>
  <c r="BF82" i="9"/>
  <c r="BD10" i="5"/>
  <c r="BD10" i="9" s="1"/>
  <c r="BD61" i="9"/>
  <c r="AA95" i="9"/>
  <c r="AP83" i="7"/>
  <c r="AH82" i="8"/>
  <c r="AH86" i="8"/>
  <c r="AX89" i="8"/>
  <c r="AV81" i="8"/>
  <c r="BG89" i="7"/>
  <c r="BF61" i="7"/>
  <c r="BF10" i="1"/>
  <c r="BF10" i="7" s="1"/>
  <c r="AA9" i="6"/>
  <c r="AA9" i="8" s="1"/>
  <c r="AA60" i="8"/>
  <c r="AR9" i="6"/>
  <c r="AR9" i="8" s="1"/>
  <c r="AR60" i="8"/>
  <c r="AO10" i="6"/>
  <c r="AO10" i="8" s="1"/>
  <c r="AO61" i="8"/>
  <c r="AO62" i="8"/>
  <c r="AO11" i="6"/>
  <c r="AO11" i="8" s="1"/>
  <c r="AK61" i="9"/>
  <c r="AK10" i="5"/>
  <c r="AK10" i="9" s="1"/>
  <c r="AC91" i="9"/>
  <c r="BA87" i="7"/>
  <c r="AZ87" i="9"/>
  <c r="BE85" i="8"/>
  <c r="AH82" i="9"/>
  <c r="BH91" i="7"/>
  <c r="AL10" i="1"/>
  <c r="AL10" i="7" s="1"/>
  <c r="AL61" i="7"/>
  <c r="AZ8" i="6"/>
  <c r="AZ8" i="8" s="1"/>
  <c r="AZ59" i="8"/>
  <c r="AN60" i="8"/>
  <c r="AN9" i="6"/>
  <c r="AN9" i="8" s="1"/>
  <c r="BC60" i="8"/>
  <c r="BC9" i="6"/>
  <c r="BC9" i="8" s="1"/>
  <c r="AO8" i="6"/>
  <c r="AO8" i="8" s="1"/>
  <c r="AO59" i="8"/>
  <c r="BD58" i="8"/>
  <c r="BD7" i="6"/>
  <c r="BD7" i="8" s="1"/>
  <c r="AC62" i="9"/>
  <c r="AC11" i="5"/>
  <c r="AC11" i="9" s="1"/>
  <c r="AS82" i="9"/>
  <c r="AR89" i="7"/>
  <c r="AB95" i="8"/>
  <c r="BD83" i="9"/>
  <c r="AR87" i="9"/>
  <c r="BA89" i="9"/>
  <c r="AS87" i="7"/>
  <c r="BC99" i="7"/>
  <c r="AR82" i="8"/>
  <c r="BC82" i="9"/>
  <c r="BF62" i="9"/>
  <c r="BF11" i="5"/>
  <c r="BF11" i="9" s="1"/>
  <c r="BD59" i="9"/>
  <c r="BD8" i="5"/>
  <c r="BD8" i="9" s="1"/>
  <c r="AH8" i="6"/>
  <c r="AH8" i="8" s="1"/>
  <c r="AH59" i="8"/>
  <c r="AP62" i="8"/>
  <c r="AP11" i="6"/>
  <c r="AP11" i="8" s="1"/>
  <c r="AX58" i="8"/>
  <c r="AX7" i="6"/>
  <c r="AX7" i="8" s="1"/>
  <c r="AQ7" i="5"/>
  <c r="AQ7" i="9" s="1"/>
  <c r="AQ58" i="9"/>
  <c r="AU83" i="8"/>
  <c r="AK82" i="8"/>
  <c r="AH82" i="7"/>
  <c r="AH86" i="7"/>
  <c r="AM89" i="7"/>
  <c r="BC95" i="9"/>
  <c r="AY7" i="1"/>
  <c r="AY7" i="7" s="1"/>
  <c r="AY58" i="7"/>
  <c r="AO62" i="7"/>
  <c r="AO11" i="1"/>
  <c r="AO11" i="7" s="1"/>
  <c r="AN10" i="1"/>
  <c r="AN10" i="7" s="1"/>
  <c r="AN61" i="7"/>
  <c r="AZ61" i="8"/>
  <c r="AZ10" i="6"/>
  <c r="AZ10" i="8" s="1"/>
  <c r="AQ7" i="6"/>
  <c r="AQ7" i="8" s="1"/>
  <c r="AQ58" i="8"/>
  <c r="BC60" i="9"/>
  <c r="BC9" i="5"/>
  <c r="BC9" i="9" s="1"/>
  <c r="AL86" i="7"/>
  <c r="AL99" i="7"/>
  <c r="AG81" i="7"/>
  <c r="AB87" i="8"/>
  <c r="AL91" i="8"/>
  <c r="AU95" i="8"/>
  <c r="AD87" i="8"/>
  <c r="AO91" i="9"/>
  <c r="AX91" i="7"/>
  <c r="X89" i="8"/>
  <c r="AV87" i="7"/>
  <c r="Y61" i="7"/>
  <c r="Y10" i="1"/>
  <c r="Y10" i="7" s="1"/>
  <c r="AA9" i="1"/>
  <c r="AA9" i="7" s="1"/>
  <c r="AA60" i="7"/>
  <c r="AX7" i="1"/>
  <c r="AX7" i="7" s="1"/>
  <c r="AX58" i="7"/>
  <c r="AZ58" i="9"/>
  <c r="AZ7" i="5"/>
  <c r="AZ7" i="9" s="1"/>
  <c r="AT7" i="5"/>
  <c r="AT7" i="9" s="1"/>
  <c r="AT58" i="9"/>
  <c r="BF83" i="8"/>
  <c r="AW85" i="8"/>
  <c r="AP86" i="9"/>
  <c r="BF89" i="9"/>
  <c r="AN87" i="8"/>
  <c r="AU87" i="8"/>
  <c r="AZ86" i="8"/>
  <c r="AX85" i="9"/>
  <c r="BD9" i="1"/>
  <c r="BD9" i="7" s="1"/>
  <c r="BD60" i="7"/>
  <c r="AB7" i="1"/>
  <c r="AB7" i="7" s="1"/>
  <c r="AB58" i="7"/>
  <c r="AF85" i="8"/>
  <c r="AK86" i="7"/>
  <c r="BD8" i="1"/>
  <c r="BD8" i="7" s="1"/>
  <c r="BD59" i="7"/>
  <c r="AB62" i="7"/>
  <c r="AB11" i="1"/>
  <c r="AB11" i="7" s="1"/>
  <c r="BC89" i="8"/>
  <c r="BE7" i="1"/>
  <c r="BE7" i="7" s="1"/>
  <c r="BE58" i="7"/>
  <c r="AK8" i="1"/>
  <c r="AK8" i="7" s="1"/>
  <c r="AK59" i="7"/>
  <c r="AU61" i="8"/>
  <c r="AU10" i="6"/>
  <c r="AU10" i="8" s="1"/>
  <c r="AI9" i="1"/>
  <c r="AI9" i="7" s="1"/>
  <c r="AI60" i="7"/>
  <c r="AF10" i="1"/>
  <c r="AF10" i="7" s="1"/>
  <c r="AF61" i="7"/>
  <c r="AQ7" i="1"/>
  <c r="AQ7" i="7" s="1"/>
  <c r="AQ58" i="7"/>
  <c r="AY9" i="1"/>
  <c r="AY9" i="7" s="1"/>
  <c r="AY60" i="7"/>
  <c r="AU58" i="8"/>
  <c r="AU7" i="6"/>
  <c r="AU7" i="8" s="1"/>
  <c r="AM58" i="8"/>
  <c r="AM7" i="6"/>
  <c r="AM7" i="8" s="1"/>
  <c r="AF58" i="8"/>
  <c r="AF7" i="6"/>
  <c r="AF7" i="8" s="1"/>
  <c r="AU62" i="9"/>
  <c r="AU11" i="5"/>
  <c r="AU11" i="9" s="1"/>
  <c r="AS8" i="5"/>
  <c r="AS8" i="9" s="1"/>
  <c r="AS59" i="9"/>
  <c r="BH10" i="1"/>
  <c r="BH10" i="7" s="1"/>
  <c r="BH61" i="7"/>
  <c r="BA62" i="7"/>
  <c r="BA11" i="1"/>
  <c r="BA11" i="7" s="1"/>
  <c r="AW10" i="1"/>
  <c r="AW10" i="7" s="1"/>
  <c r="AW61" i="7"/>
  <c r="AS59" i="7"/>
  <c r="AS8" i="1"/>
  <c r="AS8" i="7" s="1"/>
  <c r="BG62" i="8"/>
  <c r="BG11" i="6"/>
  <c r="BG11" i="8" s="1"/>
  <c r="AB58" i="8"/>
  <c r="AB7" i="6"/>
  <c r="AB7" i="8" s="1"/>
  <c r="AL59" i="9"/>
  <c r="AL8" i="5"/>
  <c r="AL8" i="9" s="1"/>
  <c r="AW86" i="9"/>
  <c r="AS89" i="8"/>
  <c r="AT10" i="1"/>
  <c r="AT10" i="7" s="1"/>
  <c r="AT61" i="7"/>
  <c r="AV10" i="1"/>
  <c r="AV10" i="7" s="1"/>
  <c r="AV61" i="7"/>
  <c r="AX10" i="1"/>
  <c r="AX10" i="7" s="1"/>
  <c r="AX61" i="7"/>
  <c r="AR9" i="1"/>
  <c r="AR9" i="7" s="1"/>
  <c r="AR60" i="7"/>
  <c r="AZ8" i="1"/>
  <c r="AZ8" i="7" s="1"/>
  <c r="AZ59" i="7"/>
  <c r="BF9" i="1"/>
  <c r="BF9" i="7" s="1"/>
  <c r="BF60" i="7"/>
  <c r="AB10" i="6"/>
  <c r="AB10" i="8" s="1"/>
  <c r="AB61" i="8"/>
  <c r="AP61" i="9"/>
  <c r="AP10" i="5"/>
  <c r="AP10" i="9" s="1"/>
  <c r="AV61" i="8"/>
  <c r="AV10" i="6"/>
  <c r="AV10" i="8" s="1"/>
  <c r="AH61" i="8"/>
  <c r="AH10" i="6"/>
  <c r="AH10" i="8" s="1"/>
  <c r="AO9" i="6"/>
  <c r="AO9" i="8" s="1"/>
  <c r="AO60" i="8"/>
  <c r="AS60" i="8"/>
  <c r="AS9" i="6"/>
  <c r="AS9" i="8" s="1"/>
  <c r="AC89" i="9"/>
  <c r="AF89" i="7"/>
  <c r="Y87" i="7"/>
  <c r="AL85" i="9"/>
  <c r="BE91" i="8"/>
  <c r="AB83" i="9"/>
  <c r="AH83" i="9"/>
  <c r="AL9" i="1"/>
  <c r="AL9" i="7" s="1"/>
  <c r="AL60" i="7"/>
  <c r="AL62" i="7"/>
  <c r="AL11" i="1"/>
  <c r="AL11" i="7" s="1"/>
  <c r="AZ58" i="8"/>
  <c r="AZ7" i="6"/>
  <c r="AZ7" i="8" s="1"/>
  <c r="AN10" i="6"/>
  <c r="AN10" i="8" s="1"/>
  <c r="AN61" i="8"/>
  <c r="AO58" i="8"/>
  <c r="AO7" i="6"/>
  <c r="AO7" i="8" s="1"/>
  <c r="BD59" i="8"/>
  <c r="BD8" i="6"/>
  <c r="BD8" i="8" s="1"/>
  <c r="AA62" i="9"/>
  <c r="AA11" i="5"/>
  <c r="AA11" i="9" s="1"/>
  <c r="AR85" i="7"/>
  <c r="AN85" i="7"/>
  <c r="AV89" i="9"/>
  <c r="AZ60" i="7"/>
  <c r="AZ9" i="1"/>
  <c r="AZ9" i="7" s="1"/>
  <c r="AN58" i="8"/>
  <c r="AN7" i="6"/>
  <c r="AN7" i="8" s="1"/>
  <c r="BD7" i="5"/>
  <c r="BD7" i="9" s="1"/>
  <c r="BD58" i="9"/>
  <c r="X61" i="8"/>
  <c r="X10" i="6"/>
  <c r="X10" i="8" s="1"/>
  <c r="AT61" i="8"/>
  <c r="AT10" i="6"/>
  <c r="AT10" i="8" s="1"/>
  <c r="BB10" i="6"/>
  <c r="BB10" i="8" s="1"/>
  <c r="BB61" i="8"/>
  <c r="AX8" i="6"/>
  <c r="AX8" i="8" s="1"/>
  <c r="AX59" i="8"/>
  <c r="AM61" i="9"/>
  <c r="AM10" i="5"/>
  <c r="AM10" i="9" s="1"/>
  <c r="AQ8" i="5"/>
  <c r="AQ8" i="9" s="1"/>
  <c r="AQ59" i="9"/>
  <c r="AZ89" i="8"/>
  <c r="AP7" i="1"/>
  <c r="AP7" i="7" s="1"/>
  <c r="AP58" i="7"/>
  <c r="AA7" i="1"/>
  <c r="AA7" i="7" s="1"/>
  <c r="AA58" i="7"/>
  <c r="AN9" i="1"/>
  <c r="AN9" i="7" s="1"/>
  <c r="AN60" i="7"/>
  <c r="AZ62" i="8"/>
  <c r="AZ11" i="6"/>
  <c r="AZ11" i="8" s="1"/>
  <c r="AT61" i="9"/>
  <c r="AT10" i="5"/>
  <c r="AT10" i="9" s="1"/>
  <c r="AM59" i="9"/>
  <c r="AM8" i="5"/>
  <c r="AM8" i="9" s="1"/>
  <c r="AC87" i="7"/>
  <c r="AC85" i="7"/>
  <c r="X85" i="8"/>
  <c r="AK89" i="7"/>
  <c r="Y9" i="1"/>
  <c r="Y9" i="7" s="1"/>
  <c r="Y60" i="7"/>
  <c r="AN8" i="1"/>
  <c r="AN8" i="7" s="1"/>
  <c r="AN59" i="7"/>
  <c r="AX8" i="1"/>
  <c r="AX8" i="7" s="1"/>
  <c r="AX59" i="7"/>
  <c r="BF61" i="8"/>
  <c r="BF10" i="6"/>
  <c r="BF10" i="8" s="1"/>
  <c r="AW62" i="8"/>
  <c r="AW11" i="6"/>
  <c r="AW11" i="8" s="1"/>
  <c r="AZ59" i="9"/>
  <c r="AZ8" i="5"/>
  <c r="AZ8" i="9" s="1"/>
  <c r="AT8" i="5"/>
  <c r="AT8" i="9" s="1"/>
  <c r="AT59" i="9"/>
  <c r="AD89" i="7"/>
  <c r="AU89" i="8"/>
  <c r="BA7" i="1"/>
  <c r="BA7" i="7" s="1"/>
  <c r="BA58" i="7"/>
  <c r="AU10" i="1"/>
  <c r="AU10" i="7" s="1"/>
  <c r="AU61" i="7"/>
  <c r="AB8" i="1"/>
  <c r="AB8" i="7" s="1"/>
  <c r="AB59" i="7"/>
  <c r="BC85" i="8"/>
  <c r="BE8" i="1"/>
  <c r="BE8" i="7" s="1"/>
  <c r="BE59" i="7"/>
  <c r="AQ61" i="8"/>
  <c r="AQ10" i="6"/>
  <c r="AQ10" i="8" s="1"/>
  <c r="BE58" i="8"/>
  <c r="BE7" i="6"/>
  <c r="BE7" i="8" s="1"/>
  <c r="AK62" i="8"/>
  <c r="AK11" i="6"/>
  <c r="AK11" i="8" s="1"/>
  <c r="Y89" i="8"/>
  <c r="AY83" i="9"/>
  <c r="BE89" i="9"/>
  <c r="AX83" i="9"/>
  <c r="AI83" i="8"/>
  <c r="BH91" i="9"/>
  <c r="AF9" i="1"/>
  <c r="AF9" i="7" s="1"/>
  <c r="AF60" i="7"/>
  <c r="AR8" i="1"/>
  <c r="AR8" i="7" s="1"/>
  <c r="AR59" i="7"/>
  <c r="AY62" i="7"/>
  <c r="AY11" i="1"/>
  <c r="AY11" i="7" s="1"/>
  <c r="AU59" i="8"/>
  <c r="AU8" i="6"/>
  <c r="AU8" i="8" s="1"/>
  <c r="AM59" i="8"/>
  <c r="AM8" i="6"/>
  <c r="AM8" i="8" s="1"/>
  <c r="AF59" i="8"/>
  <c r="AF8" i="6"/>
  <c r="AF8" i="8" s="1"/>
  <c r="AL10" i="6"/>
  <c r="AL10" i="8" s="1"/>
  <c r="AL61" i="8"/>
  <c r="AU61" i="9"/>
  <c r="AU10" i="5"/>
  <c r="AU10" i="9" s="1"/>
  <c r="AS58" i="9"/>
  <c r="AS7" i="5"/>
  <c r="AS7" i="9" s="1"/>
  <c r="AP95" i="9"/>
  <c r="AN86" i="7"/>
  <c r="AN83" i="7"/>
  <c r="BD91" i="7"/>
  <c r="AI86" i="9"/>
  <c r="AR82" i="9"/>
  <c r="AH95" i="8"/>
  <c r="AX82" i="8"/>
  <c r="AB82" i="7"/>
  <c r="BG89" i="8"/>
  <c r="AW9" i="1"/>
  <c r="AW9" i="7" s="1"/>
  <c r="AW60" i="7"/>
  <c r="AW62" i="7"/>
  <c r="AW11" i="1"/>
  <c r="AW11" i="7" s="1"/>
  <c r="AS7" i="1"/>
  <c r="AS7" i="7" s="1"/>
  <c r="AS58" i="7"/>
  <c r="BG61" i="8"/>
  <c r="BG10" i="6"/>
  <c r="BG10" i="8" s="1"/>
  <c r="AI62" i="8"/>
  <c r="AI11" i="6"/>
  <c r="AI11" i="8" s="1"/>
  <c r="AS62" i="9"/>
  <c r="AS11" i="5"/>
  <c r="AS11" i="9" s="1"/>
  <c r="AW82" i="9"/>
  <c r="AI95" i="9"/>
  <c r="AM82" i="9"/>
  <c r="AU89" i="9"/>
  <c r="AT89" i="8"/>
  <c r="AH91" i="9"/>
  <c r="AZ89" i="7"/>
  <c r="AT9" i="1"/>
  <c r="AT9" i="7" s="1"/>
  <c r="AT60" i="7"/>
  <c r="AR62" i="7"/>
  <c r="AR11" i="1"/>
  <c r="AR11" i="7" s="1"/>
  <c r="BC89" i="7"/>
  <c r="AZ7" i="1"/>
  <c r="AZ7" i="7" s="1"/>
  <c r="AZ58" i="7"/>
  <c r="AC60" i="7"/>
  <c r="AC9" i="1"/>
  <c r="AC9" i="7" s="1"/>
  <c r="BF62" i="7"/>
  <c r="BF11" i="1"/>
  <c r="BF11" i="7" s="1"/>
  <c r="AB60" i="8"/>
  <c r="AB9" i="6"/>
  <c r="AB9" i="8" s="1"/>
  <c r="AW62" i="9"/>
  <c r="AW11" i="5"/>
  <c r="AW11" i="9" s="1"/>
  <c r="AV62" i="8"/>
  <c r="AV11" i="6"/>
  <c r="AV11" i="8" s="1"/>
  <c r="AS62" i="8"/>
  <c r="AS11" i="6"/>
  <c r="AS11" i="8" s="1"/>
  <c r="BD10" i="6"/>
  <c r="BD10" i="8" s="1"/>
  <c r="BD61" i="8"/>
  <c r="AQ60" i="9"/>
  <c r="AQ9" i="5"/>
  <c r="AQ9" i="9" s="1"/>
  <c r="AF87" i="7"/>
  <c r="X95" i="9"/>
  <c r="AQ87" i="8"/>
  <c r="AL89" i="9"/>
  <c r="AP82" i="8"/>
  <c r="AB81" i="9"/>
  <c r="AS83" i="7"/>
  <c r="AS87" i="8"/>
  <c r="AQ89" i="7"/>
  <c r="BF89" i="8"/>
  <c r="AP89" i="9"/>
  <c r="AA83" i="9"/>
  <c r="AA82" i="9"/>
  <c r="AA86" i="8"/>
  <c r="AT81" i="7"/>
  <c r="AV85" i="9"/>
  <c r="BG99" i="7"/>
  <c r="BC81" i="7"/>
  <c r="BC81" i="9"/>
  <c r="AN59" i="8"/>
  <c r="AN8" i="6"/>
  <c r="AN8" i="8" s="1"/>
  <c r="X62" i="8"/>
  <c r="X11" i="6"/>
  <c r="X11" i="8" s="1"/>
  <c r="AT9" i="6"/>
  <c r="AT9" i="8" s="1"/>
  <c r="AT60" i="8"/>
  <c r="AA58" i="9"/>
  <c r="AA7" i="5"/>
  <c r="AA7" i="9" s="1"/>
  <c r="AG95" i="8"/>
  <c r="Y83" i="8"/>
  <c r="BB86" i="8"/>
  <c r="AB89" i="9"/>
  <c r="BG82" i="8"/>
  <c r="Y7" i="1"/>
  <c r="Y7" i="7" s="1"/>
  <c r="Y58" i="7"/>
  <c r="AP8" i="1"/>
  <c r="AP8" i="7" s="1"/>
  <c r="AP59" i="7"/>
  <c r="AA8" i="1"/>
  <c r="AA8" i="7" s="1"/>
  <c r="AA59" i="7"/>
  <c r="AT60" i="9"/>
  <c r="AT9" i="5"/>
  <c r="AT9" i="9" s="1"/>
  <c r="BC62" i="9"/>
  <c r="BC11" i="5"/>
  <c r="BC11" i="9" s="1"/>
  <c r="AM58" i="9"/>
  <c r="AM7" i="5"/>
  <c r="AM7" i="9" s="1"/>
  <c r="AO85" i="7"/>
  <c r="BA95" i="7"/>
  <c r="AB82" i="8"/>
  <c r="AL89" i="8"/>
  <c r="BD89" i="8"/>
  <c r="AI81" i="7"/>
  <c r="AD91" i="8"/>
  <c r="AO89" i="9"/>
  <c r="AX89" i="7"/>
  <c r="AY82" i="7"/>
  <c r="AM81" i="7"/>
  <c r="AZ81" i="7"/>
  <c r="Y62" i="7"/>
  <c r="Y11" i="1"/>
  <c r="Y11" i="7" s="1"/>
  <c r="AN58" i="7"/>
  <c r="AN7" i="1"/>
  <c r="AN7" i="7" s="1"/>
  <c r="AF99" i="9"/>
  <c r="BC7" i="1"/>
  <c r="BC7" i="7" s="1"/>
  <c r="BC58" i="7"/>
  <c r="AW10" i="6"/>
  <c r="AW10" i="8" s="1"/>
  <c r="AW61" i="8"/>
  <c r="AW9" i="6"/>
  <c r="AW9" i="8" s="1"/>
  <c r="AW60" i="8"/>
  <c r="AP7" i="6"/>
  <c r="AP7" i="8" s="1"/>
  <c r="AP58" i="8"/>
  <c r="AD59" i="9"/>
  <c r="AD8" i="5"/>
  <c r="AD8" i="9" s="1"/>
  <c r="BF81" i="8"/>
  <c r="AF95" i="7"/>
  <c r="AZ85" i="8"/>
  <c r="AX89" i="9"/>
  <c r="BH81" i="7"/>
  <c r="BH82" i="7"/>
  <c r="BH95" i="9"/>
  <c r="BA8" i="1"/>
  <c r="BA8" i="7" s="1"/>
  <c r="BA59" i="7"/>
  <c r="AU9" i="1"/>
  <c r="AU9" i="7" s="1"/>
  <c r="AU60" i="7"/>
  <c r="X8" i="1"/>
  <c r="X8" i="7" s="1"/>
  <c r="X59" i="7"/>
  <c r="AK83" i="7"/>
  <c r="AB61" i="7"/>
  <c r="AB10" i="1"/>
  <c r="AB10" i="7" s="1"/>
  <c r="AC60" i="8"/>
  <c r="AC9" i="6"/>
  <c r="AC9" i="8" s="1"/>
  <c r="AD62" i="9"/>
  <c r="AD11" i="5"/>
  <c r="AD11" i="9" s="1"/>
  <c r="AS89" i="9"/>
  <c r="AR82" i="7"/>
  <c r="AY99" i="9"/>
  <c r="AZ83" i="9"/>
  <c r="AX99" i="9"/>
  <c r="AX86" i="7"/>
  <c r="AV99" i="9"/>
  <c r="AI99" i="8"/>
  <c r="BC82" i="8"/>
  <c r="BC91" i="9"/>
  <c r="AF62" i="7"/>
  <c r="AF11" i="1"/>
  <c r="AF11" i="7" s="1"/>
  <c r="AR7" i="1"/>
  <c r="AR7" i="7" s="1"/>
  <c r="AR58" i="7"/>
  <c r="AC8" i="1"/>
  <c r="AC8" i="7" s="1"/>
  <c r="AC59" i="7"/>
  <c r="BF7" i="6"/>
  <c r="BF7" i="8" s="1"/>
  <c r="BF58" i="8"/>
  <c r="AD58" i="8"/>
  <c r="AD7" i="6"/>
  <c r="AD7" i="8" s="1"/>
  <c r="AR59" i="8"/>
  <c r="AR8" i="6"/>
  <c r="AR8" i="8" s="1"/>
  <c r="AU60" i="9"/>
  <c r="AU9" i="5"/>
  <c r="AU9" i="9" s="1"/>
  <c r="AW59" i="9"/>
  <c r="AW8" i="5"/>
  <c r="AW8" i="9" s="1"/>
  <c r="AY81" i="8"/>
  <c r="BE95" i="7"/>
  <c r="AQ99" i="9"/>
  <c r="BB95" i="7"/>
  <c r="AF99" i="7"/>
  <c r="AX95" i="9"/>
  <c r="AW89" i="7"/>
  <c r="AC81" i="7"/>
  <c r="BA9" i="1"/>
  <c r="BA9" i="7" s="1"/>
  <c r="BA60" i="7"/>
  <c r="BC10" i="1"/>
  <c r="BC10" i="7" s="1"/>
  <c r="BC61" i="7"/>
  <c r="BE62" i="7"/>
  <c r="BE11" i="1"/>
  <c r="BE11" i="7" s="1"/>
  <c r="BG9" i="6"/>
  <c r="BG9" i="8" s="1"/>
  <c r="BG60" i="8"/>
  <c r="AA59" i="8"/>
  <c r="AA8" i="6"/>
  <c r="AA8" i="8" s="1"/>
  <c r="AF62" i="8"/>
  <c r="AF11" i="6"/>
  <c r="AF11" i="8" s="1"/>
  <c r="AY87" i="8"/>
  <c r="BF81" i="9"/>
  <c r="BA83" i="7"/>
  <c r="BD83" i="8"/>
  <c r="BD99" i="7"/>
  <c r="BD62" i="9"/>
  <c r="BD11" i="5"/>
  <c r="BD11" i="9" s="1"/>
  <c r="AL95" i="9"/>
  <c r="AH89" i="7"/>
  <c r="BE83" i="8"/>
  <c r="AH81" i="8"/>
  <c r="AH99" i="8"/>
  <c r="AG91" i="9"/>
  <c r="AV9" i="1"/>
  <c r="AV9" i="7" s="1"/>
  <c r="AV60" i="7"/>
  <c r="AV62" i="7"/>
  <c r="AV11" i="1"/>
  <c r="AV11" i="7" s="1"/>
  <c r="AX62" i="7"/>
  <c r="AX11" i="1"/>
  <c r="AX11" i="7" s="1"/>
  <c r="AT8" i="1"/>
  <c r="AT8" i="7" s="1"/>
  <c r="AT59" i="7"/>
  <c r="AA62" i="8"/>
  <c r="AA11" i="6"/>
  <c r="AA11" i="8" s="1"/>
  <c r="AB62" i="8"/>
  <c r="AB11" i="6"/>
  <c r="AB11" i="8" s="1"/>
  <c r="AW10" i="5"/>
  <c r="AW10" i="9" s="1"/>
  <c r="AW61" i="9"/>
  <c r="AW9" i="5"/>
  <c r="AW9" i="9" s="1"/>
  <c r="AW60" i="9"/>
  <c r="AR62" i="8"/>
  <c r="AR11" i="6"/>
  <c r="AR11" i="8" s="1"/>
  <c r="AX62" i="8"/>
  <c r="AX11" i="6"/>
  <c r="AX11" i="8" s="1"/>
  <c r="AS10" i="6"/>
  <c r="AS10" i="8" s="1"/>
  <c r="AS61" i="8"/>
  <c r="BD62" i="8"/>
  <c r="BD11" i="6"/>
  <c r="BD11" i="8" s="1"/>
  <c r="AQ62" i="9"/>
  <c r="AQ11" i="5"/>
  <c r="AQ11" i="9" s="1"/>
  <c r="AG99" i="8"/>
  <c r="BA91" i="7"/>
  <c r="AF91" i="7"/>
  <c r="Y89" i="7"/>
  <c r="AQ85" i="8"/>
  <c r="AM87" i="9"/>
  <c r="AY87" i="9"/>
  <c r="AZ89" i="9"/>
  <c r="AL87" i="9"/>
  <c r="AP81" i="8"/>
  <c r="AV99" i="7"/>
  <c r="AV81" i="7"/>
  <c r="AC61" i="9"/>
  <c r="AC10" i="5"/>
  <c r="AC10" i="9" s="1"/>
  <c r="AA10" i="5"/>
  <c r="AA10" i="9" s="1"/>
  <c r="AA61" i="9"/>
  <c r="AQ91" i="7"/>
  <c r="AW95" i="9"/>
  <c r="AL83" i="8"/>
  <c r="AN95" i="9"/>
  <c r="AN83" i="8"/>
  <c r="AN87" i="7"/>
  <c r="AK89" i="9"/>
  <c r="BG95" i="9"/>
  <c r="AR89" i="9"/>
  <c r="AS91" i="7"/>
  <c r="X83" i="8"/>
  <c r="AI89" i="8"/>
  <c r="AM91" i="8"/>
  <c r="AR83" i="8"/>
  <c r="AR86" i="8"/>
  <c r="BC86" i="9"/>
  <c r="BB9" i="6"/>
  <c r="BB9" i="8" s="1"/>
  <c r="BB60" i="8"/>
  <c r="BH62" i="8"/>
  <c r="BH11" i="6"/>
  <c r="BH11" i="8" s="1"/>
  <c r="AA8" i="5"/>
  <c r="AA8" i="9" s="1"/>
  <c r="AA59" i="9"/>
  <c r="AQ83" i="7"/>
  <c r="AQ81" i="7"/>
  <c r="AW89" i="9"/>
  <c r="AC82" i="9"/>
  <c r="AB89" i="8"/>
  <c r="Y82" i="8"/>
  <c r="AU99" i="7"/>
  <c r="AU81" i="7"/>
  <c r="AK81" i="8"/>
  <c r="BB83" i="8"/>
  <c r="AB85" i="9"/>
  <c r="BA82" i="9"/>
  <c r="Y59" i="7"/>
  <c r="Y8" i="1"/>
  <c r="Y8" i="7" s="1"/>
  <c r="BB10" i="1"/>
  <c r="BB10" i="7" s="1"/>
  <c r="BB61" i="7"/>
  <c r="AY61" i="8"/>
  <c r="AY10" i="6"/>
  <c r="AY10" i="8" s="1"/>
  <c r="AT7" i="6"/>
  <c r="AT7" i="8" s="1"/>
  <c r="AT58" i="8"/>
  <c r="Y8" i="6"/>
  <c r="Y8" i="8" s="1"/>
  <c r="Y59" i="8"/>
  <c r="AG83" i="7"/>
  <c r="BB81" i="7"/>
  <c r="AN89" i="9"/>
  <c r="X81" i="9"/>
  <c r="AD83" i="7"/>
  <c r="AI10" i="5"/>
  <c r="AI10" i="9" s="1"/>
  <c r="AI61" i="9"/>
  <c r="BE83" i="9"/>
  <c r="AX87" i="7"/>
  <c r="AC89" i="7"/>
  <c r="X87" i="8"/>
  <c r="Y83" i="9"/>
  <c r="AM82" i="7"/>
  <c r="AF91" i="9"/>
  <c r="BH82" i="9"/>
  <c r="AZ82" i="7"/>
  <c r="AA62" i="7"/>
  <c r="AA11" i="1"/>
  <c r="AA11" i="7" s="1"/>
  <c r="AF82" i="9"/>
  <c r="BC8" i="1"/>
  <c r="BC8" i="7" s="1"/>
  <c r="BC59" i="7"/>
  <c r="AP8" i="6"/>
  <c r="AP8" i="8" s="1"/>
  <c r="AP59" i="8"/>
  <c r="AD7" i="5"/>
  <c r="AD7" i="9" s="1"/>
  <c r="AD58" i="9"/>
  <c r="AL87" i="7"/>
  <c r="BF86" i="8"/>
  <c r="AW87" i="8"/>
  <c r="AP81" i="9"/>
  <c r="AN99" i="9"/>
  <c r="AN89" i="8"/>
  <c r="AK86" i="9"/>
  <c r="AK99" i="9"/>
  <c r="AD87" i="7"/>
  <c r="AO82" i="9"/>
  <c r="BF83" i="7"/>
  <c r="BF99" i="7"/>
  <c r="AD81" i="9"/>
  <c r="AD83" i="9"/>
  <c r="AV95" i="8"/>
  <c r="AA81" i="7"/>
  <c r="AA82" i="7"/>
  <c r="Y87" i="9"/>
  <c r="Y89" i="9"/>
  <c r="BD62" i="7"/>
  <c r="BD11" i="1"/>
  <c r="BD11" i="7" s="1"/>
  <c r="AH59" i="7"/>
  <c r="AH8" i="1"/>
  <c r="AH8" i="7" s="1"/>
  <c r="BG62" i="7"/>
  <c r="BG11" i="1"/>
  <c r="BG11" i="7" s="1"/>
  <c r="AG8" i="1"/>
  <c r="AG8" i="7" s="1"/>
  <c r="AG59" i="7"/>
  <c r="X58" i="7"/>
  <c r="X7" i="1"/>
  <c r="X7" i="7" s="1"/>
  <c r="AF89" i="8"/>
  <c r="AU58" i="7"/>
  <c r="AU7" i="1"/>
  <c r="AU7" i="7" s="1"/>
  <c r="AB60" i="7"/>
  <c r="AB9" i="1"/>
  <c r="AB9" i="7" s="1"/>
  <c r="AU62" i="8"/>
  <c r="AU11" i="6"/>
  <c r="AU11" i="8" s="1"/>
  <c r="AW8" i="6"/>
  <c r="AW8" i="8" s="1"/>
  <c r="AW59" i="8"/>
  <c r="AD61" i="9"/>
  <c r="AD10" i="5"/>
  <c r="AD10" i="9" s="1"/>
  <c r="AU9" i="6"/>
  <c r="AU9" i="8" s="1"/>
  <c r="AU60" i="8"/>
  <c r="AW58" i="8"/>
  <c r="AW7" i="6"/>
  <c r="AW7" i="8" s="1"/>
  <c r="AT89" i="9"/>
  <c r="AL95" i="7"/>
  <c r="AY95" i="8"/>
  <c r="AW95" i="8"/>
  <c r="AQ95" i="9"/>
  <c r="Y91" i="8"/>
  <c r="Y86" i="7"/>
  <c r="Y83" i="7"/>
  <c r="AY86" i="9"/>
  <c r="AZ99" i="9"/>
  <c r="AL86" i="9"/>
  <c r="AX81" i="7"/>
  <c r="BH89" i="9"/>
  <c r="BG8" i="1"/>
  <c r="BG8" i="7" s="1"/>
  <c r="BG59" i="7"/>
  <c r="AM95" i="8"/>
  <c r="AC7" i="1"/>
  <c r="AC7" i="7" s="1"/>
  <c r="AC58" i="7"/>
  <c r="BF8" i="6"/>
  <c r="BF8" i="8" s="1"/>
  <c r="BF59" i="8"/>
  <c r="AD59" i="8"/>
  <c r="AD8" i="6"/>
  <c r="AD8" i="8" s="1"/>
  <c r="AR58" i="8"/>
  <c r="AR7" i="6"/>
  <c r="AR7" i="8" s="1"/>
  <c r="AL9" i="6"/>
  <c r="AL9" i="8" s="1"/>
  <c r="AL60" i="8"/>
  <c r="AW58" i="9"/>
  <c r="AW7" i="5"/>
  <c r="AW7" i="9" s="1"/>
  <c r="AY86" i="8"/>
  <c r="AW83" i="8"/>
  <c r="AQ82" i="9"/>
  <c r="AN82" i="7"/>
  <c r="AA89" i="9"/>
  <c r="AR81" i="9"/>
  <c r="AR99" i="9"/>
  <c r="AR86" i="9"/>
  <c r="X95" i="8"/>
  <c r="BA10" i="1"/>
  <c r="BA10" i="7" s="1"/>
  <c r="BA61" i="7"/>
  <c r="BC9" i="1"/>
  <c r="BC9" i="7" s="1"/>
  <c r="BC60" i="7"/>
  <c r="AP61" i="7"/>
  <c r="AP10" i="1"/>
  <c r="AP10" i="7" s="1"/>
  <c r="AA58" i="8"/>
  <c r="AA7" i="6"/>
  <c r="AA7" i="8" s="1"/>
  <c r="BA60" i="8"/>
  <c r="BA9" i="6"/>
  <c r="BA9" i="8" s="1"/>
  <c r="AF9" i="6"/>
  <c r="AF9" i="8" s="1"/>
  <c r="AF60" i="8"/>
  <c r="BF83" i="9"/>
  <c r="AC82" i="8"/>
  <c r="X89" i="7"/>
  <c r="BD81" i="8"/>
  <c r="BD86" i="7"/>
  <c r="AM83" i="9"/>
  <c r="BE86" i="8"/>
  <c r="AS91" i="8"/>
  <c r="AV83" i="8"/>
  <c r="AM58" i="7"/>
  <c r="AM7" i="1"/>
  <c r="AM7" i="7" s="1"/>
  <c r="AT62" i="7"/>
  <c r="AT11" i="1"/>
  <c r="AT11" i="7" s="1"/>
  <c r="AD10" i="1"/>
  <c r="AD10" i="7" s="1"/>
  <c r="AD61" i="7"/>
  <c r="AI59" i="7"/>
  <c r="AI8" i="1"/>
  <c r="AI8" i="7" s="1"/>
  <c r="AR61" i="7"/>
  <c r="AR10" i="1"/>
  <c r="AR10" i="7" s="1"/>
  <c r="AT7" i="1"/>
  <c r="AT7" i="7" s="1"/>
  <c r="AT58" i="7"/>
  <c r="AC62" i="7"/>
  <c r="AC11" i="1"/>
  <c r="AC11" i="7" s="1"/>
  <c r="AA10" i="6"/>
  <c r="AA10" i="8" s="1"/>
  <c r="AA61" i="8"/>
  <c r="AP62" i="9"/>
  <c r="AP11" i="5"/>
  <c r="AP11" i="9" s="1"/>
  <c r="AR61" i="8"/>
  <c r="AR10" i="6"/>
  <c r="AR10" i="8" s="1"/>
  <c r="AX60" i="8"/>
  <c r="AX9" i="6"/>
  <c r="AX9" i="8" s="1"/>
  <c r="X61" i="9"/>
  <c r="X10" i="5"/>
  <c r="X10" i="9" s="1"/>
  <c r="AQ10" i="5"/>
  <c r="AQ10" i="9" s="1"/>
  <c r="AQ61" i="9"/>
  <c r="BE83" i="7"/>
  <c r="AQ91" i="9"/>
  <c r="AQ87" i="9"/>
  <c r="AC87" i="8"/>
  <c r="Y85" i="7"/>
  <c r="AM85" i="9"/>
  <c r="AY91" i="9"/>
  <c r="AZ85" i="9"/>
  <c r="AP86" i="8"/>
  <c r="AO87" i="8"/>
  <c r="BE89" i="8"/>
  <c r="AB82" i="9"/>
  <c r="AS81" i="7"/>
  <c r="AS82" i="8"/>
  <c r="BH89" i="7"/>
  <c r="AV95" i="9"/>
  <c r="AV86" i="7"/>
  <c r="AC9" i="5"/>
  <c r="AC9" i="9" s="1"/>
  <c r="AC60" i="9"/>
  <c r="AT81" i="9"/>
  <c r="AT82" i="9"/>
  <c r="AS83" i="9"/>
  <c r="AR91" i="7"/>
  <c r="AL86" i="8"/>
  <c r="AL82" i="8"/>
  <c r="BD82" i="9"/>
  <c r="AN91" i="7"/>
  <c r="AA86" i="9"/>
  <c r="AA83" i="8"/>
  <c r="AT83" i="7"/>
  <c r="AD86" i="8"/>
  <c r="BH86" i="8"/>
  <c r="AR85" i="9"/>
  <c r="AP87" i="8"/>
  <c r="AW99" i="7"/>
  <c r="AI87" i="8"/>
  <c r="BC82" i="7"/>
  <c r="AZ10" i="1"/>
  <c r="AZ10" i="7" s="1"/>
  <c r="AZ61" i="7"/>
  <c r="AZ62" i="7"/>
  <c r="AZ11" i="1"/>
  <c r="AZ11" i="7" s="1"/>
  <c r="AK9" i="1"/>
  <c r="AK9" i="7" s="1"/>
  <c r="AK60" i="7"/>
  <c r="BB62" i="8"/>
  <c r="BB11" i="6"/>
  <c r="BB11" i="8" s="1"/>
  <c r="AP60" i="8"/>
  <c r="AP9" i="6"/>
  <c r="AP9" i="8" s="1"/>
  <c r="BH60" i="8"/>
  <c r="BH9" i="6"/>
  <c r="BH9" i="8" s="1"/>
  <c r="AM60" i="9"/>
  <c r="AM9" i="5"/>
  <c r="AM9" i="9" s="1"/>
  <c r="AQ99" i="7"/>
  <c r="AW85" i="9"/>
  <c r="AZ91" i="8"/>
  <c r="AK83" i="8"/>
  <c r="BG83" i="9"/>
  <c r="AT81" i="8"/>
  <c r="BB99" i="8"/>
  <c r="AH83" i="7"/>
  <c r="AH81" i="7"/>
  <c r="AN62" i="9"/>
  <c r="AN11" i="5"/>
  <c r="AN11" i="9" s="1"/>
  <c r="AF81" i="8"/>
  <c r="BB9" i="1"/>
  <c r="BB9" i="7" s="1"/>
  <c r="BB60" i="7"/>
  <c r="AH9" i="1"/>
  <c r="AH9" i="7" s="1"/>
  <c r="AH60" i="7"/>
  <c r="AN62" i="7"/>
  <c r="AN11" i="1"/>
  <c r="AN11" i="7" s="1"/>
  <c r="AT62" i="9"/>
  <c r="AT11" i="5"/>
  <c r="AT11" i="9" s="1"/>
  <c r="AY62" i="8"/>
  <c r="AY11" i="6"/>
  <c r="AY11" i="8" s="1"/>
  <c r="BC61" i="9"/>
  <c r="BC10" i="5"/>
  <c r="BC10" i="9" s="1"/>
  <c r="AT59" i="8"/>
  <c r="AT8" i="6"/>
  <c r="AT8" i="8" s="1"/>
  <c r="Y58" i="8"/>
  <c r="Y7" i="6"/>
  <c r="Y7" i="8" s="1"/>
  <c r="AQ95" i="7"/>
  <c r="AG99" i="7"/>
  <c r="BA85" i="8"/>
  <c r="AL87" i="8"/>
  <c r="X82" i="9"/>
  <c r="X99" i="9"/>
  <c r="AD89" i="8"/>
  <c r="AI62" i="9"/>
  <c r="AI11" i="5"/>
  <c r="AI11" i="9" s="1"/>
  <c r="BE86" i="9"/>
  <c r="BE81" i="9"/>
  <c r="AX85" i="7"/>
  <c r="X91" i="8"/>
  <c r="AV89" i="7"/>
  <c r="Y81" i="9"/>
  <c r="BH83" i="9"/>
  <c r="AS60" i="7"/>
  <c r="AS9" i="1"/>
  <c r="AS9" i="7" s="1"/>
  <c r="AC8" i="6"/>
  <c r="AC8" i="8" s="1"/>
  <c r="AC59" i="8"/>
  <c r="X58" i="8"/>
  <c r="X7" i="6"/>
  <c r="X7" i="8" s="1"/>
  <c r="BE60" i="8"/>
  <c r="BE9" i="6"/>
  <c r="BE9" i="8" s="1"/>
  <c r="Y9" i="6"/>
  <c r="Y9" i="8" s="1"/>
  <c r="Y60" i="8"/>
  <c r="X59" i="9"/>
  <c r="X8" i="5"/>
  <c r="X8" i="9" s="1"/>
  <c r="AL89" i="7"/>
  <c r="AP99" i="9"/>
  <c r="AP82" i="9"/>
  <c r="BF91" i="9"/>
  <c r="AK83" i="9"/>
  <c r="AU91" i="8"/>
  <c r="AZ99" i="8"/>
  <c r="BG91" i="9"/>
  <c r="BG87" i="9"/>
  <c r="BH89" i="8"/>
  <c r="AO83" i="9"/>
  <c r="AY95" i="7"/>
  <c r="AH95" i="9"/>
  <c r="AA86" i="7"/>
  <c r="AH7" i="1"/>
  <c r="AH7" i="7" s="1"/>
  <c r="AH58" i="7"/>
  <c r="AU62" i="7"/>
  <c r="AU11" i="1"/>
  <c r="AU11" i="7" s="1"/>
  <c r="AG7" i="1"/>
  <c r="AG7" i="7" s="1"/>
  <c r="AG58" i="7"/>
  <c r="AQ62" i="7"/>
  <c r="AQ11" i="1"/>
  <c r="AQ11" i="7" s="1"/>
  <c r="AF59" i="7"/>
  <c r="AF8" i="1"/>
  <c r="AF8" i="7" s="1"/>
  <c r="AU59" i="7"/>
  <c r="AU8" i="1"/>
  <c r="AU8" i="7" s="1"/>
  <c r="AW8" i="1"/>
  <c r="AW8" i="7" s="1"/>
  <c r="AW59" i="7"/>
  <c r="Z95" i="7"/>
  <c r="AE35" i="1"/>
  <c r="AE35" i="7" s="1"/>
  <c r="AE47" i="1"/>
  <c r="AE47" i="7" s="1"/>
  <c r="AE97" i="7" s="1"/>
  <c r="AE48" i="1"/>
  <c r="AE48" i="7" s="1"/>
  <c r="AE98" i="7" s="1"/>
  <c r="AE41" i="1"/>
  <c r="AE41" i="7" s="1"/>
  <c r="AE92" i="7" s="1"/>
  <c r="AE43" i="1"/>
  <c r="AE43" i="7" s="1"/>
  <c r="AE94" i="7" s="1"/>
  <c r="AE42" i="1"/>
  <c r="AE42" i="7" s="1"/>
  <c r="AE93" i="7" s="1"/>
  <c r="AE46" i="1"/>
  <c r="AE46" i="7" s="1"/>
  <c r="AE96" i="7" s="1"/>
  <c r="AE44" i="1"/>
  <c r="AE44" i="7" s="1"/>
  <c r="AE45" i="1"/>
  <c r="AE45" i="7" s="1"/>
  <c r="AE36" i="1"/>
  <c r="AE36" i="7" s="1"/>
  <c r="AE26" i="1"/>
  <c r="AE26" i="7" s="1"/>
  <c r="AE30" i="1"/>
  <c r="AE30" i="7" s="1"/>
  <c r="AE25" i="1"/>
  <c r="AE25" i="7" s="1"/>
  <c r="AE84" i="7" s="1"/>
  <c r="AE40" i="1"/>
  <c r="AE40" i="7" s="1"/>
  <c r="AE37" i="1"/>
  <c r="AE37" i="7" s="1"/>
  <c r="AE38" i="1"/>
  <c r="AE38" i="7" s="1"/>
  <c r="AE90" i="7" s="1"/>
  <c r="AE34" i="1"/>
  <c r="AE34" i="7" s="1"/>
  <c r="AE39" i="1"/>
  <c r="AE39" i="7" s="1"/>
  <c r="Z91" i="7"/>
  <c r="Z89" i="7"/>
  <c r="AJ66" i="1"/>
  <c r="AJ66" i="7" s="1"/>
  <c r="AJ63" i="1"/>
  <c r="AJ63" i="7" s="1"/>
  <c r="AJ65" i="1"/>
  <c r="AJ65" i="7" s="1"/>
  <c r="AJ60" i="1"/>
  <c r="AJ64" i="1"/>
  <c r="AJ64" i="7" s="1"/>
  <c r="AJ70" i="1"/>
  <c r="AJ70" i="7" s="1"/>
  <c r="AJ67" i="1"/>
  <c r="AJ67" i="7" s="1"/>
  <c r="AJ62" i="1"/>
  <c r="AJ69" i="1"/>
  <c r="AJ69" i="7" s="1"/>
  <c r="AJ61" i="1"/>
  <c r="AJ68" i="1"/>
  <c r="AJ68" i="7" s="1"/>
  <c r="AJ6" i="1"/>
  <c r="AJ6" i="7" s="1"/>
  <c r="AJ57" i="7"/>
  <c r="AJ58" i="1"/>
  <c r="AJ59" i="1"/>
  <c r="AJ13" i="1"/>
  <c r="AJ13" i="7" s="1"/>
  <c r="AJ78" i="7" s="1"/>
  <c r="AJ4" i="7"/>
  <c r="Q79" i="2"/>
  <c r="Q487" i="2" s="1"/>
  <c r="AJ57" i="6" s="1"/>
  <c r="Q81" i="2"/>
  <c r="Q80" i="2"/>
  <c r="AJ56" i="6"/>
  <c r="AJ56" i="8" s="1"/>
  <c r="R392" i="2"/>
  <c r="R390" i="2"/>
  <c r="R389" i="2"/>
  <c r="R388" i="2"/>
  <c r="R391" i="2"/>
  <c r="R387" i="2"/>
  <c r="AJ4" i="8"/>
  <c r="AJ13" i="6"/>
  <c r="AJ13" i="8" s="1"/>
  <c r="AJ78" i="8" s="1"/>
  <c r="R377" i="2"/>
  <c r="R381" i="2"/>
  <c r="R384" i="2"/>
  <c r="R383" i="2"/>
  <c r="R378" i="2"/>
  <c r="R382" i="2"/>
  <c r="R380" i="2"/>
  <c r="R379" i="2"/>
  <c r="R385" i="2"/>
  <c r="R419" i="2"/>
  <c r="R418" i="2"/>
  <c r="R394" i="2"/>
  <c r="R396" i="2"/>
  <c r="R395" i="2"/>
  <c r="R429" i="2"/>
  <c r="R431" i="2"/>
  <c r="R422" i="2"/>
  <c r="R426" i="2"/>
  <c r="R424" i="2"/>
  <c r="R423" i="2"/>
  <c r="R432" i="2"/>
  <c r="R428" i="2"/>
  <c r="R427" i="2"/>
  <c r="R430" i="2"/>
  <c r="R425" i="2"/>
  <c r="AE6" i="6"/>
  <c r="AE6" i="8" s="1"/>
  <c r="AE57" i="8"/>
  <c r="R375" i="2"/>
  <c r="R371" i="2"/>
  <c r="R373" i="2"/>
  <c r="R374" i="2"/>
  <c r="R372" i="2"/>
  <c r="Z33" i="6"/>
  <c r="Z33" i="8" s="1"/>
  <c r="Z88" i="8" s="1"/>
  <c r="Z54" i="6"/>
  <c r="Z54" i="8" s="1"/>
  <c r="Z103" i="8" s="1"/>
  <c r="Z15" i="6"/>
  <c r="Z15" i="8" s="1"/>
  <c r="Z80" i="8" s="1"/>
  <c r="Z53" i="6"/>
  <c r="Z53" i="8" s="1"/>
  <c r="Z102" i="8" s="1"/>
  <c r="Z14" i="6"/>
  <c r="Z14" i="8" s="1"/>
  <c r="Z79" i="8" s="1"/>
  <c r="Z42" i="6"/>
  <c r="Z42" i="8" s="1"/>
  <c r="Z93" i="8" s="1"/>
  <c r="Z44" i="6"/>
  <c r="Z44" i="8" s="1"/>
  <c r="Z41" i="6"/>
  <c r="Z41" i="8" s="1"/>
  <c r="Z92" i="8" s="1"/>
  <c r="Z46" i="6"/>
  <c r="Z46" i="8" s="1"/>
  <c r="Z96" i="8" s="1"/>
  <c r="Z45" i="6"/>
  <c r="Z45" i="8" s="1"/>
  <c r="Z43" i="6"/>
  <c r="Z43" i="8" s="1"/>
  <c r="Z94" i="8" s="1"/>
  <c r="Z36" i="6"/>
  <c r="Z36" i="8" s="1"/>
  <c r="Z26" i="6"/>
  <c r="Z26" i="8" s="1"/>
  <c r="Z30" i="6"/>
  <c r="Z30" i="8" s="1"/>
  <c r="Z38" i="6"/>
  <c r="Z38" i="8" s="1"/>
  <c r="Z90" i="8" s="1"/>
  <c r="Z34" i="6"/>
  <c r="Z34" i="8" s="1"/>
  <c r="Z37" i="6"/>
  <c r="Z37" i="8" s="1"/>
  <c r="Z40" i="6"/>
  <c r="Z40" i="8" s="1"/>
  <c r="Z25" i="6"/>
  <c r="Z25" i="8" s="1"/>
  <c r="Z84" i="8" s="1"/>
  <c r="Z39" i="6"/>
  <c r="Z39" i="8" s="1"/>
  <c r="Z59" i="6"/>
  <c r="Z58" i="6"/>
  <c r="Z66" i="6"/>
  <c r="Z66" i="8" s="1"/>
  <c r="Z62" i="6"/>
  <c r="Z65" i="6"/>
  <c r="Z65" i="8" s="1"/>
  <c r="Z61" i="6"/>
  <c r="Z68" i="6"/>
  <c r="Z68" i="8" s="1"/>
  <c r="Z60" i="6"/>
  <c r="Z67" i="6"/>
  <c r="Z67" i="8" s="1"/>
  <c r="Z64" i="6"/>
  <c r="Z64" i="8" s="1"/>
  <c r="Z70" i="6"/>
  <c r="Z70" i="8" s="1"/>
  <c r="Z69" i="6"/>
  <c r="Z69" i="8" s="1"/>
  <c r="Z63" i="6"/>
  <c r="Z63" i="8" s="1"/>
  <c r="Z48" i="6"/>
  <c r="Z48" i="8" s="1"/>
  <c r="Z98" i="8" s="1"/>
  <c r="Z47" i="6"/>
  <c r="Z47" i="8" s="1"/>
  <c r="Z97" i="8" s="1"/>
  <c r="Z35" i="6"/>
  <c r="Z35" i="8" s="1"/>
  <c r="R125" i="2"/>
  <c r="R124" i="2"/>
  <c r="R123" i="2"/>
  <c r="R101" i="2"/>
  <c r="R104" i="2"/>
  <c r="R103" i="2"/>
  <c r="R100" i="2"/>
  <c r="R102" i="2"/>
  <c r="S157" i="2"/>
  <c r="S155" i="2"/>
  <c r="S153" i="2"/>
  <c r="S159" i="2"/>
  <c r="S151" i="2"/>
  <c r="S152" i="2"/>
  <c r="S154" i="2"/>
  <c r="S161" i="2"/>
  <c r="S156" i="2"/>
  <c r="S160" i="2"/>
  <c r="S158" i="2"/>
  <c r="S148" i="2"/>
  <c r="S147" i="2"/>
  <c r="R121" i="2"/>
  <c r="R120" i="2"/>
  <c r="R119" i="2"/>
  <c r="R116" i="2"/>
  <c r="R118" i="2"/>
  <c r="R117" i="2"/>
  <c r="R112" i="2"/>
  <c r="R114" i="2"/>
  <c r="R108" i="2"/>
  <c r="R113" i="2"/>
  <c r="R107" i="2"/>
  <c r="R111" i="2"/>
  <c r="R106" i="2"/>
  <c r="R109" i="2"/>
  <c r="R110" i="2"/>
  <c r="Q92" i="2"/>
  <c r="Q93" i="2"/>
  <c r="Q91" i="2"/>
  <c r="Q351" i="2" s="1"/>
  <c r="AJ57" i="5" s="1"/>
  <c r="Q73" i="2"/>
  <c r="Q482" i="2" s="1"/>
  <c r="AJ52" i="6" s="1"/>
  <c r="AJ52" i="8" s="1"/>
  <c r="AJ101" i="8" s="1"/>
  <c r="Q74" i="2"/>
  <c r="Q75" i="2"/>
  <c r="Q76" i="2"/>
  <c r="Q72" i="2"/>
  <c r="Q88" i="2"/>
  <c r="Q89" i="2"/>
  <c r="Q84" i="2"/>
  <c r="Q85" i="2"/>
  <c r="Q346" i="2" s="1"/>
  <c r="AJ52" i="5" s="1"/>
  <c r="AJ52" i="9" s="1"/>
  <c r="AJ101" i="9" s="1"/>
  <c r="Q86" i="2"/>
  <c r="Q87" i="2"/>
  <c r="Q64" i="2"/>
  <c r="Q60" i="2"/>
  <c r="Q63" i="2"/>
  <c r="Q62" i="2"/>
  <c r="Q61" i="2"/>
  <c r="Q211" i="2" s="1"/>
  <c r="AJ52" i="1" s="1"/>
  <c r="AJ52" i="7" s="1"/>
  <c r="AJ101" i="7" s="1"/>
  <c r="AP69" i="2"/>
  <c r="AP67" i="2"/>
  <c r="AP216" i="2" s="1"/>
  <c r="BI57" i="1" s="1"/>
  <c r="AP68" i="2"/>
  <c r="BI5" i="5"/>
  <c r="BI5" i="9" s="1"/>
  <c r="BI56" i="5"/>
  <c r="BI56" i="9" s="1"/>
  <c r="BI3" i="5"/>
  <c r="BI3" i="9" s="1"/>
  <c r="BI4" i="5"/>
  <c r="AP32" i="2"/>
  <c r="BI5" i="6" s="1"/>
  <c r="BI5" i="8" s="1"/>
  <c r="AP33" i="2"/>
  <c r="AP30" i="2"/>
  <c r="BI3" i="6" s="1"/>
  <c r="BI3" i="8" s="1"/>
  <c r="AP31" i="2"/>
  <c r="BI4" i="6" s="1"/>
  <c r="BI2" i="1"/>
  <c r="BI2" i="7" s="1"/>
  <c r="AP25" i="2"/>
  <c r="BI4" i="1" s="1"/>
  <c r="AP26" i="2"/>
  <c r="BI5" i="1" s="1"/>
  <c r="BI5" i="7" s="1"/>
  <c r="AP24" i="2"/>
  <c r="BI3" i="1" s="1"/>
  <c r="BI3" i="7" s="1"/>
  <c r="S238" i="2" l="1"/>
  <c r="S236" i="2"/>
  <c r="S237" i="2"/>
  <c r="S235" i="2"/>
  <c r="S239" i="2"/>
  <c r="AE65" i="5"/>
  <c r="AE65" i="9" s="1"/>
  <c r="AE61" i="5"/>
  <c r="AE66" i="5"/>
  <c r="AE66" i="9" s="1"/>
  <c r="AE67" i="5"/>
  <c r="AE67" i="9" s="1"/>
  <c r="AE63" i="5"/>
  <c r="AE63" i="9" s="1"/>
  <c r="AE60" i="5"/>
  <c r="AE68" i="5"/>
  <c r="AE68" i="9" s="1"/>
  <c r="AE62" i="5"/>
  <c r="AE70" i="5"/>
  <c r="AE70" i="9" s="1"/>
  <c r="AE64" i="5"/>
  <c r="AE64" i="9" s="1"/>
  <c r="AE69" i="5"/>
  <c r="AE69" i="9" s="1"/>
  <c r="Z62" i="9"/>
  <c r="Z11" i="5"/>
  <c r="Z11" i="9" s="1"/>
  <c r="Z60" i="9"/>
  <c r="Z9" i="5"/>
  <c r="Z9" i="9" s="1"/>
  <c r="Z61" i="9"/>
  <c r="Z10" i="5"/>
  <c r="Z10" i="9" s="1"/>
  <c r="S260" i="2"/>
  <c r="S259" i="2"/>
  <c r="S258" i="2"/>
  <c r="S254" i="2"/>
  <c r="S256" i="2"/>
  <c r="S253" i="2"/>
  <c r="S255" i="2"/>
  <c r="S252" i="2"/>
  <c r="S251" i="2"/>
  <c r="AE35" i="5"/>
  <c r="AE35" i="9" s="1"/>
  <c r="AE47" i="5"/>
  <c r="AE47" i="9" s="1"/>
  <c r="AE97" i="9" s="1"/>
  <c r="AE48" i="5"/>
  <c r="AE48" i="9" s="1"/>
  <c r="AE98" i="9" s="1"/>
  <c r="AE44" i="5"/>
  <c r="AE44" i="9" s="1"/>
  <c r="AE41" i="5"/>
  <c r="AE41" i="9" s="1"/>
  <c r="AE92" i="9" s="1"/>
  <c r="AE45" i="5"/>
  <c r="AE45" i="9" s="1"/>
  <c r="AE42" i="5"/>
  <c r="AE42" i="9" s="1"/>
  <c r="AE93" i="9" s="1"/>
  <c r="AE46" i="5"/>
  <c r="AE46" i="9" s="1"/>
  <c r="AE96" i="9" s="1"/>
  <c r="AE43" i="5"/>
  <c r="AE43" i="9" s="1"/>
  <c r="AE94" i="9" s="1"/>
  <c r="Z95" i="9"/>
  <c r="Z99" i="9"/>
  <c r="S271" i="2"/>
  <c r="S267" i="2"/>
  <c r="S277" i="2"/>
  <c r="S276" i="2"/>
  <c r="S264" i="2"/>
  <c r="S265" i="2"/>
  <c r="S266" i="2"/>
  <c r="S274" i="2"/>
  <c r="S269" i="2"/>
  <c r="S278" i="2"/>
  <c r="S275" i="2"/>
  <c r="S268" i="2"/>
  <c r="S272" i="2"/>
  <c r="S262" i="2"/>
  <c r="S263" i="2"/>
  <c r="S273" i="2"/>
  <c r="S270" i="2"/>
  <c r="S246" i="2"/>
  <c r="S241" i="2"/>
  <c r="S247" i="2"/>
  <c r="S244" i="2"/>
  <c r="S242" i="2"/>
  <c r="S243" i="2"/>
  <c r="S248" i="2"/>
  <c r="S245" i="2"/>
  <c r="S249" i="2"/>
  <c r="AE34" i="5"/>
  <c r="AE34" i="9" s="1"/>
  <c r="AE39" i="5"/>
  <c r="AE39" i="9" s="1"/>
  <c r="AE25" i="5"/>
  <c r="AE25" i="9" s="1"/>
  <c r="AE84" i="9" s="1"/>
  <c r="AE40" i="5"/>
  <c r="AE40" i="9" s="1"/>
  <c r="AE38" i="5"/>
  <c r="AE38" i="9" s="1"/>
  <c r="AE90" i="9" s="1"/>
  <c r="AE36" i="5"/>
  <c r="AE36" i="9" s="1"/>
  <c r="AE26" i="5"/>
  <c r="AE26" i="9" s="1"/>
  <c r="AE37" i="5"/>
  <c r="AE37" i="9" s="1"/>
  <c r="AE30" i="5"/>
  <c r="AE30" i="9" s="1"/>
  <c r="Z91" i="9"/>
  <c r="Z85" i="9"/>
  <c r="AE23" i="5"/>
  <c r="AE23" i="9" s="1"/>
  <c r="AE16" i="5"/>
  <c r="AE16" i="9" s="1"/>
  <c r="AE50" i="5"/>
  <c r="AE50" i="9" s="1"/>
  <c r="AE24" i="5"/>
  <c r="AE24" i="9" s="1"/>
  <c r="AE17" i="5"/>
  <c r="AE17" i="9" s="1"/>
  <c r="AE51" i="5"/>
  <c r="AE51" i="9" s="1"/>
  <c r="AE100" i="9" s="1"/>
  <c r="AE27" i="5"/>
  <c r="AE27" i="9" s="1"/>
  <c r="AE28" i="5"/>
  <c r="AE28" i="9" s="1"/>
  <c r="AE18" i="5"/>
  <c r="AE18" i="9" s="1"/>
  <c r="AE49" i="5"/>
  <c r="AE49" i="9" s="1"/>
  <c r="AE19" i="5"/>
  <c r="AE19" i="9" s="1"/>
  <c r="AE32" i="5"/>
  <c r="AE32" i="9" s="1"/>
  <c r="AE21" i="5"/>
  <c r="AE21" i="9" s="1"/>
  <c r="AE29" i="5"/>
  <c r="AE29" i="9" s="1"/>
  <c r="AE20" i="5"/>
  <c r="AE20" i="9" s="1"/>
  <c r="AE31" i="5"/>
  <c r="AE31" i="9" s="1"/>
  <c r="AE22" i="5"/>
  <c r="AE22" i="9" s="1"/>
  <c r="Z81" i="9"/>
  <c r="Z87" i="9"/>
  <c r="Z89" i="9"/>
  <c r="Z82" i="9"/>
  <c r="Z86" i="9"/>
  <c r="Z83" i="9"/>
  <c r="AK7" i="1"/>
  <c r="AK7" i="7" s="1"/>
  <c r="AK58" i="7"/>
  <c r="AJ57" i="9"/>
  <c r="AJ6" i="5"/>
  <c r="AJ6" i="9" s="1"/>
  <c r="S294" i="2"/>
  <c r="S289" i="2"/>
  <c r="S295" i="2"/>
  <c r="S286" i="2"/>
  <c r="S291" i="2"/>
  <c r="S293" i="2"/>
  <c r="S296" i="2"/>
  <c r="S287" i="2"/>
  <c r="S288" i="2"/>
  <c r="S292" i="2"/>
  <c r="S290" i="2"/>
  <c r="S283" i="2"/>
  <c r="S282" i="2"/>
  <c r="AE95" i="7"/>
  <c r="AE89" i="7"/>
  <c r="AE91" i="7"/>
  <c r="BI6" i="1"/>
  <c r="BI6" i="7" s="1"/>
  <c r="BI57" i="7"/>
  <c r="BI68" i="1"/>
  <c r="BI68" i="7" s="1"/>
  <c r="BI69" i="1"/>
  <c r="BI69" i="7" s="1"/>
  <c r="BI64" i="1"/>
  <c r="BI64" i="7" s="1"/>
  <c r="BI62" i="1"/>
  <c r="BI67" i="1"/>
  <c r="BI67" i="7" s="1"/>
  <c r="BI66" i="1"/>
  <c r="BI66" i="7" s="1"/>
  <c r="BI65" i="1"/>
  <c r="BI65" i="7" s="1"/>
  <c r="BI63" i="1"/>
  <c r="BI63" i="7" s="1"/>
  <c r="BI60" i="1"/>
  <c r="BI61" i="1"/>
  <c r="BI70" i="1"/>
  <c r="BI70" i="7" s="1"/>
  <c r="BI58" i="1"/>
  <c r="BI59" i="1"/>
  <c r="AJ62" i="7"/>
  <c r="AJ11" i="1"/>
  <c r="AJ11" i="7" s="1"/>
  <c r="AJ8" i="1"/>
  <c r="AJ8" i="7" s="1"/>
  <c r="AJ59" i="7"/>
  <c r="AJ7" i="1"/>
  <c r="AJ7" i="7" s="1"/>
  <c r="AJ58" i="7"/>
  <c r="AJ9" i="1"/>
  <c r="AJ9" i="7" s="1"/>
  <c r="AJ60" i="7"/>
  <c r="AJ10" i="1"/>
  <c r="AJ10" i="7" s="1"/>
  <c r="AJ61" i="7"/>
  <c r="BI13" i="5"/>
  <c r="BI13" i="9" s="1"/>
  <c r="BI78" i="9" s="1"/>
  <c r="BI4" i="9"/>
  <c r="BI13" i="1"/>
  <c r="BI13" i="7" s="1"/>
  <c r="BI78" i="7" s="1"/>
  <c r="BI4" i="7"/>
  <c r="AJ47" i="1"/>
  <c r="AJ47" i="7" s="1"/>
  <c r="AJ97" i="7" s="1"/>
  <c r="AJ35" i="1"/>
  <c r="AJ35" i="7" s="1"/>
  <c r="AJ48" i="1"/>
  <c r="AJ48" i="7" s="1"/>
  <c r="AJ98" i="7" s="1"/>
  <c r="AJ37" i="1"/>
  <c r="AJ37" i="7" s="1"/>
  <c r="AJ30" i="1"/>
  <c r="AJ30" i="7" s="1"/>
  <c r="AJ36" i="1"/>
  <c r="AJ36" i="7" s="1"/>
  <c r="AJ39" i="1"/>
  <c r="AJ39" i="7" s="1"/>
  <c r="AJ34" i="1"/>
  <c r="AJ34" i="7" s="1"/>
  <c r="AJ26" i="1"/>
  <c r="AJ26" i="7" s="1"/>
  <c r="AJ38" i="1"/>
  <c r="AJ38" i="7" s="1"/>
  <c r="AJ90" i="7" s="1"/>
  <c r="AJ25" i="1"/>
  <c r="AJ25" i="7" s="1"/>
  <c r="AJ84" i="7" s="1"/>
  <c r="AJ40" i="1"/>
  <c r="AJ40" i="7" s="1"/>
  <c r="AJ42" i="1"/>
  <c r="AJ42" i="7" s="1"/>
  <c r="AJ93" i="7" s="1"/>
  <c r="AJ44" i="1"/>
  <c r="AJ44" i="7" s="1"/>
  <c r="AJ41" i="1"/>
  <c r="AJ41" i="7" s="1"/>
  <c r="AJ92" i="7" s="1"/>
  <c r="AJ43" i="1"/>
  <c r="AJ43" i="7" s="1"/>
  <c r="AJ94" i="7" s="1"/>
  <c r="AJ46" i="1"/>
  <c r="AJ46" i="7" s="1"/>
  <c r="AJ96" i="7" s="1"/>
  <c r="AJ45" i="1"/>
  <c r="AJ45" i="7" s="1"/>
  <c r="AJ54" i="1"/>
  <c r="AJ54" i="7" s="1"/>
  <c r="AJ103" i="7" s="1"/>
  <c r="AJ15" i="1"/>
  <c r="AJ15" i="7" s="1"/>
  <c r="AJ80" i="7" s="1"/>
  <c r="AJ14" i="1"/>
  <c r="AJ14" i="7" s="1"/>
  <c r="AJ79" i="7" s="1"/>
  <c r="AJ53" i="1"/>
  <c r="AJ53" i="7" s="1"/>
  <c r="AJ102" i="7" s="1"/>
  <c r="AJ33" i="1"/>
  <c r="AJ33" i="7" s="1"/>
  <c r="AJ88" i="7" s="1"/>
  <c r="AE66" i="6"/>
  <c r="AE66" i="8" s="1"/>
  <c r="AE61" i="6"/>
  <c r="AE67" i="6"/>
  <c r="AE67" i="8" s="1"/>
  <c r="AE63" i="6"/>
  <c r="AE63" i="8" s="1"/>
  <c r="AE62" i="6"/>
  <c r="AE65" i="6"/>
  <c r="AE65" i="8" s="1"/>
  <c r="AE70" i="6"/>
  <c r="AE70" i="8" s="1"/>
  <c r="AE68" i="6"/>
  <c r="AE68" i="8" s="1"/>
  <c r="AE60" i="6"/>
  <c r="AE64" i="6"/>
  <c r="AE64" i="8" s="1"/>
  <c r="AE69" i="6"/>
  <c r="AE69" i="8" s="1"/>
  <c r="AE25" i="6"/>
  <c r="AE25" i="8" s="1"/>
  <c r="AE84" i="8" s="1"/>
  <c r="AE30" i="6"/>
  <c r="AE30" i="8" s="1"/>
  <c r="AE36" i="6"/>
  <c r="AE36" i="8" s="1"/>
  <c r="AE38" i="6"/>
  <c r="AE38" i="8" s="1"/>
  <c r="AE90" i="8" s="1"/>
  <c r="AE40" i="6"/>
  <c r="AE40" i="8" s="1"/>
  <c r="AE26" i="6"/>
  <c r="AE26" i="8" s="1"/>
  <c r="AE34" i="6"/>
  <c r="AE34" i="8" s="1"/>
  <c r="AE37" i="6"/>
  <c r="AE37" i="8" s="1"/>
  <c r="AE39" i="6"/>
  <c r="AE39" i="8" s="1"/>
  <c r="AE59" i="6"/>
  <c r="AE58" i="6"/>
  <c r="AE15" i="6"/>
  <c r="AE15" i="8" s="1"/>
  <c r="AE80" i="8" s="1"/>
  <c r="AE14" i="6"/>
  <c r="AE14" i="8" s="1"/>
  <c r="AE79" i="8" s="1"/>
  <c r="AE33" i="6"/>
  <c r="AE33" i="8" s="1"/>
  <c r="AE88" i="8" s="1"/>
  <c r="AE54" i="6"/>
  <c r="AE54" i="8" s="1"/>
  <c r="AE103" i="8" s="1"/>
  <c r="AE53" i="6"/>
  <c r="AE53" i="8" s="1"/>
  <c r="AE102" i="8" s="1"/>
  <c r="AE42" i="6"/>
  <c r="AE42" i="8" s="1"/>
  <c r="AE93" i="8" s="1"/>
  <c r="AE44" i="6"/>
  <c r="AE44" i="8" s="1"/>
  <c r="AE46" i="6"/>
  <c r="AE46" i="8" s="1"/>
  <c r="AE96" i="8" s="1"/>
  <c r="AE41" i="6"/>
  <c r="AE41" i="8" s="1"/>
  <c r="AE92" i="8" s="1"/>
  <c r="AE43" i="6"/>
  <c r="AE43" i="8" s="1"/>
  <c r="AE94" i="8" s="1"/>
  <c r="AE45" i="6"/>
  <c r="AE45" i="8" s="1"/>
  <c r="AP81" i="2"/>
  <c r="BI56" i="6"/>
  <c r="BI56" i="8" s="1"/>
  <c r="AP79" i="2"/>
  <c r="AP487" i="2" s="1"/>
  <c r="BI57" i="6" s="1"/>
  <c r="AP80" i="2"/>
  <c r="S391" i="2"/>
  <c r="S388" i="2"/>
  <c r="S389" i="2"/>
  <c r="S392" i="2"/>
  <c r="S390" i="2"/>
  <c r="S387" i="2"/>
  <c r="S377" i="2"/>
  <c r="S378" i="2"/>
  <c r="S384" i="2"/>
  <c r="S379" i="2"/>
  <c r="S385" i="2"/>
  <c r="S383" i="2"/>
  <c r="S382" i="2"/>
  <c r="S381" i="2"/>
  <c r="S380" i="2"/>
  <c r="Z95" i="8"/>
  <c r="AE47" i="6"/>
  <c r="AE47" i="8" s="1"/>
  <c r="AE97" i="8" s="1"/>
  <c r="AE35" i="6"/>
  <c r="AE35" i="8" s="1"/>
  <c r="AE48" i="6"/>
  <c r="AE48" i="8" s="1"/>
  <c r="AE98" i="8" s="1"/>
  <c r="S419" i="2"/>
  <c r="S418" i="2"/>
  <c r="S372" i="2"/>
  <c r="S375" i="2"/>
  <c r="S374" i="2"/>
  <c r="S371" i="2"/>
  <c r="S373" i="2"/>
  <c r="BI13" i="6"/>
  <c r="BI13" i="8" s="1"/>
  <c r="BI78" i="8" s="1"/>
  <c r="BI4" i="8"/>
  <c r="S395" i="2"/>
  <c r="S394" i="2"/>
  <c r="S396" i="2"/>
  <c r="S423" i="2"/>
  <c r="S427" i="2"/>
  <c r="S430" i="2"/>
  <c r="S422" i="2"/>
  <c r="S424" i="2"/>
  <c r="S426" i="2"/>
  <c r="S431" i="2"/>
  <c r="S428" i="2"/>
  <c r="S432" i="2"/>
  <c r="S429" i="2"/>
  <c r="S425" i="2"/>
  <c r="AJ57" i="8"/>
  <c r="AJ6" i="6"/>
  <c r="AJ6" i="8" s="1"/>
  <c r="Z7" i="6"/>
  <c r="Z7" i="8" s="1"/>
  <c r="Z58" i="8"/>
  <c r="Z8" i="6"/>
  <c r="Z8" i="8" s="1"/>
  <c r="Z59" i="8"/>
  <c r="Z60" i="8"/>
  <c r="Z9" i="6"/>
  <c r="Z9" i="8" s="1"/>
  <c r="Z91" i="8"/>
  <c r="Z89" i="8"/>
  <c r="Z61" i="8"/>
  <c r="Z10" i="6"/>
  <c r="Z10" i="8" s="1"/>
  <c r="Z62" i="8"/>
  <c r="Z11" i="6"/>
  <c r="Z11" i="8" s="1"/>
  <c r="T147" i="2"/>
  <c r="T148" i="2"/>
  <c r="S124" i="2"/>
  <c r="S123" i="2"/>
  <c r="S125" i="2"/>
  <c r="T151" i="2"/>
  <c r="T159" i="2"/>
  <c r="T153" i="2"/>
  <c r="T157" i="2"/>
  <c r="T155" i="2"/>
  <c r="T154" i="2"/>
  <c r="T161" i="2"/>
  <c r="T156" i="2"/>
  <c r="T152" i="2"/>
  <c r="T158" i="2"/>
  <c r="T160" i="2"/>
  <c r="S119" i="2"/>
  <c r="S120" i="2"/>
  <c r="S121" i="2"/>
  <c r="S117" i="2"/>
  <c r="S118" i="2"/>
  <c r="S116" i="2"/>
  <c r="S100" i="2"/>
  <c r="S101" i="2"/>
  <c r="S104" i="2"/>
  <c r="S102" i="2"/>
  <c r="S103" i="2"/>
  <c r="S112" i="2"/>
  <c r="S111" i="2"/>
  <c r="S114" i="2"/>
  <c r="S108" i="2"/>
  <c r="S106" i="2"/>
  <c r="S113" i="2"/>
  <c r="S109" i="2"/>
  <c r="S110" i="2"/>
  <c r="S107" i="2"/>
  <c r="AP73" i="2"/>
  <c r="AP482" i="2" s="1"/>
  <c r="BI52" i="6" s="1"/>
  <c r="BI52" i="8" s="1"/>
  <c r="BI101" i="8" s="1"/>
  <c r="AP74" i="2"/>
  <c r="AP75" i="2"/>
  <c r="AP76" i="2"/>
  <c r="AP72" i="2"/>
  <c r="AP89" i="2"/>
  <c r="AP84" i="2"/>
  <c r="AP85" i="2"/>
  <c r="AP346" i="2" s="1"/>
  <c r="BI52" i="5" s="1"/>
  <c r="BI52" i="9" s="1"/>
  <c r="BI101" i="9" s="1"/>
  <c r="AP86" i="2"/>
  <c r="AP87" i="2"/>
  <c r="AP88" i="2"/>
  <c r="AP92" i="2"/>
  <c r="AP93" i="2"/>
  <c r="AP91" i="2"/>
  <c r="AP351" i="2" s="1"/>
  <c r="BI57" i="5" s="1"/>
  <c r="AP62" i="2"/>
  <c r="AP63" i="2"/>
  <c r="AP64" i="2"/>
  <c r="AP60" i="2"/>
  <c r="AP61" i="2"/>
  <c r="AP211" i="2" s="1"/>
  <c r="BI52" i="1" s="1"/>
  <c r="BI52" i="7" s="1"/>
  <c r="BI101" i="7" s="1"/>
  <c r="AE60" i="9" l="1"/>
  <c r="AE9" i="5"/>
  <c r="AE9" i="9" s="1"/>
  <c r="AE62" i="9"/>
  <c r="AE11" i="5"/>
  <c r="AE11" i="9" s="1"/>
  <c r="AE61" i="9"/>
  <c r="AE10" i="5"/>
  <c r="AE10" i="9" s="1"/>
  <c r="AJ47" i="5"/>
  <c r="AJ47" i="9" s="1"/>
  <c r="AJ97" i="9" s="1"/>
  <c r="AJ48" i="5"/>
  <c r="AJ48" i="9" s="1"/>
  <c r="AJ98" i="9" s="1"/>
  <c r="AJ35" i="5"/>
  <c r="AJ35" i="9" s="1"/>
  <c r="AJ43" i="5"/>
  <c r="AJ43" i="9" s="1"/>
  <c r="AJ94" i="9" s="1"/>
  <c r="AJ41" i="5"/>
  <c r="AJ41" i="9" s="1"/>
  <c r="AJ92" i="9" s="1"/>
  <c r="AJ44" i="5"/>
  <c r="AJ44" i="9" s="1"/>
  <c r="AJ45" i="5"/>
  <c r="AJ45" i="9" s="1"/>
  <c r="AJ46" i="5"/>
  <c r="AJ46" i="9" s="1"/>
  <c r="AJ96" i="9" s="1"/>
  <c r="AJ42" i="5"/>
  <c r="AJ42" i="9" s="1"/>
  <c r="AJ93" i="9" s="1"/>
  <c r="AE95" i="9"/>
  <c r="AE91" i="9"/>
  <c r="AE85" i="9"/>
  <c r="AJ26" i="5"/>
  <c r="AJ26" i="9" s="1"/>
  <c r="AJ30" i="5"/>
  <c r="AJ30" i="9" s="1"/>
  <c r="AJ40" i="5"/>
  <c r="AJ40" i="9" s="1"/>
  <c r="AJ34" i="5"/>
  <c r="AJ34" i="9" s="1"/>
  <c r="AJ36" i="5"/>
  <c r="AJ36" i="9" s="1"/>
  <c r="AJ37" i="5"/>
  <c r="AJ37" i="9" s="1"/>
  <c r="AJ38" i="5"/>
  <c r="AJ38" i="9" s="1"/>
  <c r="AJ90" i="9" s="1"/>
  <c r="AJ39" i="5"/>
  <c r="AJ39" i="9" s="1"/>
  <c r="AJ25" i="5"/>
  <c r="AJ25" i="9" s="1"/>
  <c r="AJ84" i="9" s="1"/>
  <c r="AJ21" i="5"/>
  <c r="AJ21" i="9" s="1"/>
  <c r="AJ28" i="5"/>
  <c r="AJ28" i="9" s="1"/>
  <c r="AJ17" i="5"/>
  <c r="AJ17" i="9" s="1"/>
  <c r="AJ20" i="5"/>
  <c r="AJ20" i="9" s="1"/>
  <c r="AJ23" i="5"/>
  <c r="AJ23" i="9" s="1"/>
  <c r="AJ49" i="5"/>
  <c r="AJ49" i="9" s="1"/>
  <c r="AJ31" i="5"/>
  <c r="AJ31" i="9" s="1"/>
  <c r="AJ29" i="5"/>
  <c r="AJ29" i="9" s="1"/>
  <c r="AJ27" i="5"/>
  <c r="AJ27" i="9" s="1"/>
  <c r="AJ22" i="5"/>
  <c r="AJ22" i="9" s="1"/>
  <c r="AJ16" i="5"/>
  <c r="AJ16" i="9" s="1"/>
  <c r="AJ51" i="5"/>
  <c r="AJ51" i="9" s="1"/>
  <c r="AJ100" i="9" s="1"/>
  <c r="AJ32" i="5"/>
  <c r="AJ32" i="9" s="1"/>
  <c r="AJ19" i="5"/>
  <c r="AJ19" i="9" s="1"/>
  <c r="AJ18" i="5"/>
  <c r="AJ18" i="9" s="1"/>
  <c r="AJ24" i="5"/>
  <c r="AJ24" i="9" s="1"/>
  <c r="AJ50" i="5"/>
  <c r="AJ50" i="9" s="1"/>
  <c r="AE83" i="9"/>
  <c r="AE99" i="9"/>
  <c r="AE81" i="9"/>
  <c r="AE82" i="9"/>
  <c r="AE86" i="9"/>
  <c r="AE87" i="9"/>
  <c r="AE89" i="9"/>
  <c r="AJ59" i="5"/>
  <c r="AJ58" i="5"/>
  <c r="AJ63" i="5"/>
  <c r="AJ63" i="9" s="1"/>
  <c r="AJ65" i="5"/>
  <c r="AJ65" i="9" s="1"/>
  <c r="AJ69" i="5"/>
  <c r="AJ69" i="9" s="1"/>
  <c r="AJ61" i="5"/>
  <c r="AJ60" i="5"/>
  <c r="AJ62" i="5"/>
  <c r="AJ64" i="5"/>
  <c r="AJ64" i="9" s="1"/>
  <c r="AJ66" i="5"/>
  <c r="AJ66" i="9" s="1"/>
  <c r="AJ68" i="5"/>
  <c r="AJ68" i="9" s="1"/>
  <c r="AJ70" i="5"/>
  <c r="AJ70" i="9" s="1"/>
  <c r="AJ67" i="5"/>
  <c r="AJ67" i="9" s="1"/>
  <c r="AJ95" i="7"/>
  <c r="BI8" i="1"/>
  <c r="BI8" i="7" s="1"/>
  <c r="BI59" i="7"/>
  <c r="BI7" i="1"/>
  <c r="BI7" i="7" s="1"/>
  <c r="BI58" i="7"/>
  <c r="BI62" i="7"/>
  <c r="BI11" i="1"/>
  <c r="BI11" i="7" s="1"/>
  <c r="BI10" i="1"/>
  <c r="BI10" i="7" s="1"/>
  <c r="BI61" i="7"/>
  <c r="BI9" i="1"/>
  <c r="BI9" i="7" s="1"/>
  <c r="BI60" i="7"/>
  <c r="T290" i="2"/>
  <c r="T288" i="2"/>
  <c r="T289" i="2"/>
  <c r="T296" i="2"/>
  <c r="T293" i="2"/>
  <c r="T287" i="2"/>
  <c r="T295" i="2"/>
  <c r="T294" i="2"/>
  <c r="T291" i="2"/>
  <c r="T292" i="2"/>
  <c r="T286" i="2"/>
  <c r="BI57" i="9"/>
  <c r="BI6" i="5"/>
  <c r="BI6" i="9" s="1"/>
  <c r="T283" i="2"/>
  <c r="T282" i="2"/>
  <c r="T243" i="2"/>
  <c r="T249" i="2"/>
  <c r="T244" i="2"/>
  <c r="T246" i="2"/>
  <c r="T245" i="2"/>
  <c r="T241" i="2"/>
  <c r="T242" i="2"/>
  <c r="T247" i="2"/>
  <c r="T248" i="2"/>
  <c r="T277" i="2"/>
  <c r="T263" i="2"/>
  <c r="T269" i="2"/>
  <c r="T267" i="2"/>
  <c r="T273" i="2"/>
  <c r="T275" i="2"/>
  <c r="T271" i="2"/>
  <c r="T262" i="2"/>
  <c r="T266" i="2"/>
  <c r="T270" i="2"/>
  <c r="T272" i="2"/>
  <c r="T274" i="2"/>
  <c r="T264" i="2"/>
  <c r="T278" i="2"/>
  <c r="T268" i="2"/>
  <c r="T276" i="2"/>
  <c r="T265" i="2"/>
  <c r="T236" i="2"/>
  <c r="T237" i="2"/>
  <c r="T238" i="2"/>
  <c r="T235" i="2"/>
  <c r="T239" i="2"/>
  <c r="T258" i="2"/>
  <c r="T259" i="2"/>
  <c r="T260" i="2"/>
  <c r="AE91" i="8"/>
  <c r="T256" i="2"/>
  <c r="T254" i="2"/>
  <c r="T253" i="2"/>
  <c r="T255" i="2"/>
  <c r="T251" i="2"/>
  <c r="T252" i="2"/>
  <c r="BI15" i="1"/>
  <c r="BI15" i="7" s="1"/>
  <c r="BI80" i="7" s="1"/>
  <c r="BI14" i="1"/>
  <c r="BI14" i="7" s="1"/>
  <c r="BI79" i="7" s="1"/>
  <c r="BI33" i="1"/>
  <c r="BI33" i="7" s="1"/>
  <c r="BI88" i="7" s="1"/>
  <c r="BI54" i="1"/>
  <c r="BI54" i="7" s="1"/>
  <c r="BI103" i="7" s="1"/>
  <c r="BI53" i="1"/>
  <c r="BI53" i="7" s="1"/>
  <c r="BI102" i="7" s="1"/>
  <c r="BI47" i="1"/>
  <c r="BI47" i="7" s="1"/>
  <c r="BI97" i="7" s="1"/>
  <c r="BI48" i="1"/>
  <c r="BI48" i="7" s="1"/>
  <c r="BI98" i="7" s="1"/>
  <c r="BI35" i="1"/>
  <c r="BI35" i="7" s="1"/>
  <c r="BI42" i="1"/>
  <c r="BI42" i="7" s="1"/>
  <c r="BI93" i="7" s="1"/>
  <c r="BI44" i="1"/>
  <c r="BI44" i="7" s="1"/>
  <c r="BI46" i="1"/>
  <c r="BI46" i="7" s="1"/>
  <c r="BI96" i="7" s="1"/>
  <c r="BI41" i="1"/>
  <c r="BI41" i="7" s="1"/>
  <c r="BI92" i="7" s="1"/>
  <c r="BI43" i="1"/>
  <c r="BI43" i="7" s="1"/>
  <c r="BI94" i="7" s="1"/>
  <c r="BI45" i="1"/>
  <c r="BI45" i="7" s="1"/>
  <c r="BI26" i="1"/>
  <c r="BI26" i="7" s="1"/>
  <c r="BI34" i="1"/>
  <c r="BI34" i="7" s="1"/>
  <c r="BI37" i="1"/>
  <c r="BI37" i="7" s="1"/>
  <c r="BI39" i="1"/>
  <c r="BI39" i="7" s="1"/>
  <c r="BI25" i="1"/>
  <c r="BI25" i="7" s="1"/>
  <c r="BI84" i="7" s="1"/>
  <c r="BI30" i="1"/>
  <c r="BI30" i="7" s="1"/>
  <c r="BI36" i="1"/>
  <c r="BI36" i="7" s="1"/>
  <c r="BI38" i="1"/>
  <c r="BI38" i="7" s="1"/>
  <c r="BI90" i="7" s="1"/>
  <c r="BI40" i="1"/>
  <c r="BI40" i="7" s="1"/>
  <c r="AJ91" i="7"/>
  <c r="AJ89" i="7"/>
  <c r="AJ26" i="6"/>
  <c r="AJ26" i="8" s="1"/>
  <c r="AJ34" i="6"/>
  <c r="AJ34" i="8" s="1"/>
  <c r="AJ37" i="6"/>
  <c r="AJ37" i="8" s="1"/>
  <c r="AJ39" i="6"/>
  <c r="AJ39" i="8" s="1"/>
  <c r="AJ25" i="6"/>
  <c r="AJ25" i="8" s="1"/>
  <c r="AJ84" i="8" s="1"/>
  <c r="AJ30" i="6"/>
  <c r="AJ30" i="8" s="1"/>
  <c r="AJ36" i="6"/>
  <c r="AJ36" i="8" s="1"/>
  <c r="AJ38" i="6"/>
  <c r="AJ38" i="8" s="1"/>
  <c r="AJ90" i="8" s="1"/>
  <c r="AJ40" i="6"/>
  <c r="AJ40" i="8" s="1"/>
  <c r="AJ58" i="6"/>
  <c r="AJ59" i="6"/>
  <c r="AJ42" i="6"/>
  <c r="AJ42" i="8" s="1"/>
  <c r="AJ93" i="8" s="1"/>
  <c r="AJ46" i="6"/>
  <c r="AJ46" i="8" s="1"/>
  <c r="AJ96" i="8" s="1"/>
  <c r="AJ41" i="6"/>
  <c r="AJ41" i="8" s="1"/>
  <c r="AJ92" i="8" s="1"/>
  <c r="AJ43" i="6"/>
  <c r="AJ43" i="8" s="1"/>
  <c r="AJ94" i="8" s="1"/>
  <c r="AJ45" i="6"/>
  <c r="AJ45" i="8" s="1"/>
  <c r="AJ44" i="6"/>
  <c r="AJ44" i="8" s="1"/>
  <c r="AE58" i="8"/>
  <c r="AE7" i="6"/>
  <c r="AE7" i="8" s="1"/>
  <c r="T418" i="2"/>
  <c r="T419" i="2"/>
  <c r="AE95" i="8"/>
  <c r="AE59" i="8"/>
  <c r="AE8" i="6"/>
  <c r="AE8" i="8" s="1"/>
  <c r="AE62" i="8"/>
  <c r="AE11" i="6"/>
  <c r="AE11" i="8" s="1"/>
  <c r="BI57" i="8"/>
  <c r="BI6" i="6"/>
  <c r="BI6" i="8" s="1"/>
  <c r="AJ66" i="6"/>
  <c r="AJ66" i="8" s="1"/>
  <c r="AJ69" i="6"/>
  <c r="AJ69" i="8" s="1"/>
  <c r="AJ68" i="6"/>
  <c r="AJ68" i="8" s="1"/>
  <c r="AJ60" i="6"/>
  <c r="AJ63" i="6"/>
  <c r="AJ63" i="8" s="1"/>
  <c r="AJ61" i="6"/>
  <c r="AJ62" i="6"/>
  <c r="AJ64" i="6"/>
  <c r="AJ64" i="8" s="1"/>
  <c r="AJ65" i="6"/>
  <c r="AJ65" i="8" s="1"/>
  <c r="AJ67" i="6"/>
  <c r="AJ67" i="8" s="1"/>
  <c r="AJ70" i="6"/>
  <c r="AJ70" i="8" s="1"/>
  <c r="T390" i="2"/>
  <c r="T392" i="2"/>
  <c r="T391" i="2"/>
  <c r="T388" i="2"/>
  <c r="T389" i="2"/>
  <c r="T387" i="2"/>
  <c r="T427" i="2"/>
  <c r="T426" i="2"/>
  <c r="T423" i="2"/>
  <c r="T422" i="2"/>
  <c r="T430" i="2"/>
  <c r="T424" i="2"/>
  <c r="T432" i="2"/>
  <c r="T431" i="2"/>
  <c r="T428" i="2"/>
  <c r="T425" i="2"/>
  <c r="T429" i="2"/>
  <c r="AE89" i="8"/>
  <c r="AE10" i="6"/>
  <c r="AE10" i="8" s="1"/>
  <c r="AE61" i="8"/>
  <c r="T374" i="2"/>
  <c r="T375" i="2"/>
  <c r="T372" i="2"/>
  <c r="T371" i="2"/>
  <c r="T373" i="2"/>
  <c r="T396" i="2"/>
  <c r="T395" i="2"/>
  <c r="T394" i="2"/>
  <c r="AE9" i="6"/>
  <c r="AE9" i="8" s="1"/>
  <c r="AE60" i="8"/>
  <c r="T378" i="2"/>
  <c r="T381" i="2"/>
  <c r="T377" i="2"/>
  <c r="T385" i="2"/>
  <c r="T379" i="2"/>
  <c r="T380" i="2"/>
  <c r="T382" i="2"/>
  <c r="T383" i="2"/>
  <c r="T384" i="2"/>
  <c r="AJ35" i="6"/>
  <c r="AJ35" i="8" s="1"/>
  <c r="AJ48" i="6"/>
  <c r="AJ48" i="8" s="1"/>
  <c r="AJ98" i="8" s="1"/>
  <c r="AJ47" i="6"/>
  <c r="AJ47" i="8" s="1"/>
  <c r="AJ97" i="8" s="1"/>
  <c r="AJ33" i="6"/>
  <c r="AJ33" i="8" s="1"/>
  <c r="AJ88" i="8" s="1"/>
  <c r="AJ15" i="6"/>
  <c r="AJ15" i="8" s="1"/>
  <c r="AJ80" i="8" s="1"/>
  <c r="AJ53" i="6"/>
  <c r="AJ53" i="8" s="1"/>
  <c r="AJ102" i="8" s="1"/>
  <c r="AJ54" i="6"/>
  <c r="AJ54" i="8" s="1"/>
  <c r="AJ103" i="8" s="1"/>
  <c r="AJ14" i="6"/>
  <c r="AJ14" i="8" s="1"/>
  <c r="AJ79" i="8" s="1"/>
  <c r="T109" i="2"/>
  <c r="T110" i="2"/>
  <c r="T106" i="2"/>
  <c r="T113" i="2"/>
  <c r="T107" i="2"/>
  <c r="T111" i="2"/>
  <c r="T108" i="2"/>
  <c r="T112" i="2"/>
  <c r="T114" i="2"/>
  <c r="T125" i="2"/>
  <c r="T123" i="2"/>
  <c r="T124" i="2"/>
  <c r="T103" i="2"/>
  <c r="T102" i="2"/>
  <c r="T100" i="2"/>
  <c r="T104" i="2"/>
  <c r="T101" i="2"/>
  <c r="T121" i="2"/>
  <c r="T120" i="2"/>
  <c r="T119" i="2"/>
  <c r="T116" i="2"/>
  <c r="T118" i="2"/>
  <c r="T117" i="2"/>
  <c r="AJ81" i="9" l="1"/>
  <c r="AJ95" i="9"/>
  <c r="AJ86" i="9"/>
  <c r="AJ89" i="9"/>
  <c r="AJ83" i="9"/>
  <c r="AJ87" i="9"/>
  <c r="AJ85" i="9"/>
  <c r="AJ82" i="9"/>
  <c r="AJ91" i="9"/>
  <c r="AJ99" i="9"/>
  <c r="AJ10" i="5"/>
  <c r="AJ10" i="9" s="1"/>
  <c r="AJ61" i="9"/>
  <c r="AJ62" i="9"/>
  <c r="AJ11" i="5"/>
  <c r="AJ11" i="9" s="1"/>
  <c r="AJ60" i="9"/>
  <c r="AJ9" i="5"/>
  <c r="AJ9" i="9" s="1"/>
  <c r="AJ58" i="9"/>
  <c r="AJ7" i="5"/>
  <c r="AJ7" i="9" s="1"/>
  <c r="AJ59" i="9"/>
  <c r="AJ8" i="5"/>
  <c r="AJ8" i="9" s="1"/>
  <c r="BI91" i="7"/>
  <c r="BI95" i="7"/>
  <c r="BI59" i="5"/>
  <c r="BI58" i="5"/>
  <c r="BI62" i="5"/>
  <c r="BI70" i="5"/>
  <c r="BI70" i="9" s="1"/>
  <c r="BI67" i="5"/>
  <c r="BI67" i="9" s="1"/>
  <c r="BI65" i="5"/>
  <c r="BI65" i="9" s="1"/>
  <c r="BI61" i="5"/>
  <c r="BI69" i="5"/>
  <c r="BI69" i="9" s="1"/>
  <c r="BI64" i="5"/>
  <c r="BI64" i="9" s="1"/>
  <c r="BI66" i="5"/>
  <c r="BI66" i="9" s="1"/>
  <c r="BI63" i="5"/>
  <c r="BI63" i="9" s="1"/>
  <c r="BI60" i="5"/>
  <c r="BI68" i="5"/>
  <c r="BI68" i="9" s="1"/>
  <c r="BI53" i="5"/>
  <c r="BI53" i="9" s="1"/>
  <c r="BI102" i="9" s="1"/>
  <c r="BI14" i="5"/>
  <c r="BI14" i="9" s="1"/>
  <c r="BI79" i="9" s="1"/>
  <c r="BI15" i="5"/>
  <c r="BI15" i="9" s="1"/>
  <c r="BI80" i="9" s="1"/>
  <c r="BI33" i="5"/>
  <c r="BI33" i="9" s="1"/>
  <c r="BI88" i="9" s="1"/>
  <c r="BI54" i="5"/>
  <c r="BI54" i="9" s="1"/>
  <c r="BI103" i="9" s="1"/>
  <c r="BI44" i="5"/>
  <c r="BI44" i="9" s="1"/>
  <c r="BI41" i="5"/>
  <c r="BI41" i="9" s="1"/>
  <c r="BI92" i="9" s="1"/>
  <c r="BI46" i="5"/>
  <c r="BI46" i="9" s="1"/>
  <c r="BI96" i="9" s="1"/>
  <c r="BI43" i="5"/>
  <c r="BI43" i="9" s="1"/>
  <c r="BI94" i="9" s="1"/>
  <c r="BI42" i="5"/>
  <c r="BI42" i="9" s="1"/>
  <c r="BI93" i="9" s="1"/>
  <c r="BI45" i="5"/>
  <c r="BI45" i="9" s="1"/>
  <c r="BI47" i="5"/>
  <c r="BI47" i="9" s="1"/>
  <c r="BI97" i="9" s="1"/>
  <c r="BI35" i="5"/>
  <c r="BI35" i="9" s="1"/>
  <c r="BI48" i="5"/>
  <c r="BI48" i="9" s="1"/>
  <c r="BI98" i="9" s="1"/>
  <c r="BI23" i="5"/>
  <c r="BI23" i="9" s="1"/>
  <c r="BI17" i="5"/>
  <c r="BI17" i="9" s="1"/>
  <c r="BI16" i="5"/>
  <c r="BI16" i="9" s="1"/>
  <c r="BI21" i="5"/>
  <c r="BI21" i="9" s="1"/>
  <c r="BI50" i="5"/>
  <c r="BI50" i="9" s="1"/>
  <c r="BI20" i="5"/>
  <c r="BI20" i="9" s="1"/>
  <c r="BI18" i="5"/>
  <c r="BI18" i="9" s="1"/>
  <c r="BI27" i="5"/>
  <c r="BI27" i="9" s="1"/>
  <c r="BI28" i="5"/>
  <c r="BI28" i="9" s="1"/>
  <c r="BI22" i="5"/>
  <c r="BI22" i="9" s="1"/>
  <c r="BI51" i="5"/>
  <c r="BI51" i="9" s="1"/>
  <c r="BI100" i="9" s="1"/>
  <c r="BI24" i="5"/>
  <c r="BI24" i="9" s="1"/>
  <c r="BI31" i="5"/>
  <c r="BI31" i="9" s="1"/>
  <c r="BI32" i="5"/>
  <c r="BI32" i="9" s="1"/>
  <c r="BI19" i="5"/>
  <c r="BI19" i="9" s="1"/>
  <c r="BI29" i="5"/>
  <c r="BI29" i="9" s="1"/>
  <c r="BI49" i="5"/>
  <c r="BI49" i="9" s="1"/>
  <c r="BI36" i="5"/>
  <c r="BI36" i="9" s="1"/>
  <c r="BI26" i="5"/>
  <c r="BI26" i="9" s="1"/>
  <c r="BI38" i="5"/>
  <c r="BI38" i="9" s="1"/>
  <c r="BI90" i="9" s="1"/>
  <c r="BI34" i="5"/>
  <c r="BI34" i="9" s="1"/>
  <c r="BI25" i="5"/>
  <c r="BI25" i="9" s="1"/>
  <c r="BI84" i="9" s="1"/>
  <c r="BI40" i="5"/>
  <c r="BI40" i="9" s="1"/>
  <c r="BI37" i="5"/>
  <c r="BI37" i="9" s="1"/>
  <c r="BI39" i="5"/>
  <c r="BI39" i="9" s="1"/>
  <c r="BI30" i="5"/>
  <c r="BI30" i="9" s="1"/>
  <c r="BI89" i="7"/>
  <c r="AJ62" i="8"/>
  <c r="AJ11" i="6"/>
  <c r="AJ11" i="8" s="1"/>
  <c r="AJ61" i="8"/>
  <c r="AJ10" i="6"/>
  <c r="AJ10" i="8" s="1"/>
  <c r="BI58" i="6"/>
  <c r="BI59" i="6"/>
  <c r="BI60" i="6"/>
  <c r="BI66" i="6"/>
  <c r="BI66" i="8" s="1"/>
  <c r="BI70" i="6"/>
  <c r="BI70" i="8" s="1"/>
  <c r="BI64" i="6"/>
  <c r="BI64" i="8" s="1"/>
  <c r="BI68" i="6"/>
  <c r="BI68" i="8" s="1"/>
  <c r="BI61" i="6"/>
  <c r="BI63" i="6"/>
  <c r="BI63" i="8" s="1"/>
  <c r="BI62" i="6"/>
  <c r="BI69" i="6"/>
  <c r="BI69" i="8" s="1"/>
  <c r="BI65" i="6"/>
  <c r="BI65" i="8" s="1"/>
  <c r="BI67" i="6"/>
  <c r="BI67" i="8" s="1"/>
  <c r="BI35" i="6"/>
  <c r="BI35" i="8" s="1"/>
  <c r="BI47" i="6"/>
  <c r="BI47" i="8" s="1"/>
  <c r="BI97" i="8" s="1"/>
  <c r="BI48" i="6"/>
  <c r="BI48" i="8" s="1"/>
  <c r="BI98" i="8" s="1"/>
  <c r="BI14" i="6"/>
  <c r="BI14" i="8" s="1"/>
  <c r="BI79" i="8" s="1"/>
  <c r="BI33" i="6"/>
  <c r="BI33" i="8" s="1"/>
  <c r="BI88" i="8" s="1"/>
  <c r="BI54" i="6"/>
  <c r="BI54" i="8" s="1"/>
  <c r="BI103" i="8" s="1"/>
  <c r="BI15" i="6"/>
  <c r="BI15" i="8" s="1"/>
  <c r="BI80" i="8" s="1"/>
  <c r="BI53" i="6"/>
  <c r="BI53" i="8" s="1"/>
  <c r="BI102" i="8" s="1"/>
  <c r="BI44" i="6"/>
  <c r="BI44" i="8" s="1"/>
  <c r="BI41" i="6"/>
  <c r="BI41" i="8" s="1"/>
  <c r="BI92" i="8" s="1"/>
  <c r="BI43" i="6"/>
  <c r="BI43" i="8" s="1"/>
  <c r="BI94" i="8" s="1"/>
  <c r="BI45" i="6"/>
  <c r="BI45" i="8" s="1"/>
  <c r="BI42" i="6"/>
  <c r="BI42" i="8" s="1"/>
  <c r="BI93" i="8" s="1"/>
  <c r="BI46" i="6"/>
  <c r="BI46" i="8" s="1"/>
  <c r="BI96" i="8" s="1"/>
  <c r="AJ60" i="8"/>
  <c r="AJ9" i="6"/>
  <c r="AJ9" i="8" s="1"/>
  <c r="AJ91" i="8"/>
  <c r="AJ59" i="8"/>
  <c r="AJ8" i="6"/>
  <c r="AJ8" i="8" s="1"/>
  <c r="AJ58" i="8"/>
  <c r="AJ7" i="6"/>
  <c r="AJ7" i="8" s="1"/>
  <c r="AJ89" i="8"/>
  <c r="BI40" i="6"/>
  <c r="BI40" i="8" s="1"/>
  <c r="BI30" i="6"/>
  <c r="BI30" i="8" s="1"/>
  <c r="BI26" i="6"/>
  <c r="BI26" i="8" s="1"/>
  <c r="BI34" i="6"/>
  <c r="BI34" i="8" s="1"/>
  <c r="BI37" i="6"/>
  <c r="BI37" i="8" s="1"/>
  <c r="BI39" i="6"/>
  <c r="BI39" i="8" s="1"/>
  <c r="BI25" i="6"/>
  <c r="BI25" i="8" s="1"/>
  <c r="BI84" i="8" s="1"/>
  <c r="BI36" i="6"/>
  <c r="BI36" i="8" s="1"/>
  <c r="BI38" i="6"/>
  <c r="BI38" i="8" s="1"/>
  <c r="BI90" i="8" s="1"/>
  <c r="AJ95" i="8"/>
  <c r="BI99" i="9" l="1"/>
  <c r="BI87" i="9"/>
  <c r="BI91" i="9"/>
  <c r="BI61" i="9"/>
  <c r="BI10" i="5"/>
  <c r="BI10" i="9" s="1"/>
  <c r="BI62" i="9"/>
  <c r="BI11" i="5"/>
  <c r="BI11" i="9" s="1"/>
  <c r="BI9" i="5"/>
  <c r="BI9" i="9" s="1"/>
  <c r="BI60" i="9"/>
  <c r="BI58" i="9"/>
  <c r="BI7" i="5"/>
  <c r="BI7" i="9" s="1"/>
  <c r="BI59" i="9"/>
  <c r="BI8" i="5"/>
  <c r="BI8" i="9" s="1"/>
  <c r="BI89" i="9"/>
  <c r="BI82" i="9"/>
  <c r="BI86" i="9"/>
  <c r="BI95" i="9"/>
  <c r="BI83" i="9"/>
  <c r="BI85" i="9"/>
  <c r="BI81" i="9"/>
  <c r="BI95" i="8"/>
  <c r="BI60" i="8"/>
  <c r="BI9" i="6"/>
  <c r="BI9" i="8" s="1"/>
  <c r="BI91" i="8"/>
  <c r="BI62" i="8"/>
  <c r="BI11" i="6"/>
  <c r="BI11" i="8" s="1"/>
  <c r="BI89" i="8"/>
  <c r="BI8" i="6"/>
  <c r="BI8" i="8" s="1"/>
  <c r="BI59" i="8"/>
  <c r="BI61" i="8"/>
  <c r="BI10" i="6"/>
  <c r="BI10" i="8" s="1"/>
  <c r="BI58" i="8"/>
  <c r="BI7" i="6"/>
  <c r="BI7" i="8" s="1"/>
  <c r="G50" i="2"/>
  <c r="M50" i="2" s="1"/>
  <c r="F50" i="2"/>
  <c r="L50" i="2" s="1"/>
  <c r="D50" i="2"/>
  <c r="J50" i="2" s="1"/>
  <c r="J51" i="2" s="1"/>
  <c r="E50" i="2"/>
  <c r="AP65" i="2" l="1"/>
  <c r="T127" i="2" s="1"/>
  <c r="Q65" i="2"/>
  <c r="S127" i="2" s="1"/>
  <c r="G65" i="2"/>
  <c r="Q135" i="2" s="1"/>
  <c r="Q130" i="2"/>
  <c r="AP77" i="2"/>
  <c r="M51" i="2"/>
  <c r="Q136" i="2"/>
  <c r="Q128" i="2"/>
  <c r="Q133" i="2"/>
  <c r="Q131" i="2"/>
  <c r="Q129" i="2"/>
  <c r="G77" i="2"/>
  <c r="Q127" i="2"/>
  <c r="Q137" i="2"/>
  <c r="K50" i="2"/>
  <c r="L65" i="2"/>
  <c r="Q143" i="2"/>
  <c r="Q77" i="2"/>
  <c r="L51" i="2"/>
  <c r="S135" i="2"/>
  <c r="S136" i="2"/>
  <c r="S143" i="2"/>
  <c r="S130" i="2" l="1"/>
  <c r="Q134" i="2"/>
  <c r="T134" i="2"/>
  <c r="T131" i="2"/>
  <c r="T132" i="2"/>
  <c r="T133" i="2"/>
  <c r="Q132" i="2"/>
  <c r="Q141" i="2"/>
  <c r="Q140" i="2"/>
  <c r="Q139" i="2"/>
  <c r="Q138" i="2"/>
  <c r="Q142" i="2"/>
  <c r="T128" i="2"/>
  <c r="BI32" i="1"/>
  <c r="BI32" i="7" s="1"/>
  <c r="T141" i="2"/>
  <c r="T139" i="2"/>
  <c r="T143" i="2"/>
  <c r="T137" i="2"/>
  <c r="T138" i="2"/>
  <c r="T135" i="2"/>
  <c r="T129" i="2"/>
  <c r="T136" i="2"/>
  <c r="T142" i="2"/>
  <c r="T130" i="2"/>
  <c r="T140" i="2"/>
  <c r="S132" i="2"/>
  <c r="S142" i="2"/>
  <c r="S139" i="2"/>
  <c r="S131" i="2"/>
  <c r="S138" i="2"/>
  <c r="S133" i="2"/>
  <c r="S141" i="2"/>
  <c r="AJ21" i="1"/>
  <c r="AJ21" i="7" s="1"/>
  <c r="S134" i="2"/>
  <c r="S137" i="2"/>
  <c r="S128" i="2"/>
  <c r="S140" i="2"/>
  <c r="S129" i="2"/>
  <c r="Q409" i="2"/>
  <c r="Q399" i="2"/>
  <c r="Q404" i="2"/>
  <c r="Q412" i="2"/>
  <c r="Q402" i="2"/>
  <c r="Q407" i="2"/>
  <c r="Q410" i="2"/>
  <c r="Q398" i="2"/>
  <c r="Q408" i="2"/>
  <c r="Q406" i="2"/>
  <c r="Q413" i="2"/>
  <c r="Q400" i="2"/>
  <c r="Q403" i="2"/>
  <c r="Q405" i="2"/>
  <c r="Q411" i="2"/>
  <c r="Q401" i="2"/>
  <c r="Q414" i="2"/>
  <c r="S398" i="2"/>
  <c r="S412" i="2"/>
  <c r="S400" i="2"/>
  <c r="S414" i="2"/>
  <c r="S399" i="2"/>
  <c r="S405" i="2"/>
  <c r="S402" i="2"/>
  <c r="S411" i="2"/>
  <c r="S409" i="2"/>
  <c r="S404" i="2"/>
  <c r="S406" i="2"/>
  <c r="S403" i="2"/>
  <c r="S413" i="2"/>
  <c r="S401" i="2"/>
  <c r="S407" i="2"/>
  <c r="S408" i="2"/>
  <c r="S410" i="2"/>
  <c r="R128" i="2"/>
  <c r="R139" i="2"/>
  <c r="R127" i="2"/>
  <c r="R142" i="2"/>
  <c r="R131" i="2"/>
  <c r="R141" i="2"/>
  <c r="R134" i="2"/>
  <c r="R132" i="2"/>
  <c r="R137" i="2"/>
  <c r="R130" i="2"/>
  <c r="R135" i="2"/>
  <c r="R138" i="2"/>
  <c r="R143" i="2"/>
  <c r="R133" i="2"/>
  <c r="R129" i="2"/>
  <c r="R136" i="2"/>
  <c r="R140" i="2"/>
  <c r="K51" i="2"/>
  <c r="L77" i="2"/>
  <c r="Z51" i="1"/>
  <c r="Z51" i="7" s="1"/>
  <c r="Z100" i="7" s="1"/>
  <c r="Z22" i="1"/>
  <c r="Z22" i="7" s="1"/>
  <c r="Z21" i="1"/>
  <c r="Z21" i="7" s="1"/>
  <c r="Z31" i="1"/>
  <c r="Z31" i="7" s="1"/>
  <c r="Z28" i="1"/>
  <c r="Z28" i="7" s="1"/>
  <c r="Z19" i="1"/>
  <c r="Z19" i="7" s="1"/>
  <c r="Z23" i="1"/>
  <c r="Z23" i="7" s="1"/>
  <c r="Z27" i="1"/>
  <c r="Z27" i="7" s="1"/>
  <c r="Z85" i="7" s="1"/>
  <c r="Z49" i="1"/>
  <c r="Z49" i="7" s="1"/>
  <c r="Z24" i="1"/>
  <c r="Z24" i="7" s="1"/>
  <c r="Z29" i="1"/>
  <c r="Z29" i="7" s="1"/>
  <c r="Z20" i="1"/>
  <c r="Z20" i="7" s="1"/>
  <c r="Z17" i="1"/>
  <c r="Z17" i="7" s="1"/>
  <c r="Z50" i="1"/>
  <c r="Z50" i="7" s="1"/>
  <c r="Z18" i="1"/>
  <c r="Z18" i="7" s="1"/>
  <c r="Z32" i="1"/>
  <c r="Z32" i="7" s="1"/>
  <c r="Z16" i="1"/>
  <c r="Z16" i="7" s="1"/>
  <c r="AJ27" i="1"/>
  <c r="AJ27" i="7" s="1"/>
  <c r="AJ85" i="7" s="1"/>
  <c r="T404" i="2"/>
  <c r="T408" i="2"/>
  <c r="T405" i="2"/>
  <c r="T409" i="2"/>
  <c r="T407" i="2"/>
  <c r="T403" i="2"/>
  <c r="T401" i="2"/>
  <c r="T411" i="2"/>
  <c r="T412" i="2"/>
  <c r="T398" i="2"/>
  <c r="T400" i="2"/>
  <c r="T399" i="2"/>
  <c r="T410" i="2"/>
  <c r="T413" i="2"/>
  <c r="T402" i="2"/>
  <c r="T406" i="2"/>
  <c r="T414" i="2"/>
  <c r="BI29" i="1" l="1"/>
  <c r="BI29" i="7" s="1"/>
  <c r="BI20" i="1"/>
  <c r="BI20" i="7" s="1"/>
  <c r="BI49" i="1"/>
  <c r="BI49" i="7" s="1"/>
  <c r="BI19" i="1"/>
  <c r="BI19" i="7" s="1"/>
  <c r="BI50" i="1"/>
  <c r="BI50" i="7" s="1"/>
  <c r="BI28" i="1"/>
  <c r="BI28" i="7" s="1"/>
  <c r="BI24" i="1"/>
  <c r="BI24" i="7" s="1"/>
  <c r="BI51" i="1"/>
  <c r="BI51" i="7" s="1"/>
  <c r="BI100" i="7" s="1"/>
  <c r="BI23" i="1"/>
  <c r="BI23" i="7" s="1"/>
  <c r="BI17" i="1"/>
  <c r="BI17" i="7" s="1"/>
  <c r="BI31" i="1"/>
  <c r="BI31" i="7" s="1"/>
  <c r="BI87" i="7" s="1"/>
  <c r="BI16" i="1"/>
  <c r="BI16" i="7" s="1"/>
  <c r="BI18" i="1"/>
  <c r="BI18" i="7" s="1"/>
  <c r="BI21" i="1"/>
  <c r="BI21" i="7" s="1"/>
  <c r="BI22" i="1"/>
  <c r="BI22" i="7" s="1"/>
  <c r="BI27" i="1"/>
  <c r="BI27" i="7" s="1"/>
  <c r="BI85" i="7" s="1"/>
  <c r="AJ29" i="1"/>
  <c r="AJ29" i="7" s="1"/>
  <c r="AJ32" i="1"/>
  <c r="AJ32" i="7" s="1"/>
  <c r="AJ17" i="1"/>
  <c r="AJ17" i="7" s="1"/>
  <c r="AJ31" i="1"/>
  <c r="AJ31" i="7" s="1"/>
  <c r="AJ23" i="1"/>
  <c r="AJ23" i="7" s="1"/>
  <c r="AJ24" i="1"/>
  <c r="AJ24" i="7" s="1"/>
  <c r="AJ51" i="1"/>
  <c r="AJ51" i="7" s="1"/>
  <c r="AJ100" i="7" s="1"/>
  <c r="AJ49" i="1"/>
  <c r="AJ49" i="7" s="1"/>
  <c r="AJ19" i="1"/>
  <c r="AJ19" i="7" s="1"/>
  <c r="AJ16" i="1"/>
  <c r="AJ16" i="7" s="1"/>
  <c r="AJ28" i="1"/>
  <c r="AJ28" i="7" s="1"/>
  <c r="AJ20" i="1"/>
  <c r="AJ20" i="7" s="1"/>
  <c r="AJ18" i="1"/>
  <c r="AJ18" i="7" s="1"/>
  <c r="AJ22" i="1"/>
  <c r="AJ22" i="7" s="1"/>
  <c r="AJ50" i="1"/>
  <c r="AJ50" i="7" s="1"/>
  <c r="Z81" i="7"/>
  <c r="Z82" i="7"/>
  <c r="R401" i="2"/>
  <c r="R412" i="2"/>
  <c r="R413" i="2"/>
  <c r="R402" i="2"/>
  <c r="R408" i="2"/>
  <c r="R410" i="2"/>
  <c r="R404" i="2"/>
  <c r="R399" i="2"/>
  <c r="R409" i="2"/>
  <c r="R400" i="2"/>
  <c r="R407" i="2"/>
  <c r="R414" i="2"/>
  <c r="R405" i="2"/>
  <c r="R403" i="2"/>
  <c r="R398" i="2"/>
  <c r="R406" i="2"/>
  <c r="R411" i="2"/>
  <c r="Z86" i="7"/>
  <c r="Z87" i="7"/>
  <c r="Z83" i="7"/>
  <c r="AJ20" i="6"/>
  <c r="AJ20" i="8" s="1"/>
  <c r="AJ51" i="6"/>
  <c r="AJ51" i="8" s="1"/>
  <c r="AJ100" i="8" s="1"/>
  <c r="AJ28" i="6"/>
  <c r="AJ28" i="8" s="1"/>
  <c r="AJ49" i="6"/>
  <c r="AJ49" i="8" s="1"/>
  <c r="AJ18" i="6"/>
  <c r="AJ18" i="8" s="1"/>
  <c r="AJ16" i="6"/>
  <c r="AJ16" i="8" s="1"/>
  <c r="AJ27" i="6"/>
  <c r="AJ27" i="8" s="1"/>
  <c r="AJ85" i="8" s="1"/>
  <c r="AJ29" i="6"/>
  <c r="AJ29" i="8" s="1"/>
  <c r="AJ24" i="6"/>
  <c r="AJ24" i="8" s="1"/>
  <c r="AJ22" i="6"/>
  <c r="AJ22" i="8" s="1"/>
  <c r="AJ31" i="6"/>
  <c r="AJ31" i="8" s="1"/>
  <c r="AJ21" i="6"/>
  <c r="AJ21" i="8" s="1"/>
  <c r="AJ50" i="6"/>
  <c r="AJ50" i="8" s="1"/>
  <c r="AJ23" i="6"/>
  <c r="AJ23" i="8" s="1"/>
  <c r="AJ19" i="6"/>
  <c r="AJ19" i="8" s="1"/>
  <c r="AJ17" i="6"/>
  <c r="AJ17" i="8" s="1"/>
  <c r="AJ32" i="6"/>
  <c r="AJ32" i="8" s="1"/>
  <c r="Z99" i="7"/>
  <c r="BI17" i="6"/>
  <c r="BI17" i="8" s="1"/>
  <c r="BI16" i="6"/>
  <c r="BI16" i="8" s="1"/>
  <c r="BI18" i="6"/>
  <c r="BI18" i="8" s="1"/>
  <c r="BI21" i="6"/>
  <c r="BI21" i="8" s="1"/>
  <c r="BI28" i="6"/>
  <c r="BI28" i="8" s="1"/>
  <c r="BI50" i="6"/>
  <c r="BI50" i="8" s="1"/>
  <c r="BI32" i="6"/>
  <c r="BI32" i="8" s="1"/>
  <c r="BI23" i="6"/>
  <c r="BI23" i="8" s="1"/>
  <c r="BI20" i="6"/>
  <c r="BI20" i="8" s="1"/>
  <c r="BI19" i="6"/>
  <c r="BI19" i="8" s="1"/>
  <c r="BI31" i="6"/>
  <c r="BI31" i="8" s="1"/>
  <c r="BI49" i="6"/>
  <c r="BI49" i="8" s="1"/>
  <c r="BI27" i="6"/>
  <c r="BI27" i="8" s="1"/>
  <c r="BI85" i="8" s="1"/>
  <c r="BI22" i="6"/>
  <c r="BI22" i="8" s="1"/>
  <c r="BI24" i="6"/>
  <c r="BI24" i="8" s="1"/>
  <c r="BI51" i="6"/>
  <c r="BI51" i="8" s="1"/>
  <c r="BI100" i="8" s="1"/>
  <c r="BI29" i="6"/>
  <c r="BI29" i="8" s="1"/>
  <c r="AE49" i="1"/>
  <c r="AE49" i="7" s="1"/>
  <c r="AE19" i="1"/>
  <c r="AE19" i="7" s="1"/>
  <c r="AE18" i="1"/>
  <c r="AE18" i="7" s="1"/>
  <c r="AE28" i="1"/>
  <c r="AE28" i="7" s="1"/>
  <c r="AE23" i="1"/>
  <c r="AE23" i="7" s="1"/>
  <c r="AE51" i="1"/>
  <c r="AE51" i="7" s="1"/>
  <c r="AE100" i="7" s="1"/>
  <c r="AE27" i="1"/>
  <c r="AE27" i="7" s="1"/>
  <c r="AE85" i="7" s="1"/>
  <c r="AE31" i="1"/>
  <c r="AE31" i="7" s="1"/>
  <c r="AE16" i="1"/>
  <c r="AE16" i="7" s="1"/>
  <c r="AE24" i="1"/>
  <c r="AE24" i="7" s="1"/>
  <c r="AE22" i="1"/>
  <c r="AE22" i="7" s="1"/>
  <c r="AE50" i="1"/>
  <c r="AE50" i="7" s="1"/>
  <c r="AE32" i="1"/>
  <c r="AE32" i="7" s="1"/>
  <c r="AE17" i="1"/>
  <c r="AE17" i="7" s="1"/>
  <c r="AE29" i="1"/>
  <c r="AE29" i="7" s="1"/>
  <c r="AE21" i="1"/>
  <c r="AE21" i="7" s="1"/>
  <c r="AE20" i="1"/>
  <c r="AE20" i="7" s="1"/>
  <c r="Z16" i="6"/>
  <c r="Z16" i="8" s="1"/>
  <c r="Z49" i="6"/>
  <c r="Z49" i="8" s="1"/>
  <c r="Z18" i="6"/>
  <c r="Z18" i="8" s="1"/>
  <c r="Z28" i="6"/>
  <c r="Z28" i="8" s="1"/>
  <c r="Z50" i="6"/>
  <c r="Z50" i="8" s="1"/>
  <c r="Z23" i="6"/>
  <c r="Z23" i="8" s="1"/>
  <c r="Z21" i="6"/>
  <c r="Z21" i="8" s="1"/>
  <c r="Z31" i="6"/>
  <c r="Z31" i="8" s="1"/>
  <c r="Z27" i="6"/>
  <c r="Z27" i="8" s="1"/>
  <c r="Z85" i="8" s="1"/>
  <c r="Z22" i="6"/>
  <c r="Z22" i="8" s="1"/>
  <c r="Z17" i="6"/>
  <c r="Z17" i="8" s="1"/>
  <c r="Z20" i="6"/>
  <c r="Z20" i="8" s="1"/>
  <c r="Z32" i="6"/>
  <c r="Z32" i="8" s="1"/>
  <c r="Z19" i="6"/>
  <c r="Z19" i="8" s="1"/>
  <c r="Z29" i="6"/>
  <c r="Z29" i="8" s="1"/>
  <c r="Z24" i="6"/>
  <c r="Z24" i="8" s="1"/>
  <c r="Z51" i="6"/>
  <c r="Z51" i="8" s="1"/>
  <c r="Z100" i="8" s="1"/>
  <c r="BI99" i="7" l="1"/>
  <c r="BI86" i="7"/>
  <c r="BI82" i="7"/>
  <c r="BI81" i="7"/>
  <c r="BI83" i="7"/>
  <c r="AJ87" i="7"/>
  <c r="AJ86" i="7"/>
  <c r="AJ81" i="7"/>
  <c r="AJ83" i="7"/>
  <c r="AJ82" i="7"/>
  <c r="AJ99" i="7"/>
  <c r="Z99" i="8"/>
  <c r="Z87" i="8"/>
  <c r="BI99" i="8"/>
  <c r="AE87" i="7"/>
  <c r="AE83" i="7"/>
  <c r="AJ82" i="8"/>
  <c r="AJ83" i="8"/>
  <c r="AJ86" i="8"/>
  <c r="AJ99" i="8"/>
  <c r="AJ87" i="8"/>
  <c r="AE27" i="6"/>
  <c r="AE27" i="8" s="1"/>
  <c r="AE85" i="8" s="1"/>
  <c r="AE20" i="6"/>
  <c r="AE20" i="8" s="1"/>
  <c r="AE28" i="6"/>
  <c r="AE28" i="8" s="1"/>
  <c r="AE31" i="6"/>
  <c r="AE31" i="8" s="1"/>
  <c r="AE18" i="6"/>
  <c r="AE18" i="8" s="1"/>
  <c r="AE16" i="6"/>
  <c r="AE16" i="8" s="1"/>
  <c r="AE19" i="6"/>
  <c r="AE19" i="8" s="1"/>
  <c r="AE32" i="6"/>
  <c r="AE32" i="8" s="1"/>
  <c r="AE24" i="6"/>
  <c r="AE24" i="8" s="1"/>
  <c r="AE17" i="6"/>
  <c r="AE17" i="8" s="1"/>
  <c r="AE22" i="6"/>
  <c r="AE22" i="8" s="1"/>
  <c r="AE21" i="6"/>
  <c r="AE21" i="8" s="1"/>
  <c r="AE49" i="6"/>
  <c r="AE49" i="8" s="1"/>
  <c r="AE51" i="6"/>
  <c r="AE51" i="8" s="1"/>
  <c r="AE100" i="8" s="1"/>
  <c r="AE23" i="6"/>
  <c r="AE23" i="8" s="1"/>
  <c r="AE29" i="6"/>
  <c r="AE29" i="8" s="1"/>
  <c r="AE50" i="6"/>
  <c r="AE50" i="8" s="1"/>
  <c r="Z83" i="8"/>
  <c r="Z86" i="8"/>
  <c r="Z82" i="8"/>
  <c r="AE86" i="7"/>
  <c r="BI86" i="8"/>
  <c r="AE82" i="7"/>
  <c r="BI83" i="8"/>
  <c r="Z81" i="8"/>
  <c r="BI87" i="8"/>
  <c r="BI82" i="8"/>
  <c r="AE81" i="7"/>
  <c r="AE99" i="7"/>
  <c r="BI81" i="8"/>
  <c r="AJ81" i="8"/>
  <c r="AE99" i="8" l="1"/>
  <c r="AE82" i="8"/>
  <c r="AE83" i="8"/>
  <c r="AE87" i="8"/>
  <c r="AE81" i="8"/>
  <c r="AE86" i="8"/>
  <c r="X49" i="1"/>
  <c r="X49" i="7" s="1"/>
  <c r="X16" i="1"/>
  <c r="X16" i="7" s="1"/>
  <c r="X18" i="1"/>
  <c r="X18" i="7" s="1"/>
  <c r="X31" i="1"/>
  <c r="X31" i="7" s="1"/>
  <c r="X22" i="1"/>
  <c r="X22" i="7" s="1"/>
  <c r="X28" i="1"/>
  <c r="X28" i="7" s="1"/>
  <c r="X27" i="1"/>
  <c r="X27" i="7" s="1"/>
  <c r="X85" i="7" s="1"/>
  <c r="X17" i="1"/>
  <c r="X17" i="7" s="1"/>
  <c r="X20" i="1"/>
  <c r="X20" i="7" s="1"/>
  <c r="X29" i="1"/>
  <c r="X29" i="7" s="1"/>
  <c r="X19" i="1"/>
  <c r="X19" i="7" s="1"/>
  <c r="X23" i="1"/>
  <c r="X23" i="7" s="1"/>
  <c r="X24" i="1"/>
  <c r="X24" i="7" s="1"/>
  <c r="X50" i="1"/>
  <c r="X50" i="7" s="1"/>
  <c r="X51" i="1"/>
  <c r="X51" i="7" s="1"/>
  <c r="X100" i="7" s="1"/>
  <c r="X32" i="1"/>
  <c r="X32" i="7" s="1"/>
  <c r="X86" i="7" l="1"/>
  <c r="X87" i="7"/>
  <c r="X99" i="7"/>
  <c r="X83" i="7"/>
  <c r="X82" i="7"/>
  <c r="X81" i="7"/>
</calcChain>
</file>

<file path=xl/sharedStrings.xml><?xml version="1.0" encoding="utf-8"?>
<sst xmlns="http://schemas.openxmlformats.org/spreadsheetml/2006/main" count="1346" uniqueCount="304">
  <si>
    <t>2035-2060</t>
    <phoneticPr fontId="1" type="noConversion"/>
  </si>
  <si>
    <r>
      <rPr>
        <sz val="11"/>
        <color theme="1"/>
        <rFont val="宋体"/>
        <family val="3"/>
        <charset val="134"/>
      </rPr>
      <t>十四五</t>
    </r>
    <phoneticPr fontId="1" type="noConversion"/>
  </si>
  <si>
    <r>
      <rPr>
        <sz val="11"/>
        <color theme="1"/>
        <rFont val="宋体"/>
        <family val="3"/>
        <charset val="134"/>
      </rPr>
      <t>十五五</t>
    </r>
    <phoneticPr fontId="1" type="noConversion"/>
  </si>
  <si>
    <r>
      <rPr>
        <sz val="11"/>
        <color theme="1"/>
        <rFont val="宋体"/>
        <family val="3"/>
        <charset val="134"/>
      </rPr>
      <t>十六五</t>
    </r>
    <phoneticPr fontId="1" type="noConversion"/>
  </si>
  <si>
    <r>
      <rPr>
        <sz val="11"/>
        <color theme="1"/>
        <rFont val="宋体"/>
        <family val="3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</si>
  <si>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</si>
  <si>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低情景</t>
    </r>
    <phoneticPr fontId="1" type="noConversion"/>
  </si>
  <si>
    <t>高情景</t>
  </si>
  <si>
    <t>高情景</t>
    <phoneticPr fontId="1" type="noConversion"/>
  </si>
  <si>
    <t>中情景</t>
  </si>
  <si>
    <t>中情景</t>
    <phoneticPr fontId="1" type="noConversion"/>
  </si>
  <si>
    <t>低情景</t>
  </si>
  <si>
    <t>低情景</t>
    <phoneticPr fontId="1" type="noConversion"/>
  </si>
  <si>
    <t>农业</t>
    <phoneticPr fontId="1" type="noConversion"/>
  </si>
  <si>
    <t>工业</t>
    <phoneticPr fontId="1" type="noConversion"/>
  </si>
  <si>
    <t>建筑业</t>
    <phoneticPr fontId="1" type="noConversion"/>
  </si>
  <si>
    <t>第三产业</t>
    <phoneticPr fontId="1" type="noConversion"/>
  </si>
  <si>
    <t>服务业</t>
    <phoneticPr fontId="1" type="noConversion"/>
  </si>
  <si>
    <t>能源产业</t>
    <phoneticPr fontId="1" type="noConversion"/>
  </si>
  <si>
    <t>煤炭开采和洗选业</t>
    <phoneticPr fontId="1" type="noConversion"/>
  </si>
  <si>
    <t>石油和天然气开采业</t>
    <phoneticPr fontId="1" type="noConversion"/>
  </si>
  <si>
    <t>石油、煤炭及其他燃料加工业</t>
    <phoneticPr fontId="1" type="noConversion"/>
  </si>
  <si>
    <t>燃气生产和供应业</t>
    <phoneticPr fontId="1" type="noConversion"/>
  </si>
  <si>
    <t>水的生产和供应业</t>
    <phoneticPr fontId="1" type="noConversion"/>
  </si>
  <si>
    <t>纺织业</t>
    <phoneticPr fontId="1" type="noConversion"/>
  </si>
  <si>
    <t>纺织服装、服饰业</t>
    <phoneticPr fontId="1" type="noConversion"/>
  </si>
  <si>
    <t>造纸和纸制品业</t>
    <phoneticPr fontId="1" type="noConversion"/>
  </si>
  <si>
    <t>化学原料和化学制品制造业</t>
    <phoneticPr fontId="1" type="noConversion"/>
  </si>
  <si>
    <t>化学纤维制造业</t>
    <phoneticPr fontId="1" type="noConversion"/>
  </si>
  <si>
    <t>橡胶和塑料制品业</t>
    <phoneticPr fontId="1" type="noConversion"/>
  </si>
  <si>
    <t>非金属矿物制品业</t>
    <phoneticPr fontId="1" type="noConversion"/>
  </si>
  <si>
    <t>黑色金属冶炼和压延加工业</t>
    <phoneticPr fontId="1" type="noConversion"/>
  </si>
  <si>
    <t>有色金属冶炼和压延加工业</t>
    <phoneticPr fontId="1" type="noConversion"/>
  </si>
  <si>
    <t>装备制造</t>
    <phoneticPr fontId="1" type="noConversion"/>
  </si>
  <si>
    <t>金属制品业</t>
    <phoneticPr fontId="1" type="noConversion"/>
  </si>
  <si>
    <t>通用设备制造业</t>
    <phoneticPr fontId="1" type="noConversion"/>
  </si>
  <si>
    <t>专用设备制造业</t>
    <phoneticPr fontId="1" type="noConversion"/>
  </si>
  <si>
    <t>汽车制造业</t>
    <phoneticPr fontId="1" type="noConversion"/>
  </si>
  <si>
    <t>铁路、船舶、航空航天和其他运输设备制造业</t>
    <phoneticPr fontId="1" type="noConversion"/>
  </si>
  <si>
    <t>电气机械和器材制造业</t>
    <phoneticPr fontId="1" type="noConversion"/>
  </si>
  <si>
    <t>高技术产业</t>
    <phoneticPr fontId="1" type="noConversion"/>
  </si>
  <si>
    <t>计算机、通信和其他电子设备制造业</t>
    <phoneticPr fontId="1" type="noConversion"/>
  </si>
  <si>
    <t>仪器仪表制造业</t>
  </si>
  <si>
    <t>医药制造业</t>
    <phoneticPr fontId="1" type="noConversion"/>
  </si>
  <si>
    <t>农副食品加工业</t>
    <phoneticPr fontId="1" type="noConversion"/>
  </si>
  <si>
    <t>食品制造业</t>
    <phoneticPr fontId="1" type="noConversion"/>
  </si>
  <si>
    <t>酒、饮料和精制茶制造业</t>
    <phoneticPr fontId="1" type="noConversion"/>
  </si>
  <si>
    <t>烟草制品业</t>
    <phoneticPr fontId="1" type="noConversion"/>
  </si>
  <si>
    <t>皮革、毛皮、羽毛及其制品和制鞋业</t>
    <phoneticPr fontId="1" type="noConversion"/>
  </si>
  <si>
    <t>木材加工和木、竹、藤、棕、草制品业</t>
    <phoneticPr fontId="1" type="noConversion"/>
  </si>
  <si>
    <t>家具制造业</t>
    <phoneticPr fontId="1" type="noConversion"/>
  </si>
  <si>
    <t>印刷和记录媒介复制业</t>
    <phoneticPr fontId="1" type="noConversion"/>
  </si>
  <si>
    <t>文教、工美、体育和娱乐用品制造业</t>
    <phoneticPr fontId="1" type="noConversion"/>
  </si>
  <si>
    <t>其他行业</t>
    <phoneticPr fontId="1" type="noConversion"/>
  </si>
  <si>
    <t>开采专业及辅助性活动</t>
    <phoneticPr fontId="1" type="noConversion"/>
  </si>
  <si>
    <t>其他采矿业</t>
    <phoneticPr fontId="1" type="noConversion"/>
  </si>
  <si>
    <t>其他制造业</t>
    <phoneticPr fontId="1" type="noConversion"/>
  </si>
  <si>
    <t>废弃资源综合利用业</t>
    <phoneticPr fontId="1" type="noConversion"/>
  </si>
  <si>
    <t>金属制品、机械和设备修理业</t>
    <phoneticPr fontId="1" type="noConversion"/>
  </si>
  <si>
    <t>全国</t>
    <phoneticPr fontId="11" type="noConversion"/>
  </si>
  <si>
    <t>地区生产总值</t>
    <phoneticPr fontId="1" type="noConversion"/>
  </si>
  <si>
    <t>交运仓邮</t>
    <phoneticPr fontId="1" type="noConversion"/>
  </si>
  <si>
    <t>批发零售</t>
    <phoneticPr fontId="1" type="noConversion"/>
  </si>
  <si>
    <t>餐饮住宿</t>
    <phoneticPr fontId="1" type="noConversion"/>
  </si>
  <si>
    <t>金融业</t>
    <phoneticPr fontId="1" type="noConversion"/>
  </si>
  <si>
    <t>房地产</t>
    <phoneticPr fontId="1" type="noConversion"/>
  </si>
  <si>
    <t>其他三产</t>
    <phoneticPr fontId="1" type="noConversion"/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</si>
  <si>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</si>
  <si>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</si>
  <si>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</si>
  <si>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</si>
  <si>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</si>
  <si>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</si>
  <si>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</si>
  <si>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农副食品加工业</t>
  </si>
  <si>
    <t>食品制造业</t>
  </si>
  <si>
    <t>酒、饮料和精制茶制造业</t>
    <phoneticPr fontId="11" type="noConversion"/>
  </si>
  <si>
    <t>烟草制品业</t>
    <phoneticPr fontId="11" type="noConversion"/>
  </si>
  <si>
    <t>纺织业</t>
  </si>
  <si>
    <t>纺织服装、服饰业</t>
  </si>
  <si>
    <t>皮革、毛皮、羽毛及其制品和制鞋业</t>
    <phoneticPr fontId="11" type="noConversion"/>
  </si>
  <si>
    <t>木材加工和木、竹、藤、棕、草制品业</t>
    <phoneticPr fontId="11" type="noConversion"/>
  </si>
  <si>
    <t>家具制造业</t>
    <phoneticPr fontId="11" type="noConversion"/>
  </si>
  <si>
    <t>造纸和纸制品业</t>
  </si>
  <si>
    <t>印刷和记录媒介复制业</t>
    <phoneticPr fontId="11" type="noConversion"/>
  </si>
  <si>
    <t>文教、工美、体育和娱乐用品制造业</t>
    <phoneticPr fontId="11" type="noConversion"/>
  </si>
  <si>
    <t>石油、煤炭及其他燃料加工业</t>
  </si>
  <si>
    <t>化学原料和化学制品制造业</t>
    <phoneticPr fontId="11" type="noConversion"/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</si>
  <si>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</si>
  <si>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</si>
  <si>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</si>
  <si>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</si>
  <si>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</si>
  <si>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</si>
  <si>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</si>
  <si>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</si>
  <si>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</si>
  <si>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</si>
  <si>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</si>
  <si>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</si>
  <si>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  <phoneticPr fontId="11" type="noConversion"/>
  </si>
  <si>
    <t>其他制造业</t>
  </si>
  <si>
    <t>废弃资源综合利用业</t>
  </si>
  <si>
    <t>金属制品、机械和设备修理业</t>
  </si>
  <si>
    <t>电力、热力生产和供应业</t>
  </si>
  <si>
    <t>燃气生产和供应业</t>
  </si>
  <si>
    <t>水的生产和供应业</t>
  </si>
  <si>
    <t>信息传输、软件和信息技术服务</t>
    <phoneticPr fontId="11" type="noConversion"/>
  </si>
  <si>
    <t>租赁和商务服务</t>
  </si>
  <si>
    <t>科学研究和技术服务</t>
    <phoneticPr fontId="11" type="noConversion"/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</si>
  <si>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</si>
  <si>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</si>
  <si>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</si>
  <si>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</si>
  <si>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</si>
  <si>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</si>
  <si>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酒、饮料和精制茶制造业</t>
  </si>
  <si>
    <t>烟草制品业</t>
  </si>
  <si>
    <t>皮革、毛皮、羽毛及其制品和制鞋业</t>
  </si>
  <si>
    <t>木材加工和木、竹、藤、棕、草制品业</t>
  </si>
  <si>
    <t>家具制造业</t>
  </si>
  <si>
    <t>印刷和记录媒介复制业</t>
  </si>
  <si>
    <t>文教、工美、体育和娱乐用品制造业</t>
  </si>
  <si>
    <t>化学原料和化学制品制造业</t>
  </si>
  <si>
    <t>计算机、通信和其他电子设备制造业</t>
  </si>
  <si>
    <t>信息传输、软件和信息技术服务</t>
  </si>
  <si>
    <t>科学研究和技术服务</t>
  </si>
  <si>
    <t>GDP指数（上年=1）</t>
    <phoneticPr fontId="11" type="noConversion"/>
  </si>
  <si>
    <t>GDP指数（2020年=1）</t>
    <phoneticPr fontId="11" type="noConversion"/>
  </si>
  <si>
    <t>GDP（2020年不变价人民币）</t>
    <phoneticPr fontId="11" type="noConversion"/>
  </si>
  <si>
    <t>折算系数（不变价/当年价)</t>
    <phoneticPr fontId="11" type="noConversion"/>
  </si>
  <si>
    <t>农业-高情景</t>
  </si>
  <si>
    <t>工业-高情景</t>
  </si>
  <si>
    <t>建筑业-高情景</t>
  </si>
  <si>
    <t>服务业-高情景</t>
  </si>
  <si>
    <t>农业-中情景</t>
  </si>
  <si>
    <t>工业-中情景</t>
  </si>
  <si>
    <t>建筑业-中情景</t>
  </si>
  <si>
    <t>服务业-中情景</t>
  </si>
  <si>
    <t>农业-低情景</t>
  </si>
  <si>
    <t>工业-低情景</t>
  </si>
  <si>
    <t>建筑业-低情景</t>
  </si>
  <si>
    <t>服务业-低情景</t>
  </si>
  <si>
    <t>农业-高情景</t>
    <phoneticPr fontId="1" type="noConversion"/>
  </si>
  <si>
    <t>工业-高情景</t>
    <phoneticPr fontId="1" type="noConversion"/>
  </si>
  <si>
    <t>建筑业-高情景</t>
    <phoneticPr fontId="1" type="noConversion"/>
  </si>
  <si>
    <t>服务业-高情景</t>
    <phoneticPr fontId="1" type="noConversion"/>
  </si>
  <si>
    <t>农业-中情景</t>
    <phoneticPr fontId="1" type="noConversion"/>
  </si>
  <si>
    <t>工业-中情景</t>
    <phoneticPr fontId="1" type="noConversion"/>
  </si>
  <si>
    <t>建筑业-中情景</t>
    <phoneticPr fontId="1" type="noConversion"/>
  </si>
  <si>
    <t>服务业-中情景</t>
    <phoneticPr fontId="1" type="noConversion"/>
  </si>
  <si>
    <t>农业-低情景</t>
    <phoneticPr fontId="1" type="noConversion"/>
  </si>
  <si>
    <t>工业-低情景</t>
    <phoneticPr fontId="1" type="noConversion"/>
  </si>
  <si>
    <t>建筑业-低情景</t>
    <phoneticPr fontId="1" type="noConversion"/>
  </si>
  <si>
    <t>服务业-低情景</t>
    <phoneticPr fontId="1" type="noConversion"/>
  </si>
  <si>
    <r>
      <rPr>
        <b/>
        <sz val="11"/>
        <color theme="1"/>
        <rFont val="宋体"/>
        <family val="3"/>
        <charset val="134"/>
      </rPr>
      <t>高情景</t>
    </r>
    <phoneticPr fontId="1" type="noConversion"/>
  </si>
  <si>
    <r>
      <rPr>
        <b/>
        <sz val="11"/>
        <color theme="1"/>
        <rFont val="宋体"/>
        <family val="3"/>
        <charset val="134"/>
      </rPr>
      <t>中情景</t>
    </r>
    <phoneticPr fontId="1" type="noConversion"/>
  </si>
  <si>
    <r>
      <rPr>
        <b/>
        <sz val="11"/>
        <color theme="1"/>
        <rFont val="宋体"/>
        <family val="3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</si>
  <si>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能源产业</t>
    </r>
    <phoneticPr fontId="1" type="noConversion"/>
  </si>
  <si>
    <r>
      <rPr>
        <sz val="11"/>
        <color theme="1"/>
        <rFont val="宋体"/>
        <family val="3"/>
        <charset val="134"/>
      </rPr>
      <t>电力与热力产业</t>
    </r>
    <phoneticPr fontId="1" type="noConversion"/>
  </si>
  <si>
    <r>
      <rPr>
        <sz val="11"/>
        <color theme="1"/>
        <rFont val="宋体"/>
        <family val="3"/>
        <charset val="134"/>
      </rPr>
      <t>传统高耗能产业</t>
    </r>
    <phoneticPr fontId="1" type="noConversion"/>
  </si>
  <si>
    <r>
      <rPr>
        <sz val="11"/>
        <color theme="1"/>
        <rFont val="宋体"/>
        <family val="3"/>
        <charset val="134"/>
      </rPr>
      <t>装备制造业</t>
    </r>
    <phoneticPr fontId="1" type="noConversion"/>
  </si>
  <si>
    <r>
      <rPr>
        <sz val="11"/>
        <color theme="1"/>
        <rFont val="宋体"/>
        <family val="3"/>
        <charset val="134"/>
      </rPr>
      <t>高技术产业</t>
    </r>
    <phoneticPr fontId="1" type="noConversion"/>
  </si>
  <si>
    <r>
      <rPr>
        <sz val="11"/>
        <color theme="1"/>
        <rFont val="宋体"/>
        <family val="3"/>
        <charset val="134"/>
      </rPr>
      <t>其他产业</t>
    </r>
    <phoneticPr fontId="1" type="noConversion"/>
  </si>
  <si>
    <r>
      <rPr>
        <sz val="11"/>
        <color theme="1"/>
        <rFont val="宋体"/>
        <family val="3"/>
        <charset val="134"/>
      </rPr>
      <t>工业合计</t>
    </r>
    <phoneticPr fontId="1" type="noConversion"/>
  </si>
  <si>
    <r>
      <rPr>
        <sz val="11"/>
        <color theme="1"/>
        <rFont val="宋体"/>
        <family val="3"/>
        <charset val="134"/>
      </rPr>
      <t>交通运输业</t>
    </r>
    <phoneticPr fontId="1" type="noConversion"/>
  </si>
  <si>
    <r>
      <rPr>
        <sz val="11"/>
        <color theme="1"/>
        <rFont val="宋体"/>
        <family val="3"/>
        <charset val="134"/>
      </rPr>
      <t>传统服务业</t>
    </r>
    <phoneticPr fontId="1" type="noConversion"/>
  </si>
  <si>
    <r>
      <rPr>
        <sz val="11"/>
        <color theme="1"/>
        <rFont val="宋体"/>
        <family val="3"/>
        <charset val="134"/>
      </rPr>
      <t>现代服务业</t>
    </r>
    <phoneticPr fontId="1" type="noConversion"/>
  </si>
  <si>
    <r>
      <rPr>
        <sz val="11"/>
        <color theme="1"/>
        <rFont val="宋体"/>
        <family val="3"/>
        <charset val="134"/>
      </rPr>
      <t>服务业合计</t>
    </r>
    <phoneticPr fontId="1" type="noConversion"/>
  </si>
  <si>
    <r>
      <rPr>
        <sz val="11"/>
        <color theme="1"/>
        <rFont val="宋体"/>
        <family val="3"/>
        <charset val="134"/>
      </rPr>
      <t>能源产业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</si>
  <si>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电力与热力产业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</si>
  <si>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传统高耗能产业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</si>
  <si>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装备制造业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</si>
  <si>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高技术产业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</si>
  <si>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其他产业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</si>
  <si>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能源产业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</si>
  <si>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电力与热力产业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</si>
  <si>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传统高耗能产业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</si>
  <si>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装备制造业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</si>
  <si>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高技术产业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</si>
  <si>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其他产业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</si>
  <si>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交通运输业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</si>
  <si>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传统服务业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</si>
  <si>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现代服务业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</si>
  <si>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交通运输业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</si>
  <si>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传统服务业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</si>
  <si>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现代服务业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</si>
  <si>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能源产业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</si>
  <si>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电力与热力产业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</si>
  <si>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传统高耗能产业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</si>
  <si>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装备制造业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</si>
  <si>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高技术产业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</si>
  <si>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其他产业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</si>
  <si>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现代服务业-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</si>
  <si>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t>传统服务业-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</si>
  <si>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t>交通运输业-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</si>
  <si>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t>能源产业-高情景</t>
  </si>
  <si>
    <t>电力与热力产业-高情景</t>
  </si>
  <si>
    <t>传统高耗能产业-高情景</t>
  </si>
  <si>
    <t>装备制造业-高情景</t>
  </si>
  <si>
    <t>高技术产业-高情景</t>
  </si>
  <si>
    <t>其他产业-高情景</t>
  </si>
  <si>
    <t>交通运输业-高情景</t>
  </si>
  <si>
    <t>传统服务业-高情景</t>
  </si>
  <si>
    <t>现代服务业-高情景</t>
  </si>
  <si>
    <t>能源产业-中情景</t>
  </si>
  <si>
    <t>电力与热力产业-中情景</t>
  </si>
  <si>
    <t>传统高耗能产业-中情景</t>
  </si>
  <si>
    <t>装备制造业-中情景</t>
  </si>
  <si>
    <t>高技术产业-中情景</t>
  </si>
  <si>
    <t>其他产业-中情景</t>
  </si>
  <si>
    <t>交通运输业-中情景</t>
  </si>
  <si>
    <t>传统服务业-中情景</t>
  </si>
  <si>
    <t>现代服务业-中情景</t>
  </si>
  <si>
    <t>能源产业-低情景</t>
  </si>
  <si>
    <t>电力与热力产业-低情景</t>
  </si>
  <si>
    <t>传统高耗能产业-低情景</t>
  </si>
  <si>
    <t>装备制造业-低情景</t>
  </si>
  <si>
    <t>高技术产业-低情景</t>
  </si>
  <si>
    <t>其他产业-低情景</t>
  </si>
  <si>
    <t>交通运输业-低情景</t>
  </si>
  <si>
    <t>传统服务业-低情景</t>
  </si>
  <si>
    <t>现代服务业-低情景</t>
  </si>
  <si>
    <t>传统高耗能产业</t>
    <phoneticPr fontId="1" type="noConversion"/>
  </si>
  <si>
    <r>
      <rPr>
        <b/>
        <sz val="11"/>
        <color theme="1"/>
        <rFont val="宋体"/>
        <family val="3"/>
        <charset val="134"/>
      </rPr>
      <t>假设1：实际</t>
    </r>
    <r>
      <rPr>
        <b/>
        <sz val="11"/>
        <color theme="1"/>
        <rFont val="Times New Roman"/>
        <family val="1"/>
      </rPr>
      <t>GDP</t>
    </r>
    <r>
      <rPr>
        <b/>
        <sz val="11"/>
        <color theme="1"/>
        <rFont val="宋体"/>
        <family val="3"/>
        <charset val="134"/>
      </rPr>
      <t>年均增速</t>
    </r>
    <phoneticPr fontId="1" type="noConversion"/>
  </si>
  <si>
    <t>结果1：实际GDP</t>
    <phoneticPr fontId="1" type="noConversion"/>
  </si>
  <si>
    <r>
      <t>步骤1：根据假设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计算</t>
    </r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年实际</t>
    </r>
    <r>
      <rPr>
        <sz val="11"/>
        <color theme="1"/>
        <rFont val="Times New Roman"/>
        <family val="1"/>
      </rPr>
      <t>GDP</t>
    </r>
    <r>
      <rPr>
        <sz val="11"/>
        <color theme="1"/>
        <rFont val="宋体"/>
        <family val="3"/>
        <charset val="134"/>
      </rPr>
      <t>。步骤2：:将数据粘贴至"数据平滑/输入/假设1：GDP-2020年不变价.xlsx"；通过运行python代码假设1；结果保存至"数据平滑/输出/结果1：GDP数据平滑.xlsx"。步骤3：将Python结果粘贴至“Python数据平滑"sheet的对应位置，下方列表会自动更新。</t>
    </r>
    <phoneticPr fontId="1" type="noConversion"/>
  </si>
  <si>
    <r>
      <t>GDP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1"/>
        <charset val="134"/>
      </rPr>
      <t>年不变价）</t>
    </r>
    <phoneticPr fontId="1" type="noConversion"/>
  </si>
  <si>
    <t>假设2：三次产业结构</t>
    <phoneticPr fontId="1" type="noConversion"/>
  </si>
  <si>
    <t>结果2：农、工、建筑和服务业增加值</t>
    <phoneticPr fontId="1" type="noConversion"/>
  </si>
  <si>
    <t>假设3：产业大类结构</t>
    <phoneticPr fontId="1" type="noConversion"/>
  </si>
  <si>
    <t>结果3：</t>
    <phoneticPr fontId="1" type="noConversion"/>
  </si>
  <si>
    <t>十四五衰减系数</t>
    <phoneticPr fontId="1" type="noConversion"/>
  </si>
  <si>
    <t>十五五衰减系数</t>
    <phoneticPr fontId="1" type="noConversion"/>
  </si>
  <si>
    <t>十六五衰减系数</t>
    <phoneticPr fontId="1" type="noConversion"/>
  </si>
  <si>
    <r>
      <t>2035-2016</t>
    </r>
    <r>
      <rPr>
        <sz val="11"/>
        <color theme="1"/>
        <rFont val="宋体"/>
        <family val="1"/>
        <charset val="134"/>
      </rPr>
      <t>衰减系数</t>
    </r>
    <phoneticPr fontId="1" type="noConversion"/>
  </si>
  <si>
    <r>
      <t>2016-2019</t>
    </r>
    <r>
      <rPr>
        <sz val="11"/>
        <color theme="1"/>
        <rFont val="宋体"/>
        <family val="1"/>
        <charset val="134"/>
      </rPr>
      <t>年均增速</t>
    </r>
    <phoneticPr fontId="1" type="noConversion"/>
  </si>
  <si>
    <t>十四五年均增速</t>
    <phoneticPr fontId="1" type="noConversion"/>
  </si>
  <si>
    <t>十五五年均增速</t>
    <phoneticPr fontId="1" type="noConversion"/>
  </si>
  <si>
    <t>十六五年均增速</t>
    <phoneticPr fontId="1" type="noConversion"/>
  </si>
  <si>
    <r>
      <t>2035-2060</t>
    </r>
    <r>
      <rPr>
        <sz val="11"/>
        <color theme="1"/>
        <rFont val="宋体"/>
        <family val="1"/>
        <charset val="134"/>
      </rPr>
      <t>年均增速</t>
    </r>
    <phoneticPr fontId="1" type="noConversion"/>
  </si>
  <si>
    <t>十四五增加值</t>
    <phoneticPr fontId="1" type="noConversion"/>
  </si>
  <si>
    <t>十五五增加值</t>
    <phoneticPr fontId="1" type="noConversion"/>
  </si>
  <si>
    <t>十六五增加值</t>
    <phoneticPr fontId="1" type="noConversion"/>
  </si>
  <si>
    <r>
      <t>2060</t>
    </r>
    <r>
      <rPr>
        <sz val="11"/>
        <color theme="1"/>
        <rFont val="宋体"/>
        <family val="1"/>
        <charset val="134"/>
      </rPr>
      <t>增加值</t>
    </r>
    <phoneticPr fontId="1" type="noConversion"/>
  </si>
  <si>
    <t>十四五增加值调整</t>
    <phoneticPr fontId="1" type="noConversion"/>
  </si>
  <si>
    <t>十五五增加值调整</t>
    <phoneticPr fontId="1" type="noConversion"/>
  </si>
  <si>
    <t>十六五增加值调整</t>
    <phoneticPr fontId="1" type="noConversion"/>
  </si>
  <si>
    <r>
      <t>2060</t>
    </r>
    <r>
      <rPr>
        <sz val="11"/>
        <color theme="1"/>
        <rFont val="宋体"/>
        <family val="1"/>
        <charset val="134"/>
      </rPr>
      <t>增加值调整</t>
    </r>
    <phoneticPr fontId="1" type="noConversion"/>
  </si>
  <si>
    <t>电力、热力生产和供应业</t>
    <phoneticPr fontId="1" type="noConversion"/>
  </si>
  <si>
    <r>
      <t>2019-2022</t>
    </r>
    <r>
      <rPr>
        <sz val="11"/>
        <color theme="1"/>
        <rFont val="宋体"/>
        <family val="1"/>
        <charset val="134"/>
      </rPr>
      <t>年均增速</t>
    </r>
    <phoneticPr fontId="1" type="noConversion"/>
  </si>
  <si>
    <t>非金属矿采选业</t>
    <phoneticPr fontId="1" type="noConversion"/>
  </si>
  <si>
    <t>传统服务业</t>
    <phoneticPr fontId="1" type="noConversion"/>
  </si>
  <si>
    <t>批发零售</t>
  </si>
  <si>
    <t>餐饮住宿</t>
  </si>
  <si>
    <t>现代服务业</t>
    <phoneticPr fontId="1" type="noConversion"/>
  </si>
  <si>
    <r>
      <t>2022</t>
    </r>
    <r>
      <rPr>
        <sz val="11"/>
        <color theme="1"/>
        <rFont val="宋体"/>
        <family val="1"/>
        <charset val="134"/>
      </rPr>
      <t>增加值</t>
    </r>
    <phoneticPr fontId="1" type="noConversion"/>
  </si>
  <si>
    <t>金融业</t>
  </si>
  <si>
    <t>房地产</t>
  </si>
  <si>
    <t>结果2：三次产业增加值平滑</t>
    <phoneticPr fontId="1" type="noConversion"/>
  </si>
  <si>
    <t>结果1：GDP平滑</t>
    <phoneticPr fontId="1" type="noConversion"/>
  </si>
  <si>
    <t>结果3：大类产业增加值平滑</t>
    <phoneticPr fontId="1" type="noConversion"/>
  </si>
  <si>
    <t>结果4-1：高情景细分产业增加值平滑</t>
    <phoneticPr fontId="1" type="noConversion"/>
  </si>
  <si>
    <t>结果4-1：高情景细分产业增加值</t>
    <phoneticPr fontId="1" type="noConversion"/>
  </si>
  <si>
    <t>假设4-1：高情景细分产业</t>
    <phoneticPr fontId="1" type="noConversion"/>
  </si>
  <si>
    <t>假设4-2：低情景细分产业</t>
    <phoneticPr fontId="1" type="noConversion"/>
  </si>
  <si>
    <t>十四五增速衰减系数</t>
    <phoneticPr fontId="1" type="noConversion"/>
  </si>
  <si>
    <t>十五五增速衰减系数</t>
    <phoneticPr fontId="1" type="noConversion"/>
  </si>
  <si>
    <t>十六五增速衰减系数</t>
    <phoneticPr fontId="1" type="noConversion"/>
  </si>
  <si>
    <r>
      <t>2035-2016</t>
    </r>
    <r>
      <rPr>
        <sz val="11"/>
        <color theme="1"/>
        <rFont val="宋体"/>
        <family val="1"/>
        <charset val="134"/>
      </rPr>
      <t>增速衰减系数</t>
    </r>
    <phoneticPr fontId="1" type="noConversion"/>
  </si>
  <si>
    <t>结果4-2：低情景细分产业增加值</t>
    <phoneticPr fontId="1" type="noConversion"/>
  </si>
  <si>
    <t>结果4-2：低情景细分产业增加值平滑</t>
    <phoneticPr fontId="1" type="noConversion"/>
  </si>
  <si>
    <r>
      <rPr>
        <sz val="11"/>
        <color theme="1"/>
        <rFont val="宋体"/>
        <family val="1"/>
        <charset val="134"/>
      </rPr>
      <t>将后五列的值复制到假设4对应的</t>
    </r>
    <r>
      <rPr>
        <sz val="11"/>
        <color theme="1"/>
        <rFont val="Times New Roman"/>
        <family val="1"/>
      </rPr>
      <t>sheet</t>
    </r>
    <r>
      <rPr>
        <sz val="11"/>
        <color theme="1"/>
        <rFont val="宋体"/>
        <family val="1"/>
        <charset val="134"/>
      </rPr>
      <t>中，注意手动删除存在数据缺失的行。</t>
    </r>
    <phoneticPr fontId="1" type="noConversion"/>
  </si>
  <si>
    <t>假设4-3：中情景细分产业</t>
    <phoneticPr fontId="1" type="noConversion"/>
  </si>
  <si>
    <t>结果4-3：中情景细分产业增加值</t>
    <phoneticPr fontId="1" type="noConversion"/>
  </si>
  <si>
    <t>结果4-3：中情景细分产业增加值平滑</t>
    <phoneticPr fontId="1" type="noConversion"/>
  </si>
  <si>
    <t>汇率 (2012 USD/2020 RMB)</t>
    <phoneticPr fontId="11" type="noConversion"/>
  </si>
  <si>
    <t>工业</t>
    <phoneticPr fontId="11" type="noConversion"/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</si>
  <si>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</si>
  <si>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</si>
  <si>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</si>
  <si>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</si>
  <si>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</si>
  <si>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</si>
  <si>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</si>
  <si>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</si>
  <si>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</si>
  <si>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</si>
  <si>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</si>
  <si>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</si>
  <si>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</si>
  <si>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</si>
  <si>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</si>
  <si>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</si>
  <si>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</si>
  <si>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</si>
  <si>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</si>
  <si>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</si>
  <si>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其他制造产品和废品废料</t>
  </si>
  <si>
    <t>金属制品、机械和设备修理服务</t>
  </si>
  <si>
    <t>电力、热力的生产和供应</t>
  </si>
  <si>
    <t>燃气生产和供应</t>
  </si>
  <si>
    <t>水的生产和供应</t>
  </si>
  <si>
    <r>
      <rPr>
        <sz val="11"/>
        <color theme="1"/>
        <rFont val="宋体"/>
        <family val="1"/>
        <charset val="134"/>
      </rPr>
      <t>电力需求-</t>
    </r>
    <r>
      <rPr>
        <sz val="11"/>
        <color theme="1"/>
        <rFont val="Times New Roman"/>
        <family val="1"/>
      </rPr>
      <t xml:space="preserve">GDP </t>
    </r>
    <r>
      <rPr>
        <sz val="11"/>
        <color theme="1"/>
        <rFont val="宋体"/>
        <family val="1"/>
        <charset val="134"/>
      </rPr>
      <t>弹性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</si>
</sst>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0_);[Red]\(0\)"/>
    <numFmt numFmtId="178" formatCode="0.000"/>
    <numFmt numFmtId="179" formatCode="0.0"/>
    <numFmt numFmtId="180" formatCode="0.0000_);[Red]\(0.0000\)"/>
    <numFmt numFmtId="181" formatCode="0.000_ "/>
  </numFmts>
  <fonts count="2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sz val="11"/>
      <color theme="1"/>
      <name val="宋体"/>
      <family val="1"/>
      <charset val="134"/>
    </font>
    <font>
      <b/>
      <sz val="11"/>
      <color theme="1"/>
      <name val="宋体"/>
      <family val="1"/>
      <charset val="134"/>
    </font>
    <font>
      <b/>
      <sz val="11"/>
      <color indexed="8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rgb="FF002060"/>
      <name val="等线"/>
      <family val="2"/>
      <charset val="134"/>
      <scheme val="minor"/>
    </font>
    <font>
      <b/>
      <sz val="11"/>
      <color theme="4" tint="-0.499984740745262"/>
      <name val="等线"/>
      <family val="3"/>
      <charset val="134"/>
      <scheme val="minor"/>
    </font>
    <font>
      <sz val="11"/>
      <color theme="4" tint="-0.499984740745262"/>
      <name val="等线"/>
      <family val="3"/>
      <charset val="134"/>
      <scheme val="minor"/>
    </font>
    <font>
      <b/>
      <sz val="11"/>
      <color rgb="FF002060"/>
      <name val="等线"/>
      <family val="3"/>
      <charset val="134"/>
      <scheme val="minor"/>
    </font>
    <font>
      <sz val="11"/>
      <color theme="1"/>
      <name val="Times New Roman"/>
      <family val="3"/>
      <charset val="134"/>
    </font>
    <font>
      <sz val="10"/>
      <color theme="1"/>
      <name val="宋体"/>
      <family val="1"/>
      <charset val="134"/>
    </font>
    <font>
      <sz val="10"/>
      <color theme="1"/>
      <name val="宋体"/>
      <family val="3"/>
      <charset val="134"/>
    </font>
    <font>
      <b/>
      <sz val="11"/>
      <color theme="1"/>
      <name val="Times New Roman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等线"/>
      <family val="2"/>
      <scheme val="minor"/>
    </font>
    <font>
      <b/>
      <sz val="10"/>
      <color theme="1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sz val="11"/>
      <color theme="1"/>
      <name val="Times New Roman"/>
      <family val="1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>
      <alignment vertical="center"/>
    </xf>
    <xf numFmtId="0" fontId="6" fillId="0" borderId="0"/>
  </cellStyleXfs>
  <cellXfs count="266">
    <xf numFmtId="0" fontId="0" fillId="0" borderId="0" xfId="0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177" fontId="9" fillId="0" borderId="5" xfId="0" applyNumberFormat="1" applyFont="1" applyBorder="1" applyAlignment="1">
      <alignment vertical="center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5" fillId="0" borderId="9" xfId="0" applyFont="1" applyBorder="1"/>
    <xf numFmtId="1" fontId="5" fillId="0" borderId="10" xfId="0" applyNumberFormat="1" applyFont="1" applyBorder="1"/>
    <xf numFmtId="1" fontId="5" fillId="3" borderId="10" xfId="0" applyNumberFormat="1" applyFont="1" applyFill="1" applyBorder="1"/>
    <xf numFmtId="1" fontId="5" fillId="3" borderId="11" xfId="0" applyNumberFormat="1" applyFont="1" applyFill="1" applyBorder="1"/>
    <xf numFmtId="0" fontId="5" fillId="0" borderId="12" xfId="0" applyFont="1" applyBorder="1"/>
    <xf numFmtId="1" fontId="5" fillId="0" borderId="0" xfId="0" applyNumberFormat="1" applyFont="1"/>
    <xf numFmtId="1" fontId="5" fillId="3" borderId="0" xfId="0" applyNumberFormat="1" applyFont="1" applyFill="1"/>
    <xf numFmtId="1" fontId="5" fillId="3" borderId="13" xfId="0" applyNumberFormat="1" applyFont="1" applyFill="1" applyBorder="1"/>
    <xf numFmtId="0" fontId="5" fillId="0" borderId="14" xfId="0" applyFont="1" applyBorder="1"/>
    <xf numFmtId="1" fontId="5" fillId="0" borderId="2" xfId="0" applyNumberFormat="1" applyFont="1" applyBorder="1"/>
    <xf numFmtId="1" fontId="5" fillId="3" borderId="2" xfId="0" applyNumberFormat="1" applyFont="1" applyFill="1" applyBorder="1"/>
    <xf numFmtId="1" fontId="5" fillId="3" borderId="15" xfId="0" applyNumberFormat="1" applyFont="1" applyFill="1" applyBorder="1"/>
    <xf numFmtId="0" fontId="10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0" borderId="12" xfId="0" applyBorder="1"/>
    <xf numFmtId="0" fontId="0" fillId="0" borderId="14" xfId="0" applyBorder="1"/>
    <xf numFmtId="0" fontId="5" fillId="2" borderId="0" xfId="0" applyFont="1" applyFill="1"/>
    <xf numFmtId="0" fontId="7" fillId="0" borderId="1" xfId="0" applyFont="1" applyBorder="1"/>
    <xf numFmtId="0" fontId="2" fillId="0" borderId="1" xfId="0" applyFont="1" applyBorder="1"/>
    <xf numFmtId="0" fontId="8" fillId="2" borderId="0" xfId="0" applyFont="1" applyFill="1"/>
    <xf numFmtId="177" fontId="0" fillId="0" borderId="3" xfId="0" applyNumberForma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77" fontId="9" fillId="0" borderId="3" xfId="0" applyNumberFormat="1" applyFont="1" applyBorder="1" applyAlignment="1">
      <alignment vertical="center"/>
    </xf>
    <xf numFmtId="177" fontId="9" fillId="0" borderId="4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177" fontId="12" fillId="0" borderId="12" xfId="0" applyNumberFormat="1" applyFont="1" applyBorder="1" applyAlignment="1">
      <alignment vertical="center"/>
    </xf>
    <xf numFmtId="177" fontId="12" fillId="0" borderId="0" xfId="0" applyNumberFormat="1" applyFont="1" applyAlignment="1">
      <alignment vertical="center"/>
    </xf>
    <xf numFmtId="177" fontId="12" fillId="0" borderId="13" xfId="0" applyNumberFormat="1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177" fontId="12" fillId="0" borderId="14" xfId="0" applyNumberFormat="1" applyFont="1" applyBorder="1" applyAlignment="1">
      <alignment vertical="center"/>
    </xf>
    <xf numFmtId="177" fontId="12" fillId="0" borderId="2" xfId="0" applyNumberFormat="1" applyFont="1" applyBorder="1" applyAlignment="1">
      <alignment vertical="center"/>
    </xf>
    <xf numFmtId="177" fontId="12" fillId="0" borderId="15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7" fontId="9" fillId="0" borderId="10" xfId="0" applyNumberFormat="1" applyFont="1" applyBorder="1" applyAlignment="1">
      <alignment vertical="center"/>
    </xf>
    <xf numFmtId="177" fontId="9" fillId="0" borderId="11" xfId="0" applyNumberFormat="1" applyFont="1" applyBorder="1" applyAlignment="1">
      <alignment vertical="center"/>
    </xf>
    <xf numFmtId="177" fontId="9" fillId="0" borderId="9" xfId="0" applyNumberFormat="1" applyFont="1" applyBorder="1" applyAlignment="1">
      <alignment vertical="center"/>
    </xf>
    <xf numFmtId="0" fontId="0" fillId="0" borderId="9" xfId="0" applyBorder="1"/>
    <xf numFmtId="177" fontId="0" fillId="0" borderId="9" xfId="0" applyNumberFormat="1" applyBorder="1" applyAlignment="1">
      <alignment vertical="center"/>
    </xf>
    <xf numFmtId="177" fontId="0" fillId="0" borderId="10" xfId="0" applyNumberFormat="1" applyBorder="1" applyAlignment="1">
      <alignment vertical="center"/>
    </xf>
    <xf numFmtId="177" fontId="0" fillId="0" borderId="11" xfId="0" applyNumberFormat="1" applyBorder="1" applyAlignment="1">
      <alignment vertical="center"/>
    </xf>
    <xf numFmtId="177" fontId="0" fillId="0" borderId="12" xfId="0" applyNumberFormat="1" applyBorder="1" applyAlignment="1">
      <alignment vertical="center"/>
    </xf>
    <xf numFmtId="177" fontId="0" fillId="0" borderId="0" xfId="0" applyNumberFormat="1" applyAlignment="1">
      <alignment vertical="center"/>
    </xf>
    <xf numFmtId="177" fontId="0" fillId="0" borderId="13" xfId="0" applyNumberFormat="1" applyBorder="1" applyAlignment="1">
      <alignment vertical="center"/>
    </xf>
    <xf numFmtId="177" fontId="0" fillId="0" borderId="12" xfId="1" applyNumberFormat="1" applyFont="1" applyBorder="1">
      <alignment vertical="center"/>
    </xf>
    <xf numFmtId="177" fontId="0" fillId="0" borderId="13" xfId="1" applyNumberFormat="1" applyFont="1" applyBorder="1">
      <alignment vertical="center"/>
    </xf>
    <xf numFmtId="177" fontId="0" fillId="0" borderId="14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177" fontId="0" fillId="0" borderId="15" xfId="0" applyNumberFormat="1" applyBorder="1" applyAlignment="1">
      <alignment vertical="center"/>
    </xf>
    <xf numFmtId="177" fontId="0" fillId="0" borderId="3" xfId="0" applyNumberFormat="1" applyBorder="1" applyAlignment="1">
      <alignment vertical="center"/>
    </xf>
    <xf numFmtId="177" fontId="0" fillId="0" borderId="4" xfId="0" applyNumberFormat="1" applyBorder="1" applyAlignment="1">
      <alignment vertical="center"/>
    </xf>
    <xf numFmtId="177" fontId="0" fillId="0" borderId="5" xfId="0" applyNumberFormat="1" applyBorder="1" applyAlignment="1">
      <alignment vertical="center"/>
    </xf>
    <xf numFmtId="0" fontId="6" fillId="0" borderId="12" xfId="2" applyBorder="1"/>
    <xf numFmtId="177" fontId="13" fillId="0" borderId="12" xfId="0" applyNumberFormat="1" applyFont="1" applyBorder="1" applyAlignment="1">
      <alignment vertical="center"/>
    </xf>
    <xf numFmtId="177" fontId="13" fillId="0" borderId="13" xfId="0" applyNumberFormat="1" applyFont="1" applyBorder="1" applyAlignment="1">
      <alignment vertical="center"/>
    </xf>
    <xf numFmtId="0" fontId="6" fillId="0" borderId="14" xfId="2" applyBorder="1"/>
    <xf numFmtId="177" fontId="13" fillId="0" borderId="14" xfId="0" applyNumberFormat="1" applyFont="1" applyBorder="1" applyAlignment="1">
      <alignment vertical="center"/>
    </xf>
    <xf numFmtId="177" fontId="13" fillId="0" borderId="15" xfId="0" applyNumberFormat="1" applyFont="1" applyBorder="1" applyAlignment="1">
      <alignment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177" fontId="14" fillId="0" borderId="4" xfId="0" applyNumberFormat="1" applyFont="1" applyBorder="1" applyAlignment="1">
      <alignment vertical="center"/>
    </xf>
    <xf numFmtId="177" fontId="14" fillId="5" borderId="5" xfId="0" applyNumberFormat="1" applyFont="1" applyFill="1" applyBorder="1" applyAlignment="1">
      <alignment vertical="center"/>
    </xf>
    <xf numFmtId="177" fontId="14" fillId="0" borderId="3" xfId="0" applyNumberFormat="1" applyFont="1" applyBorder="1" applyAlignment="1">
      <alignment vertical="center"/>
    </xf>
    <xf numFmtId="177" fontId="14" fillId="0" borderId="5" xfId="0" applyNumberFormat="1" applyFont="1" applyBorder="1" applyAlignment="1">
      <alignment vertical="center"/>
    </xf>
    <xf numFmtId="177" fontId="15" fillId="0" borderId="0" xfId="0" applyNumberFormat="1" applyFont="1" applyAlignment="1">
      <alignment vertical="center"/>
    </xf>
    <xf numFmtId="177" fontId="14" fillId="5" borderId="13" xfId="0" applyNumberFormat="1" applyFont="1" applyFill="1" applyBorder="1" applyAlignment="1">
      <alignment vertical="center"/>
    </xf>
    <xf numFmtId="177" fontId="15" fillId="0" borderId="12" xfId="0" applyNumberFormat="1" applyFont="1" applyBorder="1" applyAlignment="1">
      <alignment vertical="center"/>
    </xf>
    <xf numFmtId="177" fontId="15" fillId="5" borderId="13" xfId="0" applyNumberFormat="1" applyFont="1" applyFill="1" applyBorder="1" applyAlignment="1">
      <alignment vertical="center"/>
    </xf>
    <xf numFmtId="177" fontId="15" fillId="0" borderId="13" xfId="0" applyNumberFormat="1" applyFont="1" applyBorder="1" applyAlignment="1">
      <alignment vertical="center"/>
    </xf>
    <xf numFmtId="177" fontId="15" fillId="0" borderId="0" xfId="1" applyNumberFormat="1" applyFont="1">
      <alignment vertical="center"/>
    </xf>
    <xf numFmtId="177" fontId="15" fillId="0" borderId="2" xfId="0" applyNumberFormat="1" applyFont="1" applyBorder="1" applyAlignment="1">
      <alignment vertical="center"/>
    </xf>
    <xf numFmtId="177" fontId="15" fillId="5" borderId="15" xfId="0" applyNumberFormat="1" applyFont="1" applyFill="1" applyBorder="1" applyAlignment="1">
      <alignment vertical="center"/>
    </xf>
    <xf numFmtId="177" fontId="15" fillId="0" borderId="14" xfId="0" applyNumberFormat="1" applyFont="1" applyBorder="1" applyAlignment="1">
      <alignment vertical="center"/>
    </xf>
    <xf numFmtId="177" fontId="15" fillId="0" borderId="15" xfId="0" applyNumberFormat="1" applyFont="1" applyBorder="1" applyAlignment="1">
      <alignment vertical="center"/>
    </xf>
    <xf numFmtId="10" fontId="12" fillId="0" borderId="0" xfId="1" applyNumberFormat="1" applyFont="1">
      <alignment vertical="center"/>
    </xf>
    <xf numFmtId="10" fontId="12" fillId="0" borderId="13" xfId="1" applyNumberFormat="1" applyFont="1" applyBorder="1">
      <alignment vertical="center"/>
    </xf>
    <xf numFmtId="10" fontId="12" fillId="0" borderId="12" xfId="1" applyNumberFormat="1" applyFont="1" applyBorder="1">
      <alignment vertical="center"/>
    </xf>
    <xf numFmtId="10" fontId="0" fillId="0" borderId="2" xfId="0" applyNumberFormat="1" applyBorder="1" applyAlignment="1">
      <alignment vertical="center"/>
    </xf>
    <xf numFmtId="177" fontId="16" fillId="0" borderId="10" xfId="0" applyNumberFormat="1" applyFont="1" applyBorder="1" applyAlignment="1">
      <alignment vertical="center"/>
    </xf>
    <xf numFmtId="177" fontId="16" fillId="5" borderId="11" xfId="0" applyNumberFormat="1" applyFont="1" applyFill="1" applyBorder="1" applyAlignment="1">
      <alignment vertical="center"/>
    </xf>
    <xf numFmtId="177" fontId="16" fillId="0" borderId="9" xfId="0" applyNumberFormat="1" applyFont="1" applyBorder="1" applyAlignment="1">
      <alignment vertical="center"/>
    </xf>
    <xf numFmtId="177" fontId="16" fillId="0" borderId="11" xfId="0" applyNumberFormat="1" applyFont="1" applyBorder="1" applyAlignment="1">
      <alignment vertical="center"/>
    </xf>
    <xf numFmtId="177" fontId="13" fillId="0" borderId="10" xfId="0" applyNumberFormat="1" applyFont="1" applyBorder="1" applyAlignment="1">
      <alignment vertical="center"/>
    </xf>
    <xf numFmtId="177" fontId="13" fillId="5" borderId="10" xfId="0" applyNumberFormat="1" applyFont="1" applyFill="1" applyBorder="1" applyAlignment="1">
      <alignment vertical="center"/>
    </xf>
    <xf numFmtId="177" fontId="13" fillId="0" borderId="9" xfId="0" applyNumberFormat="1" applyFont="1" applyBorder="1" applyAlignment="1">
      <alignment vertical="center"/>
    </xf>
    <xf numFmtId="177" fontId="13" fillId="5" borderId="11" xfId="0" applyNumberFormat="1" applyFont="1" applyFill="1" applyBorder="1" applyAlignment="1">
      <alignment vertical="center"/>
    </xf>
    <xf numFmtId="177" fontId="13" fillId="0" borderId="11" xfId="0" applyNumberFormat="1" applyFont="1" applyBorder="1" applyAlignment="1">
      <alignment vertical="center"/>
    </xf>
    <xf numFmtId="177" fontId="13" fillId="0" borderId="0" xfId="0" applyNumberFormat="1" applyFont="1" applyAlignment="1">
      <alignment vertical="center"/>
    </xf>
    <xf numFmtId="177" fontId="13" fillId="5" borderId="0" xfId="0" applyNumberFormat="1" applyFont="1" applyFill="1" applyAlignment="1">
      <alignment vertical="center"/>
    </xf>
    <xf numFmtId="177" fontId="13" fillId="5" borderId="13" xfId="0" applyNumberFormat="1" applyFont="1" applyFill="1" applyBorder="1" applyAlignment="1">
      <alignment vertical="center"/>
    </xf>
    <xf numFmtId="177" fontId="0" fillId="0" borderId="0" xfId="1" applyNumberFormat="1" applyFont="1" applyBorder="1">
      <alignment vertical="center"/>
    </xf>
    <xf numFmtId="177" fontId="13" fillId="0" borderId="2" xfId="0" applyNumberFormat="1" applyFont="1" applyBorder="1" applyAlignment="1">
      <alignment vertical="center"/>
    </xf>
    <xf numFmtId="177" fontId="13" fillId="5" borderId="2" xfId="0" applyNumberFormat="1" applyFont="1" applyFill="1" applyBorder="1" applyAlignment="1">
      <alignment vertical="center"/>
    </xf>
    <xf numFmtId="177" fontId="13" fillId="5" borderId="15" xfId="0" applyNumberFormat="1" applyFont="1" applyFill="1" applyBorder="1" applyAlignment="1">
      <alignment vertical="center"/>
    </xf>
    <xf numFmtId="177" fontId="16" fillId="0" borderId="4" xfId="0" applyNumberFormat="1" applyFont="1" applyBorder="1" applyAlignment="1">
      <alignment vertical="center"/>
    </xf>
    <xf numFmtId="177" fontId="16" fillId="5" borderId="5" xfId="0" applyNumberFormat="1" applyFont="1" applyFill="1" applyBorder="1" applyAlignment="1">
      <alignment vertical="center"/>
    </xf>
    <xf numFmtId="177" fontId="16" fillId="0" borderId="3" xfId="0" applyNumberFormat="1" applyFont="1" applyBorder="1" applyAlignment="1">
      <alignment vertical="center"/>
    </xf>
    <xf numFmtId="177" fontId="16" fillId="0" borderId="5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0" xfId="2" applyAlignment="1">
      <alignment horizont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" fontId="5" fillId="0" borderId="9" xfId="0" applyNumberFormat="1" applyFont="1" applyBorder="1"/>
    <xf numFmtId="1" fontId="5" fillId="0" borderId="12" xfId="0" applyNumberFormat="1" applyFont="1" applyBorder="1"/>
    <xf numFmtId="0" fontId="5" fillId="3" borderId="4" xfId="0" applyFont="1" applyFill="1" applyBorder="1"/>
    <xf numFmtId="0" fontId="5" fillId="3" borderId="5" xfId="0" applyFont="1" applyFill="1" applyBorder="1"/>
    <xf numFmtId="0" fontId="7" fillId="3" borderId="6" xfId="0" applyFont="1" applyFill="1" applyBorder="1"/>
    <xf numFmtId="0" fontId="7" fillId="0" borderId="0" xfId="0" applyFont="1"/>
    <xf numFmtId="0" fontId="17" fillId="0" borderId="1" xfId="0" applyFont="1" applyBorder="1"/>
    <xf numFmtId="0" fontId="5" fillId="3" borderId="3" xfId="0" applyFont="1" applyFill="1" applyBorder="1"/>
    <xf numFmtId="1" fontId="5" fillId="0" borderId="14" xfId="0" applyNumberFormat="1" applyFont="1" applyBorder="1"/>
    <xf numFmtId="0" fontId="2" fillId="0" borderId="3" xfId="0" applyFont="1" applyBorder="1"/>
    <xf numFmtId="0" fontId="3" fillId="3" borderId="0" xfId="0" applyFont="1" applyFill="1"/>
    <xf numFmtId="0" fontId="3" fillId="0" borderId="0" xfId="0" applyFont="1"/>
    <xf numFmtId="0" fontId="18" fillId="0" borderId="1" xfId="0" applyFont="1" applyBorder="1"/>
    <xf numFmtId="0" fontId="19" fillId="0" borderId="1" xfId="0" applyFont="1" applyBorder="1"/>
    <xf numFmtId="0" fontId="18" fillId="0" borderId="3" xfId="0" applyFont="1" applyBorder="1"/>
    <xf numFmtId="0" fontId="19" fillId="0" borderId="3" xfId="0" applyFont="1" applyBorder="1"/>
    <xf numFmtId="0" fontId="4" fillId="0" borderId="1" xfId="0" applyFont="1" applyBorder="1"/>
    <xf numFmtId="0" fontId="5" fillId="0" borderId="1" xfId="0" applyFont="1" applyBorder="1"/>
    <xf numFmtId="176" fontId="5" fillId="0" borderId="1" xfId="0" applyNumberFormat="1" applyFont="1" applyBorder="1"/>
    <xf numFmtId="0" fontId="2" fillId="0" borderId="0" xfId="0" applyFont="1"/>
    <xf numFmtId="0" fontId="3" fillId="0" borderId="1" xfId="0" applyFont="1" applyBorder="1"/>
    <xf numFmtId="0" fontId="5" fillId="0" borderId="1" xfId="0" applyFont="1" applyBorder="1" applyAlignment="1">
      <alignment horizontal="right"/>
    </xf>
    <xf numFmtId="176" fontId="5" fillId="0" borderId="0" xfId="0" applyNumberFormat="1" applyFont="1"/>
    <xf numFmtId="176" fontId="5" fillId="0" borderId="1" xfId="1" applyNumberFormat="1" applyFont="1" applyFill="1" applyBorder="1" applyAlignment="1"/>
    <xf numFmtId="9" fontId="5" fillId="0" borderId="1" xfId="0" applyNumberFormat="1" applyFont="1" applyBorder="1"/>
    <xf numFmtId="9" fontId="5" fillId="0" borderId="0" xfId="0" applyNumberFormat="1" applyFont="1"/>
    <xf numFmtId="176" fontId="5" fillId="0" borderId="0" xfId="1" applyNumberFormat="1" applyFont="1" applyFill="1" applyBorder="1" applyAlignme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9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0" xfId="0" applyFont="1" applyBorder="1"/>
    <xf numFmtId="0" fontId="5" fillId="0" borderId="2" xfId="0" applyFont="1" applyBorder="1"/>
    <xf numFmtId="0" fontId="7" fillId="5" borderId="6" xfId="0" applyFont="1" applyFill="1" applyBorder="1"/>
    <xf numFmtId="0" fontId="5" fillId="5" borderId="10" xfId="0" applyFont="1" applyFill="1" applyBorder="1"/>
    <xf numFmtId="0" fontId="5" fillId="5" borderId="11" xfId="0" applyFont="1" applyFill="1" applyBorder="1"/>
    <xf numFmtId="176" fontId="5" fillId="0" borderId="0" xfId="1" applyNumberFormat="1" applyFont="1" applyBorder="1" applyAlignment="1"/>
    <xf numFmtId="10" fontId="5" fillId="0" borderId="0" xfId="1" applyNumberFormat="1" applyFont="1" applyBorder="1" applyAlignment="1"/>
    <xf numFmtId="176" fontId="5" fillId="0" borderId="2" xfId="1" applyNumberFormat="1" applyFont="1" applyBorder="1" applyAlignment="1"/>
    <xf numFmtId="10" fontId="5" fillId="0" borderId="2" xfId="1" applyNumberFormat="1" applyFont="1" applyBorder="1" applyAlignment="1"/>
    <xf numFmtId="0" fontId="21" fillId="2" borderId="0" xfId="0" applyFont="1" applyFill="1"/>
    <xf numFmtId="0" fontId="22" fillId="0" borderId="0" xfId="0" applyFont="1"/>
    <xf numFmtId="0" fontId="23" fillId="0" borderId="1" xfId="0" applyFont="1" applyBorder="1" applyAlignment="1">
      <alignment horizontal="center" vertical="top"/>
    </xf>
    <xf numFmtId="0" fontId="23" fillId="2" borderId="0" xfId="0" applyFont="1" applyFill="1" applyAlignment="1">
      <alignment horizontal="left" vertical="top"/>
    </xf>
    <xf numFmtId="10" fontId="5" fillId="0" borderId="0" xfId="0" applyNumberFormat="1" applyFont="1"/>
    <xf numFmtId="179" fontId="5" fillId="0" borderId="0" xfId="0" applyNumberFormat="1" applyFont="1"/>
    <xf numFmtId="0" fontId="5" fillId="5" borderId="9" xfId="0" applyFont="1" applyFill="1" applyBorder="1"/>
    <xf numFmtId="10" fontId="5" fillId="0" borderId="12" xfId="1" applyNumberFormat="1" applyFont="1" applyBorder="1" applyAlignment="1"/>
    <xf numFmtId="1" fontId="5" fillId="0" borderId="13" xfId="0" applyNumberFormat="1" applyFont="1" applyBorder="1"/>
    <xf numFmtId="10" fontId="5" fillId="0" borderId="14" xfId="1" applyNumberFormat="1" applyFont="1" applyBorder="1" applyAlignment="1"/>
    <xf numFmtId="1" fontId="5" fillId="0" borderId="15" xfId="0" applyNumberFormat="1" applyFont="1" applyBorder="1"/>
    <xf numFmtId="10" fontId="5" fillId="0" borderId="10" xfId="1" applyNumberFormat="1" applyFont="1" applyBorder="1" applyAlignment="1"/>
    <xf numFmtId="10" fontId="5" fillId="5" borderId="10" xfId="1" applyNumberFormat="1" applyFont="1" applyFill="1" applyBorder="1" applyAlignment="1"/>
    <xf numFmtId="179" fontId="5" fillId="0" borderId="2" xfId="0" applyNumberFormat="1" applyFont="1" applyBorder="1"/>
    <xf numFmtId="1" fontId="5" fillId="5" borderId="10" xfId="0" applyNumberFormat="1" applyFont="1" applyFill="1" applyBorder="1"/>
    <xf numFmtId="10" fontId="5" fillId="0" borderId="10" xfId="0" applyNumberFormat="1" applyFont="1" applyBorder="1"/>
    <xf numFmtId="1" fontId="5" fillId="0" borderId="11" xfId="0" applyNumberFormat="1" applyFont="1" applyBorder="1"/>
    <xf numFmtId="176" fontId="5" fillId="0" borderId="10" xfId="1" applyNumberFormat="1" applyFont="1" applyBorder="1" applyAlignment="1"/>
    <xf numFmtId="0" fontId="7" fillId="5" borderId="1" xfId="0" applyFont="1" applyFill="1" applyBorder="1"/>
    <xf numFmtId="176" fontId="5" fillId="5" borderId="10" xfId="1" applyNumberFormat="1" applyFont="1" applyFill="1" applyBorder="1" applyAlignment="1"/>
    <xf numFmtId="1" fontId="5" fillId="5" borderId="11" xfId="0" applyNumberFormat="1" applyFont="1" applyFill="1" applyBorder="1"/>
    <xf numFmtId="0" fontId="19" fillId="0" borderId="8" xfId="0" applyFont="1" applyBorder="1"/>
    <xf numFmtId="0" fontId="19" fillId="0" borderId="9" xfId="0" applyFont="1" applyBorder="1"/>
    <xf numFmtId="0" fontId="7" fillId="5" borderId="12" xfId="0" applyFont="1" applyFill="1" applyBorder="1"/>
    <xf numFmtId="10" fontId="5" fillId="5" borderId="12" xfId="1" applyNumberFormat="1" applyFont="1" applyFill="1" applyBorder="1" applyAlignment="1"/>
    <xf numFmtId="10" fontId="5" fillId="5" borderId="0" xfId="1" applyNumberFormat="1" applyFont="1" applyFill="1" applyBorder="1" applyAlignment="1"/>
    <xf numFmtId="0" fontId="5" fillId="5" borderId="0" xfId="0" applyFont="1" applyFill="1"/>
    <xf numFmtId="176" fontId="5" fillId="5" borderId="0" xfId="1" applyNumberFormat="1" applyFont="1" applyFill="1" applyBorder="1" applyAlignment="1"/>
    <xf numFmtId="1" fontId="5" fillId="5" borderId="0" xfId="0" applyNumberFormat="1" applyFont="1" applyFill="1"/>
    <xf numFmtId="1" fontId="5" fillId="5" borderId="13" xfId="0" applyNumberFormat="1" applyFont="1" applyFill="1" applyBorder="1"/>
    <xf numFmtId="0" fontId="7" fillId="5" borderId="3" xfId="0" applyFont="1" applyFill="1" applyBorder="1"/>
    <xf numFmtId="10" fontId="5" fillId="5" borderId="3" xfId="1" applyNumberFormat="1" applyFont="1" applyFill="1" applyBorder="1" applyAlignment="1"/>
    <xf numFmtId="10" fontId="5" fillId="5" borderId="4" xfId="1" applyNumberFormat="1" applyFont="1" applyFill="1" applyBorder="1" applyAlignment="1"/>
    <xf numFmtId="0" fontId="5" fillId="5" borderId="4" xfId="0" applyFont="1" applyFill="1" applyBorder="1"/>
    <xf numFmtId="0" fontId="5" fillId="5" borderId="5" xfId="0" applyFont="1" applyFill="1" applyBorder="1"/>
    <xf numFmtId="0" fontId="7" fillId="5" borderId="9" xfId="0" applyFont="1" applyFill="1" applyBorder="1"/>
    <xf numFmtId="0" fontId="5" fillId="5" borderId="13" xfId="0" applyFont="1" applyFill="1" applyBorder="1"/>
    <xf numFmtId="0" fontId="19" fillId="0" borderId="7" xfId="0" applyFont="1" applyBorder="1"/>
    <xf numFmtId="0" fontId="7" fillId="5" borderId="7" xfId="0" applyFont="1" applyFill="1" applyBorder="1"/>
    <xf numFmtId="0" fontId="19" fillId="0" borderId="7" xfId="0" applyFont="1" applyBorder="1" applyAlignment="1">
      <alignment vertical="center"/>
    </xf>
    <xf numFmtId="0" fontId="19" fillId="0" borderId="7" xfId="2" applyFont="1" applyBorder="1"/>
    <xf numFmtId="0" fontId="19" fillId="0" borderId="8" xfId="2" applyFont="1" applyBorder="1"/>
    <xf numFmtId="176" fontId="5" fillId="5" borderId="0" xfId="0" applyNumberFormat="1" applyFont="1" applyFill="1"/>
    <xf numFmtId="176" fontId="5" fillId="0" borderId="2" xfId="0" applyNumberFormat="1" applyFont="1" applyBorder="1"/>
    <xf numFmtId="176" fontId="5" fillId="0" borderId="12" xfId="1" applyNumberFormat="1" applyFont="1" applyBorder="1" applyAlignment="1"/>
    <xf numFmtId="176" fontId="5" fillId="0" borderId="14" xfId="1" applyNumberFormat="1" applyFont="1" applyBorder="1" applyAlignment="1"/>
    <xf numFmtId="176" fontId="5" fillId="5" borderId="10" xfId="0" applyNumberFormat="1" applyFont="1" applyFill="1" applyBorder="1"/>
    <xf numFmtId="0" fontId="24" fillId="2" borderId="0" xfId="0" applyFont="1" applyFill="1"/>
    <xf numFmtId="179" fontId="5" fillId="0" borderId="12" xfId="0" applyNumberFormat="1" applyFont="1" applyBorder="1"/>
    <xf numFmtId="0" fontId="10" fillId="3" borderId="1" xfId="0" applyFont="1" applyFill="1" applyBorder="1" applyAlignment="1">
      <alignment horizontal="center" vertical="top"/>
    </xf>
    <xf numFmtId="0" fontId="10" fillId="5" borderId="1" xfId="0" applyFont="1" applyFill="1" applyBorder="1" applyAlignment="1">
      <alignment horizontal="center" vertical="top"/>
    </xf>
    <xf numFmtId="0" fontId="10" fillId="6" borderId="1" xfId="0" applyFont="1" applyFill="1" applyBorder="1" applyAlignment="1">
      <alignment horizontal="center" vertical="top"/>
    </xf>
    <xf numFmtId="0" fontId="10" fillId="7" borderId="1" xfId="0" applyFont="1" applyFill="1" applyBorder="1" applyAlignment="1">
      <alignment horizontal="center" vertical="top"/>
    </xf>
    <xf numFmtId="0" fontId="10" fillId="8" borderId="1" xfId="0" applyFont="1" applyFill="1" applyBorder="1" applyAlignment="1">
      <alignment horizontal="center" vertical="top"/>
    </xf>
    <xf numFmtId="1" fontId="5" fillId="8" borderId="9" xfId="0" applyNumberFormat="1" applyFont="1" applyFill="1" applyBorder="1"/>
    <xf numFmtId="1" fontId="5" fillId="8" borderId="10" xfId="0" applyNumberFormat="1" applyFont="1" applyFill="1" applyBorder="1"/>
    <xf numFmtId="1" fontId="5" fillId="8" borderId="11" xfId="0" applyNumberFormat="1" applyFont="1" applyFill="1" applyBorder="1"/>
    <xf numFmtId="1" fontId="5" fillId="8" borderId="12" xfId="0" applyNumberFormat="1" applyFont="1" applyFill="1" applyBorder="1"/>
    <xf numFmtId="1" fontId="5" fillId="8" borderId="0" xfId="0" applyNumberFormat="1" applyFont="1" applyFill="1"/>
    <xf numFmtId="1" fontId="5" fillId="8" borderId="13" xfId="0" applyNumberFormat="1" applyFont="1" applyFill="1" applyBorder="1"/>
    <xf numFmtId="1" fontId="5" fillId="8" borderId="14" xfId="0" applyNumberFormat="1" applyFont="1" applyFill="1" applyBorder="1"/>
    <xf numFmtId="1" fontId="5" fillId="8" borderId="2" xfId="0" applyNumberFormat="1" applyFont="1" applyFill="1" applyBorder="1"/>
    <xf numFmtId="1" fontId="5" fillId="8" borderId="15" xfId="0" applyNumberFormat="1" applyFont="1" applyFill="1" applyBorder="1"/>
    <xf numFmtId="179" fontId="5" fillId="0" borderId="14" xfId="0" applyNumberFormat="1" applyFont="1" applyBorder="1"/>
    <xf numFmtId="179" fontId="5" fillId="8" borderId="12" xfId="0" applyNumberFormat="1" applyFont="1" applyFill="1" applyBorder="1"/>
    <xf numFmtId="179" fontId="5" fillId="8" borderId="0" xfId="0" applyNumberFormat="1" applyFont="1" applyFill="1"/>
    <xf numFmtId="0" fontId="7" fillId="6" borderId="10" xfId="0" applyFont="1" applyFill="1" applyBorder="1" applyAlignment="1">
      <alignment wrapText="1"/>
    </xf>
    <xf numFmtId="0" fontId="5" fillId="6" borderId="11" xfId="0" applyFont="1" applyFill="1" applyBorder="1" applyAlignment="1">
      <alignment wrapText="1"/>
    </xf>
    <xf numFmtId="0" fontId="5" fillId="6" borderId="10" xfId="0" applyFont="1" applyFill="1" applyBorder="1" applyAlignment="1">
      <alignment wrapText="1"/>
    </xf>
    <xf numFmtId="0" fontId="25" fillId="0" borderId="0" xfId="0" applyFont="1"/>
    <xf numFmtId="0" fontId="10" fillId="9" borderId="1" xfId="0" applyFont="1" applyFill="1" applyBorder="1" applyAlignment="1">
      <alignment horizontal="center" vertical="top"/>
    </xf>
    <xf numFmtId="0" fontId="10" fillId="10" borderId="1" xfId="0" applyFont="1" applyFill="1" applyBorder="1" applyAlignment="1">
      <alignment horizontal="center" vertical="top"/>
    </xf>
    <xf numFmtId="0" fontId="10" fillId="4" borderId="1" xfId="0" applyFont="1" applyFill="1" applyBorder="1" applyAlignment="1">
      <alignment horizontal="center" vertical="top"/>
    </xf>
    <xf numFmtId="0" fontId="10" fillId="11" borderId="1" xfId="0" applyFont="1" applyFill="1" applyBorder="1" applyAlignment="1">
      <alignment horizontal="center" vertical="top"/>
    </xf>
    <xf numFmtId="0" fontId="10" fillId="12" borderId="1" xfId="0" applyFont="1" applyFill="1" applyBorder="1" applyAlignment="1">
      <alignment horizontal="center" vertical="top"/>
    </xf>
    <xf numFmtId="0" fontId="10" fillId="13" borderId="1" xfId="0" applyFont="1" applyFill="1" applyBorder="1" applyAlignment="1">
      <alignment horizontal="center" vertical="top"/>
    </xf>
    <xf numFmtId="177" fontId="14" fillId="14" borderId="5" xfId="0" applyNumberFormat="1" applyFont="1" applyFill="1" applyBorder="1" applyAlignment="1">
      <alignment vertical="center"/>
    </xf>
    <xf numFmtId="177" fontId="14" fillId="14" borderId="13" xfId="0" applyNumberFormat="1" applyFont="1" applyFill="1" applyBorder="1" applyAlignment="1">
      <alignment vertical="center"/>
    </xf>
    <xf numFmtId="177" fontId="15" fillId="14" borderId="13" xfId="0" applyNumberFormat="1" applyFont="1" applyFill="1" applyBorder="1" applyAlignment="1">
      <alignment vertical="center"/>
    </xf>
    <xf numFmtId="177" fontId="15" fillId="14" borderId="15" xfId="0" applyNumberFormat="1" applyFont="1" applyFill="1" applyBorder="1" applyAlignment="1">
      <alignment vertical="center"/>
    </xf>
    <xf numFmtId="10" fontId="0" fillId="0" borderId="15" xfId="0" applyNumberFormat="1" applyBorder="1" applyAlignment="1">
      <alignment vertical="center"/>
    </xf>
    <xf numFmtId="10" fontId="0" fillId="0" borderId="14" xfId="0" applyNumberFormat="1" applyBorder="1" applyAlignment="1">
      <alignment vertical="center"/>
    </xf>
    <xf numFmtId="177" fontId="16" fillId="14" borderId="11" xfId="0" applyNumberFormat="1" applyFont="1" applyFill="1" applyBorder="1" applyAlignment="1">
      <alignment vertical="center"/>
    </xf>
    <xf numFmtId="177" fontId="16" fillId="10" borderId="11" xfId="0" applyNumberFormat="1" applyFont="1" applyFill="1" applyBorder="1" applyAlignment="1">
      <alignment vertical="center"/>
    </xf>
    <xf numFmtId="177" fontId="13" fillId="10" borderId="10" xfId="0" applyNumberFormat="1" applyFont="1" applyFill="1" applyBorder="1" applyAlignment="1">
      <alignment vertical="center"/>
    </xf>
    <xf numFmtId="177" fontId="13" fillId="10" borderId="11" xfId="0" applyNumberFormat="1" applyFont="1" applyFill="1" applyBorder="1" applyAlignment="1">
      <alignment vertical="center"/>
    </xf>
    <xf numFmtId="177" fontId="13" fillId="10" borderId="0" xfId="0" applyNumberFormat="1" applyFont="1" applyFill="1" applyAlignment="1">
      <alignment vertical="center"/>
    </xf>
    <xf numFmtId="177" fontId="13" fillId="10" borderId="13" xfId="0" applyNumberFormat="1" applyFont="1" applyFill="1" applyBorder="1" applyAlignment="1">
      <alignment vertical="center"/>
    </xf>
    <xf numFmtId="177" fontId="13" fillId="10" borderId="2" xfId="0" applyNumberFormat="1" applyFont="1" applyFill="1" applyBorder="1" applyAlignment="1">
      <alignment vertical="center"/>
    </xf>
    <xf numFmtId="177" fontId="13" fillId="10" borderId="15" xfId="0" applyNumberFormat="1" applyFont="1" applyFill="1" applyBorder="1" applyAlignment="1">
      <alignment vertical="center"/>
    </xf>
    <xf numFmtId="177" fontId="16" fillId="14" borderId="5" xfId="0" applyNumberFormat="1" applyFont="1" applyFill="1" applyBorder="1" applyAlignment="1">
      <alignment vertical="center"/>
    </xf>
    <xf numFmtId="0" fontId="6" fillId="0" borderId="0" xfId="2"/>
    <xf numFmtId="180" fontId="0" fillId="0" borderId="0" xfId="0" applyNumberFormat="1" applyAlignment="1">
      <alignment vertical="center"/>
    </xf>
    <xf numFmtId="181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vertical="center"/>
    </xf>
    <xf numFmtId="0" fontId="0" fillId="0" borderId="6" xfId="0" applyBorder="1" applyAlignment="1">
      <alignment vertical="center"/>
    </xf>
    <xf numFmtId="177" fontId="26" fillId="0" borderId="3" xfId="0" applyNumberFormat="1" applyFont="1" applyBorder="1" applyAlignment="1">
      <alignment vertical="center"/>
    </xf>
    <xf numFmtId="177" fontId="26" fillId="0" borderId="4" xfId="0" applyNumberFormat="1" applyFont="1" applyBorder="1" applyAlignment="1">
      <alignment vertical="center"/>
    </xf>
    <xf numFmtId="177" fontId="26" fillId="0" borderId="5" xfId="0" applyNumberFormat="1" applyFont="1" applyBorder="1" applyAlignment="1">
      <alignment vertical="center"/>
    </xf>
    <xf numFmtId="0" fontId="0" fillId="0" borderId="6" xfId="0" applyBorder="1"/>
    <xf numFmtId="0" fontId="0" fillId="0" borderId="10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vertical="center"/>
    </xf>
    <xf numFmtId="0" fontId="20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176" fontId="27" fillId="15" borderId="1" xfId="0" applyNumberFormat="1" applyFont="1" applyFill="1" applyBorder="1"/>
  </cellXfs>
  <cellStyles count="3">
    <cellStyle name="百分比" xfId="1" builtinId="5"/>
    <cellStyle name="常规" xfId="0" builtinId="0"/>
    <cellStyle name="常规 4" xfId="2" xr:uid="{C50F67DA-1AEA-402A-BB2B-ACD343036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'高情景（2001-2060, 2020RMB）'!$A$3</c:f>
              <c:strCache>
                <c:ptCount val="1"/>
                <c:pt idx="0">
                  <c:v>农业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'高情景（2001-2060, 2020RMB）'!$B$3:$BI$3</c:f>
              <c:numCache>
                <c:formatCode>0_);[Red]\(0\)</c:formatCode>
                <c:ptCount val="60"/>
                <c:pt idx="0">
                  <c:v>29675.93721477779</c:v>
                </c:pt>
                <c:pt idx="1">
                  <c:v>30901.469411529</c:v>
                </c:pt>
                <c:pt idx="2">
                  <c:v>31645.386093641948</c:v>
                </c:pt>
                <c:pt idx="3">
                  <c:v>36444.641091354868</c:v>
                </c:pt>
                <c:pt idx="4">
                  <c:v>36724.407910178343</c:v>
                </c:pt>
                <c:pt idx="5">
                  <c:v>37883.920921859433</c:v>
                </c:pt>
                <c:pt idx="6">
                  <c:v>41653.224626077863</c:v>
                </c:pt>
                <c:pt idx="7">
                  <c:v>45368.998120648939</c:v>
                </c:pt>
                <c:pt idx="8">
                  <c:v>47139.865402492462</c:v>
                </c:pt>
                <c:pt idx="9">
                  <c:v>50399.248549447446</c:v>
                </c:pt>
                <c:pt idx="10">
                  <c:v>54312.680927517635</c:v>
                </c:pt>
                <c:pt idx="11">
                  <c:v>58225.658703428679</c:v>
                </c:pt>
                <c:pt idx="12">
                  <c:v>61644.382254581113</c:v>
                </c:pt>
                <c:pt idx="13">
                  <c:v>64101.063232371307</c:v>
                </c:pt>
                <c:pt idx="14">
                  <c:v>66732.21068238109</c:v>
                </c:pt>
                <c:pt idx="15">
                  <c:v>68631.611084360557</c:v>
                </c:pt>
                <c:pt idx="16">
                  <c:v>68143.575410893376</c:v>
                </c:pt>
                <c:pt idx="17">
                  <c:v>68758.857830048146</c:v>
                </c:pt>
                <c:pt idx="18">
                  <c:v>73967.215695633218</c:v>
                </c:pt>
                <c:pt idx="19">
                  <c:v>81396.5</c:v>
                </c:pt>
                <c:pt idx="20">
                  <c:v>82959.622466645262</c:v>
                </c:pt>
                <c:pt idx="21">
                  <c:v>86574.037414115228</c:v>
                </c:pt>
                <c:pt idx="22">
                  <c:v>90508.221165586176</c:v>
                </c:pt>
                <c:pt idx="23">
                  <c:v>95121.373077498007</c:v>
                </c:pt>
                <c:pt idx="24">
                  <c:v>97776.796099259387</c:v>
                </c:pt>
                <c:pt idx="25">
                  <c:v>104107.1695158901</c:v>
                </c:pt>
                <c:pt idx="26">
                  <c:v>108437.0454122956</c:v>
                </c:pt>
                <c:pt idx="27">
                  <c:v>112631.9546654506</c:v>
                </c:pt>
                <c:pt idx="28">
                  <c:v>116674.1833495676</c:v>
                </c:pt>
                <c:pt idx="29">
                  <c:v>122578.77537351839</c:v>
                </c:pt>
                <c:pt idx="30">
                  <c:v>124238.97419305189</c:v>
                </c:pt>
                <c:pt idx="31">
                  <c:v>127735.7273382718</c:v>
                </c:pt>
                <c:pt idx="32">
                  <c:v>131028.3574274275</c:v>
                </c:pt>
                <c:pt idx="33">
                  <c:v>134109.29710473379</c:v>
                </c:pt>
                <c:pt idx="34">
                  <c:v>136130.78895978595</c:v>
                </c:pt>
                <c:pt idx="35">
                  <c:v>139616.67126265069</c:v>
                </c:pt>
                <c:pt idx="36">
                  <c:v>142038.69475328489</c:v>
                </c:pt>
                <c:pt idx="37">
                  <c:v>144240.0698357388</c:v>
                </c:pt>
                <c:pt idx="38">
                  <c:v>146223.55152717669</c:v>
                </c:pt>
                <c:pt idx="39">
                  <c:v>147993.68349523991</c:v>
                </c:pt>
                <c:pt idx="40">
                  <c:v>149556.66566516639</c:v>
                </c:pt>
                <c:pt idx="41">
                  <c:v>150920.2118161516</c:v>
                </c:pt>
                <c:pt idx="42">
                  <c:v>152093.40072090499</c:v>
                </c:pt>
                <c:pt idx="43">
                  <c:v>153086.52419459159</c:v>
                </c:pt>
                <c:pt idx="44">
                  <c:v>153910.93517645411</c:v>
                </c:pt>
                <c:pt idx="45">
                  <c:v>154578.8986833478</c:v>
                </c:pt>
                <c:pt idx="46">
                  <c:v>155103.44816271361</c:v>
                </c:pt>
                <c:pt idx="47">
                  <c:v>155498.2494458452</c:v>
                </c:pt>
                <c:pt idx="48">
                  <c:v>155777.4741722052</c:v>
                </c:pt>
                <c:pt idx="49">
                  <c:v>155955.6842322858</c:v>
                </c:pt>
                <c:pt idx="50">
                  <c:v>156047.72846877819</c:v>
                </c:pt>
                <c:pt idx="51">
                  <c:v>156068.65259100511</c:v>
                </c:pt>
                <c:pt idx="52">
                  <c:v>156033.62300142989</c:v>
                </c:pt>
                <c:pt idx="53">
                  <c:v>155957.86501010551</c:v>
                </c:pt>
                <c:pt idx="54">
                  <c:v>155856.61572634659</c:v>
                </c:pt>
                <c:pt idx="55">
                  <c:v>155745.0917688763</c:v>
                </c:pt>
                <c:pt idx="56">
                  <c:v>155638.471827473</c:v>
                </c:pt>
                <c:pt idx="57">
                  <c:v>155551.89404127351</c:v>
                </c:pt>
                <c:pt idx="58">
                  <c:v>155500.46813150801</c:v>
                </c:pt>
                <c:pt idx="59">
                  <c:v>155514.92987533755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1-4C27-8D75-DC5F843A57CB}"/>
            </c:ext>
          </c:extLst>
        </c:ser>
        <c:ser>
          <c:idx val="1"/>
          <c:order val="1"/>
          <c:tx>
            <c:strRef>
              <c:f>'高情景（2001-2060, 2020RMB）'!$A$4</c:f>
              <c:strCache>
                <c:ptCount val="1"/>
                <c:pt idx="0">
                  <c:v>工业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'高情景（2001-2060, 2020RMB）'!$B$4:$BI$4</c:f>
              <c:numCache>
                <c:formatCode>0_);[Red]\(0\)</c:formatCode>
                <c:ptCount val="60"/>
                <c:pt idx="0">
                  <c:v>82472.588935236359</c:v>
                </c:pt>
                <c:pt idx="1">
                  <c:v>89280.442375518236</c:v>
                </c:pt>
                <c:pt idx="2">
                  <c:v>100799.63833201525</c:v>
                </c:pt>
                <c:pt idx="3">
                  <c:v>111960.0304202925</c:v>
                </c:pt>
                <c:pt idx="4">
                  <c:v>127718.90013401274</c:v>
                </c:pt>
                <c:pt idx="5">
                  <c:v>145373.42336474854</c:v>
                </c:pt>
                <c:pt idx="6">
                  <c:v>163331.37833449789</c:v>
                </c:pt>
                <c:pt idx="7">
                  <c:v>178777.31335147261</c:v>
                </c:pt>
                <c:pt idx="8">
                  <c:v>187816.58747999065</c:v>
                </c:pt>
                <c:pt idx="9">
                  <c:v>210052.75645915509</c:v>
                </c:pt>
                <c:pt idx="10">
                  <c:v>229790.33434331449</c:v>
                </c:pt>
                <c:pt idx="11">
                  <c:v>240473.17222739744</c:v>
                </c:pt>
                <c:pt idx="12">
                  <c:v>250594.10025312903</c:v>
                </c:pt>
                <c:pt idx="13">
                  <c:v>260094.46798668895</c:v>
                </c:pt>
                <c:pt idx="14">
                  <c:v>261976.82537780039</c:v>
                </c:pt>
                <c:pt idx="15">
                  <c:v>269693.62544095406</c:v>
                </c:pt>
                <c:pt idx="16">
                  <c:v>289941.42849585827</c:v>
                </c:pt>
                <c:pt idx="17">
                  <c:v>306438.05124800676</c:v>
                </c:pt>
                <c:pt idx="18">
                  <c:v>313513.06904014404</c:v>
                </c:pt>
                <c:pt idx="19">
                  <c:v>312902.90000000002</c:v>
                </c:pt>
                <c:pt idx="20">
                  <c:v>356193.67592506018</c:v>
                </c:pt>
                <c:pt idx="21">
                  <c:v>375578.60517081129</c:v>
                </c:pt>
                <c:pt idx="22">
                  <c:v>382345.31767055392</c:v>
                </c:pt>
                <c:pt idx="23">
                  <c:v>399078.82557625941</c:v>
                </c:pt>
                <c:pt idx="24">
                  <c:v>420175.96161573631</c:v>
                </c:pt>
                <c:pt idx="25">
                  <c:v>440090.75698167621</c:v>
                </c:pt>
                <c:pt idx="26">
                  <c:v>457638.82493550138</c:v>
                </c:pt>
                <c:pt idx="27">
                  <c:v>473019.33771702152</c:v>
                </c:pt>
                <c:pt idx="28">
                  <c:v>486587.16835604119</c:v>
                </c:pt>
                <c:pt idx="29">
                  <c:v>498827.51645056793</c:v>
                </c:pt>
                <c:pt idx="30">
                  <c:v>510246.33357334946</c:v>
                </c:pt>
                <c:pt idx="31">
                  <c:v>521034.08468571823</c:v>
                </c:pt>
                <c:pt idx="32">
                  <c:v>531296.02732223808</c:v>
                </c:pt>
                <c:pt idx="33">
                  <c:v>541130.52971774573</c:v>
                </c:pt>
                <c:pt idx="34">
                  <c:v>550618.56430002965</c:v>
                </c:pt>
                <c:pt idx="35">
                  <c:v>559808.83067744982</c:v>
                </c:pt>
                <c:pt idx="36">
                  <c:v>568699.9221248664</c:v>
                </c:pt>
                <c:pt idx="37">
                  <c:v>577281.12412860873</c:v>
                </c:pt>
                <c:pt idx="38">
                  <c:v>585542.74614800012</c:v>
                </c:pt>
                <c:pt idx="39">
                  <c:v>593475.87208191841</c:v>
                </c:pt>
                <c:pt idx="40">
                  <c:v>601072.14841478423</c:v>
                </c:pt>
                <c:pt idx="41">
                  <c:v>608323.61345168226</c:v>
                </c:pt>
                <c:pt idx="42">
                  <c:v>615222.56958098931</c:v>
                </c:pt>
                <c:pt idx="43">
                  <c:v>621761.49925881031</c:v>
                </c:pt>
                <c:pt idx="44">
                  <c:v>627933.02440271736</c:v>
                </c:pt>
                <c:pt idx="45">
                  <c:v>633729.90810656315</c:v>
                </c:pt>
                <c:pt idx="46">
                  <c:v>639145.0970248091</c:v>
                </c:pt>
                <c:pt idx="47">
                  <c:v>644171.80239686766</c:v>
                </c:pt>
                <c:pt idx="48">
                  <c:v>648803.61745795957</c:v>
                </c:pt>
                <c:pt idx="49">
                  <c:v>653034.66888061271</c:v>
                </c:pt>
                <c:pt idx="50">
                  <c:v>656859.79987993289</c:v>
                </c:pt>
                <c:pt idx="51">
                  <c:v>660274.78267082071</c:v>
                </c:pt>
                <c:pt idx="52">
                  <c:v>663276.55806783331</c:v>
                </c:pt>
                <c:pt idx="53">
                  <c:v>665863.50015825639</c:v>
                </c:pt>
                <c:pt idx="54">
                  <c:v>668035.70415571576</c:v>
                </c:pt>
                <c:pt idx="55">
                  <c:v>669795.29576520273</c:v>
                </c:pt>
                <c:pt idx="56">
                  <c:v>671146.76068161498</c:v>
                </c:pt>
                <c:pt idx="57">
                  <c:v>672097.29323501023</c:v>
                </c:pt>
                <c:pt idx="58">
                  <c:v>672657.16373066488</c:v>
                </c:pt>
                <c:pt idx="59">
                  <c:v>672840.10476676642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21-4C27-8D75-DC5F843A57CB}"/>
            </c:ext>
          </c:extLst>
        </c:ser>
        <c:ser>
          <c:idx val="2"/>
          <c:order val="2"/>
          <c:tx>
            <c:strRef>
              <c:f>'高情景（2001-2060, 2020RMB）'!$A$5</c:f>
              <c:strCache>
                <c:ptCount val="1"/>
                <c:pt idx="0">
                  <c:v>建筑业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'高情景（2001-2060, 2020RMB）'!$B$5:$BI$5</c:f>
              <c:numCache>
                <c:formatCode>0_);[Red]\(0\)</c:formatCode>
                <c:ptCount val="60"/>
                <c:pt idx="0">
                  <c:v>11181.133378356233</c:v>
                </c:pt>
                <c:pt idx="1">
                  <c:v>12113.57335174635</c:v>
                </c:pt>
                <c:pt idx="2">
                  <c:v>13675.141587294222</c:v>
                </c:pt>
                <c:pt idx="3">
                  <c:v>14843.769360047083</c:v>
                </c:pt>
                <c:pt idx="4">
                  <c:v>17039.114768328702</c:v>
                </c:pt>
                <c:pt idx="5">
                  <c:v>19622.680762062624</c:v>
                </c:pt>
                <c:pt idx="6">
                  <c:v>22444.194102628626</c:v>
                </c:pt>
                <c:pt idx="7">
                  <c:v>25525.888969277854</c:v>
                </c:pt>
                <c:pt idx="8">
                  <c:v>30848.589489425267</c:v>
                </c:pt>
                <c:pt idx="9">
                  <c:v>34676.499557887699</c:v>
                </c:pt>
                <c:pt idx="10">
                  <c:v>38773.323458779632</c:v>
                </c:pt>
                <c:pt idx="11">
                  <c:v>42472.296546692742</c:v>
                </c:pt>
                <c:pt idx="12">
                  <c:v>46095.215645851218</c:v>
                </c:pt>
                <c:pt idx="13">
                  <c:v>50638.347628195064</c:v>
                </c:pt>
                <c:pt idx="14">
                  <c:v>53251.105784283529</c:v>
                </c:pt>
                <c:pt idx="15">
                  <c:v>56595.610575849489</c:v>
                </c:pt>
                <c:pt idx="16">
                  <c:v>61025.280239916909</c:v>
                </c:pt>
                <c:pt idx="17">
                  <c:v>66656.46135676594</c:v>
                </c:pt>
                <c:pt idx="18">
                  <c:v>71022.878800094404</c:v>
                </c:pt>
                <c:pt idx="19">
                  <c:v>72444.7</c:v>
                </c:pt>
                <c:pt idx="20">
                  <c:v>76614.920254027675</c:v>
                </c:pt>
                <c:pt idx="21">
                  <c:v>77971.748616420751</c:v>
                </c:pt>
                <c:pt idx="22">
                  <c:v>82009.724979799386</c:v>
                </c:pt>
                <c:pt idx="23">
                  <c:v>86241.129581131434</c:v>
                </c:pt>
                <c:pt idx="24">
                  <c:v>89848.947766887009</c:v>
                </c:pt>
                <c:pt idx="25">
                  <c:v>94546.138377305455</c:v>
                </c:pt>
                <c:pt idx="26">
                  <c:v>98583.718305863149</c:v>
                </c:pt>
                <c:pt idx="27">
                  <c:v>102522.3346519527</c:v>
                </c:pt>
                <c:pt idx="28">
                  <c:v>106346.7530084738</c:v>
                </c:pt>
                <c:pt idx="29">
                  <c:v>110661.39443442634</c:v>
                </c:pt>
                <c:pt idx="30">
                  <c:v>113599.2156866716</c:v>
                </c:pt>
                <c:pt idx="31">
                  <c:v>117004.2952717437</c:v>
                </c:pt>
                <c:pt idx="32">
                  <c:v>120249.41529635849</c:v>
                </c:pt>
                <c:pt idx="33">
                  <c:v>123327.3494910577</c:v>
                </c:pt>
                <c:pt idx="34">
                  <c:v>125971.77485830936</c:v>
                </c:pt>
                <c:pt idx="35">
                  <c:v>128961.5540592497</c:v>
                </c:pt>
                <c:pt idx="36">
                  <c:v>131512.13080280551</c:v>
                </c:pt>
                <c:pt idx="37">
                  <c:v>133884.05853538529</c:v>
                </c:pt>
                <c:pt idx="38">
                  <c:v>136078.64690468521</c:v>
                </c:pt>
                <c:pt idx="39">
                  <c:v>138098.73948747091</c:v>
                </c:pt>
                <c:pt idx="40">
                  <c:v>139948.62192938261</c:v>
                </c:pt>
                <c:pt idx="41">
                  <c:v>141633.92092471119</c:v>
                </c:pt>
                <c:pt idx="42">
                  <c:v>143161.49675839869</c:v>
                </c:pt>
                <c:pt idx="43">
                  <c:v>144539.33203144631</c:v>
                </c:pt>
                <c:pt idx="44">
                  <c:v>145776.41904572159</c:v>
                </c:pt>
                <c:pt idx="45">
                  <c:v>146882.64814475551</c:v>
                </c:pt>
                <c:pt idx="46">
                  <c:v>147868.69910306219</c:v>
                </c:pt>
                <c:pt idx="47">
                  <c:v>148745.93743712749</c:v>
                </c:pt>
                <c:pt idx="48">
                  <c:v>149526.3172850773</c:v>
                </c:pt>
                <c:pt idx="49">
                  <c:v>150222.29227703239</c:v>
                </c:pt>
                <c:pt idx="50">
                  <c:v>150846.7356011782</c:v>
                </c:pt>
                <c:pt idx="51">
                  <c:v>151412.87026770381</c:v>
                </c:pt>
                <c:pt idx="52">
                  <c:v>151934.2103889678</c:v>
                </c:pt>
                <c:pt idx="53">
                  <c:v>152424.51413373771</c:v>
                </c:pt>
                <c:pt idx="54">
                  <c:v>152897.74887942919</c:v>
                </c:pt>
                <c:pt idx="55">
                  <c:v>153368.06898153009</c:v>
                </c:pt>
                <c:pt idx="56">
                  <c:v>153849.8065058552</c:v>
                </c:pt>
                <c:pt idx="57">
                  <c:v>154357.47522850739</c:v>
                </c:pt>
                <c:pt idx="58">
                  <c:v>154905.7882016378</c:v>
                </c:pt>
                <c:pt idx="59">
                  <c:v>155514.92987533755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21-4C27-8D75-DC5F843A57CB}"/>
            </c:ext>
          </c:extLst>
        </c:ser>
        <c:ser>
          <c:idx val="3"/>
          <c:order val="3"/>
          <c:tx>
            <c:strRef>
              <c:f>'高情景（2001-2060, 2020RMB）'!$A$6</c:f>
              <c:strCache>
                <c:ptCount val="1"/>
                <c:pt idx="0">
                  <c:v>交运仓邮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'高情景（2001-2060, 2020RMB）'!$B$6:$BI$6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47824.421577336543</c:v>
                </c:pt>
                <c:pt idx="23">
                  <c:v>51257.761766710362</c:v>
                </c:pt>
                <c:pt idx="24">
                  <c:v>55653.495293254127</c:v>
                </c:pt>
                <c:pt idx="25">
                  <c:v>59863.721443088747</c:v>
                </c:pt>
                <c:pt idx="26">
                  <c:v>63627.287917374982</c:v>
                </c:pt>
                <c:pt idx="27">
                  <c:v>66979.226089978722</c:v>
                </c:pt>
                <c:pt idx="28">
                  <c:v>69994.260384955953</c:v>
                </c:pt>
                <c:pt idx="29">
                  <c:v>72781.147878026546</c:v>
                </c:pt>
                <c:pt idx="30">
                  <c:v>75451.912765536006</c:v>
                </c:pt>
                <c:pt idx="31">
                  <c:v>78034.336025596262</c:v>
                </c:pt>
                <c:pt idx="32">
                  <c:v>80535.385741129401</c:v>
                </c:pt>
                <c:pt idx="33">
                  <c:v>82964.949108210742</c:v>
                </c:pt>
                <c:pt idx="34">
                  <c:v>85335.718452403133</c:v>
                </c:pt>
                <c:pt idx="35">
                  <c:v>87659.191678197269</c:v>
                </c:pt>
                <c:pt idx="36">
                  <c:v>89933.100333823881</c:v>
                </c:pt>
                <c:pt idx="37">
                  <c:v>92151.620341994218</c:v>
                </c:pt>
                <c:pt idx="38">
                  <c:v>94309.080087418319</c:v>
                </c:pt>
                <c:pt idx="39">
                  <c:v>96399.987756594812</c:v>
                </c:pt>
                <c:pt idx="40">
                  <c:v>98419.057464845726</c:v>
                </c:pt>
                <c:pt idx="41">
                  <c:v>100361.23398801011</c:v>
                </c:pt>
                <c:pt idx="42">
                  <c:v>102221.71593122619</c:v>
                </c:pt>
                <c:pt idx="43">
                  <c:v>103995.9771836634</c:v>
                </c:pt>
                <c:pt idx="44">
                  <c:v>105679.7865256821</c:v>
                </c:pt>
                <c:pt idx="45">
                  <c:v>107269.225273444</c:v>
                </c:pt>
                <c:pt idx="46">
                  <c:v>108760.7028652778</c:v>
                </c:pt>
                <c:pt idx="47">
                  <c:v>110150.9703138167</c:v>
                </c:pt>
                <c:pt idx="48">
                  <c:v>111437.1314678997</c:v>
                </c:pt>
                <c:pt idx="49">
                  <c:v>112616.6520481663</c:v>
                </c:pt>
                <c:pt idx="50">
                  <c:v>113687.3664400077</c:v>
                </c:pt>
                <c:pt idx="51">
                  <c:v>114647.48224680409</c:v>
                </c:pt>
                <c:pt idx="52">
                  <c:v>115495.58262502241</c:v>
                </c:pt>
                <c:pt idx="53">
                  <c:v>116230.6264405502</c:v>
                </c:pt>
                <c:pt idx="54">
                  <c:v>116851.9463024635</c:v>
                </c:pt>
                <c:pt idx="55">
                  <c:v>117359.2445461062</c:v>
                </c:pt>
                <c:pt idx="56">
                  <c:v>117752.58725177019</c:v>
                </c:pt>
                <c:pt idx="57">
                  <c:v>118032.3963983368</c:v>
                </c:pt>
                <c:pt idx="58">
                  <c:v>118199.4402628157</c:v>
                </c:pt>
                <c:pt idx="59">
                  <c:v>118254.8221868383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21-4C27-8D75-DC5F843A57CB}"/>
            </c:ext>
          </c:extLst>
        </c:ser>
        <c:ser>
          <c:idx val="4"/>
          <c:order val="4"/>
          <c:tx>
            <c:strRef>
              <c:f>'高情景（2001-2060, 2020RMB）'!$A$7</c:f>
              <c:strCache>
                <c:ptCount val="1"/>
                <c:pt idx="0">
                  <c:v>批发零售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'高情景（2001-2060, 2020RMB）'!$B$7:$BI$7</c:f>
              <c:numCache>
                <c:formatCode>0_);[Red]\(0\)</c:formatCode>
                <c:ptCount val="60"/>
                <c:pt idx="0">
                  <c:v>17152.616485966111</c:v>
                </c:pt>
                <c:pt idx="1">
                  <c:v>18681.749754360146</c:v>
                </c:pt>
                <c:pt idx="2">
                  <c:v>20339.742996748846</c:v>
                </c:pt>
                <c:pt idx="3">
                  <c:v>21201.883194183185</c:v>
                </c:pt>
                <c:pt idx="4">
                  <c:v>22884.560803942069</c:v>
                </c:pt>
                <c:pt idx="5">
                  <c:v>26058.395523850108</c:v>
                </c:pt>
                <c:pt idx="6">
                  <c:v>30623.280761177761</c:v>
                </c:pt>
                <c:pt idx="7">
                  <c:v>35540.208943581521</c:v>
                </c:pt>
                <c:pt idx="8">
                  <c:v>39448.493208340893</c:v>
                </c:pt>
                <c:pt idx="9">
                  <c:v>45678.365859529622</c:v>
                </c:pt>
                <c:pt idx="10">
                  <c:v>51500.521306789298</c:v>
                </c:pt>
                <c:pt idx="11">
                  <c:v>57367.259264602661</c:v>
                </c:pt>
                <c:pt idx="12">
                  <c:v>63443.814282969681</c:v>
                </c:pt>
                <c:pt idx="13">
                  <c:v>70456.495572018976</c:v>
                </c:pt>
                <c:pt idx="14">
                  <c:v>75503.463751392177</c:v>
                </c:pt>
                <c:pt idx="15">
                  <c:v>81020.819704871668</c:v>
                </c:pt>
                <c:pt idx="16">
                  <c:v>85528.934305470306</c:v>
                </c:pt>
                <c:pt idx="17">
                  <c:v>90483.044653986115</c:v>
                </c:pt>
                <c:pt idx="18">
                  <c:v>96158.315337849839</c:v>
                </c:pt>
                <c:pt idx="19">
                  <c:v>96086.1</c:v>
                </c:pt>
                <c:pt idx="20">
                  <c:v>105634.48778242921</c:v>
                </c:pt>
                <c:pt idx="21">
                  <c:v>107085.79216328831</c:v>
                </c:pt>
                <c:pt idx="22">
                  <c:v>110102.8340329756</c:v>
                </c:pt>
                <c:pt idx="23">
                  <c:v>117708.3481624108</c:v>
                </c:pt>
                <c:pt idx="24">
                  <c:v>127635.47776717519</c:v>
                </c:pt>
                <c:pt idx="25">
                  <c:v>137531.698765863</c:v>
                </c:pt>
                <c:pt idx="26">
                  <c:v>146827.6511065017</c:v>
                </c:pt>
                <c:pt idx="27">
                  <c:v>155521.90102219439</c:v>
                </c:pt>
                <c:pt idx="28">
                  <c:v>163666.17730796861</c:v>
                </c:pt>
                <c:pt idx="29">
                  <c:v>171362.19463391759</c:v>
                </c:pt>
                <c:pt idx="30">
                  <c:v>178734.903155145</c:v>
                </c:pt>
                <c:pt idx="31">
                  <c:v>185853.1175815688</c:v>
                </c:pt>
                <c:pt idx="32">
                  <c:v>192783.0629781796</c:v>
                </c:pt>
                <c:pt idx="33">
                  <c:v>199608.42284517761</c:v>
                </c:pt>
                <c:pt idx="34">
                  <c:v>206429.7224647298</c:v>
                </c:pt>
                <c:pt idx="35">
                  <c:v>213339.6356509543</c:v>
                </c:pt>
                <c:pt idx="36">
                  <c:v>220343.3959324584</c:v>
                </c:pt>
                <c:pt idx="37">
                  <c:v>227421.26484709291</c:v>
                </c:pt>
                <c:pt idx="38">
                  <c:v>234551.3943289826</c:v>
                </c:pt>
                <c:pt idx="39">
                  <c:v>241709.79906596939</c:v>
                </c:pt>
                <c:pt idx="40">
                  <c:v>248870.35033436801</c:v>
                </c:pt>
                <c:pt idx="41">
                  <c:v>256004.79400529459</c:v>
                </c:pt>
                <c:pt idx="42">
                  <c:v>263082.79535309342</c:v>
                </c:pt>
                <c:pt idx="43">
                  <c:v>270072.01316854858</c:v>
                </c:pt>
                <c:pt idx="44">
                  <c:v>276938.20548094</c:v>
                </c:pt>
                <c:pt idx="45">
                  <c:v>283645.3689178878</c:v>
                </c:pt>
                <c:pt idx="46">
                  <c:v>290155.91337589797</c:v>
                </c:pt>
                <c:pt idx="47">
                  <c:v>296430.87323462701</c:v>
                </c:pt>
                <c:pt idx="48">
                  <c:v>302430.15582323802</c:v>
                </c:pt>
                <c:pt idx="49">
                  <c:v>308112.82723925193</c:v>
                </c:pt>
                <c:pt idx="50">
                  <c:v>313437.43493288773</c:v>
                </c:pt>
                <c:pt idx="51">
                  <c:v>318362.36571008043</c:v>
                </c:pt>
                <c:pt idx="52">
                  <c:v>322846.23698511731</c:v>
                </c:pt>
                <c:pt idx="53">
                  <c:v>326848.3182424453</c:v>
                </c:pt>
                <c:pt idx="54">
                  <c:v>330328.97876338073</c:v>
                </c:pt>
                <c:pt idx="55">
                  <c:v>333250.15675691032</c:v>
                </c:pt>
                <c:pt idx="56">
                  <c:v>335575.84412752319</c:v>
                </c:pt>
                <c:pt idx="57">
                  <c:v>337272.58024247881</c:v>
                </c:pt>
                <c:pt idx="58">
                  <c:v>338309.94725388353</c:v>
                </c:pt>
                <c:pt idx="59">
                  <c:v>338661.05881648028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21-4C27-8D75-DC5F843A57CB}"/>
            </c:ext>
          </c:extLst>
        </c:ser>
        <c:ser>
          <c:idx val="5"/>
          <c:order val="5"/>
          <c:tx>
            <c:strRef>
              <c:f>'高情景（2001-2060, 2020RMB）'!$A$8</c:f>
              <c:strCache>
                <c:ptCount val="1"/>
                <c:pt idx="0">
                  <c:v>餐饮住宿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'高情景（2001-2060, 2020RMB）'!$B$8:$BI$8</c:f>
              <c:numCache>
                <c:formatCode>0_);[Red]\(0\)</c:formatCode>
                <c:ptCount val="60"/>
                <c:pt idx="0">
                  <c:v>4513.6385874010248</c:v>
                </c:pt>
                <c:pt idx="1">
                  <c:v>5092.0326235075754</c:v>
                </c:pt>
                <c:pt idx="2">
                  <c:v>5691.7851781488607</c:v>
                </c:pt>
                <c:pt idx="3">
                  <c:v>6238.1108824838657</c:v>
                </c:pt>
                <c:pt idx="4">
                  <c:v>6873.8054741095848</c:v>
                </c:pt>
                <c:pt idx="5">
                  <c:v>7553.6469442222424</c:v>
                </c:pt>
                <c:pt idx="6">
                  <c:v>8113.2807727908448</c:v>
                </c:pt>
                <c:pt idx="7">
                  <c:v>8979.4462881834588</c:v>
                </c:pt>
                <c:pt idx="8">
                  <c:v>9462.0566134484743</c:v>
                </c:pt>
                <c:pt idx="9">
                  <c:v>9810.4193647830252</c:v>
                </c:pt>
                <c:pt idx="10">
                  <c:v>10086.374948865838</c:v>
                </c:pt>
                <c:pt idx="11">
                  <c:v>10978.23468974103</c:v>
                </c:pt>
                <c:pt idx="12">
                  <c:v>11528.425064808491</c:v>
                </c:pt>
                <c:pt idx="13">
                  <c:v>12523.822103857652</c:v>
                </c:pt>
                <c:pt idx="14">
                  <c:v>13720.594558606477</c:v>
                </c:pt>
                <c:pt idx="15">
                  <c:v>14954.528147087502</c:v>
                </c:pt>
                <c:pt idx="16">
                  <c:v>15867.146170529086</c:v>
                </c:pt>
                <c:pt idx="17">
                  <c:v>16814.082962921035</c:v>
                </c:pt>
                <c:pt idx="18">
                  <c:v>17998.073570923636</c:v>
                </c:pt>
                <c:pt idx="19">
                  <c:v>15285.4</c:v>
                </c:pt>
                <c:pt idx="20">
                  <c:v>17067.645704961466</c:v>
                </c:pt>
                <c:pt idx="21">
                  <c:v>16696.536385320014</c:v>
                </c:pt>
                <c:pt idx="22">
                  <c:v>16983.91108582159</c:v>
                </c:pt>
                <c:pt idx="23">
                  <c:v>17702.76136208075</c:v>
                </c:pt>
                <c:pt idx="24">
                  <c:v>18633.323965095209</c:v>
                </c:pt>
                <c:pt idx="25">
                  <c:v>19566.184599765478</c:v>
                </c:pt>
                <c:pt idx="26">
                  <c:v>20449.126024155241</c:v>
                </c:pt>
                <c:pt idx="27">
                  <c:v>21273.987786851991</c:v>
                </c:pt>
                <c:pt idx="28">
                  <c:v>22033.39222141523</c:v>
                </c:pt>
                <c:pt idx="29">
                  <c:v>22720.866374153189</c:v>
                </c:pt>
                <c:pt idx="30">
                  <c:v>23332.94804046764</c:v>
                </c:pt>
                <c:pt idx="31">
                  <c:v>23875.651460814901</c:v>
                </c:pt>
                <c:pt idx="32">
                  <c:v>24358.96371545229</c:v>
                </c:pt>
                <c:pt idx="33">
                  <c:v>24794.617893512539</c:v>
                </c:pt>
                <c:pt idx="34">
                  <c:v>25195.799048935791</c:v>
                </c:pt>
                <c:pt idx="35">
                  <c:v>25574.33136140904</c:v>
                </c:pt>
                <c:pt idx="36">
                  <c:v>25932.49154651941</c:v>
                </c:pt>
                <c:pt idx="37">
                  <c:v>26270.15503387518</c:v>
                </c:pt>
                <c:pt idx="38">
                  <c:v>26587.291002345952</c:v>
                </c:pt>
                <c:pt idx="39">
                  <c:v>26883.95955489848</c:v>
                </c:pt>
                <c:pt idx="40">
                  <c:v>27160.308434361581</c:v>
                </c:pt>
                <c:pt idx="41">
                  <c:v>27416.569338090339</c:v>
                </c:pt>
                <c:pt idx="42">
                  <c:v>27653.05389025126</c:v>
                </c:pt>
                <c:pt idx="43">
                  <c:v>27870.149330444539</c:v>
                </c:pt>
                <c:pt idx="44">
                  <c:v>28068.31397667202</c:v>
                </c:pt>
                <c:pt idx="45">
                  <c:v>28248.072519324862</c:v>
                </c:pt>
                <c:pt idx="46">
                  <c:v>28410.01120097252</c:v>
                </c:pt>
                <c:pt idx="47">
                  <c:v>28554.772934364399</c:v>
                </c:pt>
                <c:pt idx="48">
                  <c:v>28683.05240828083</c:v>
                </c:pt>
                <c:pt idx="49">
                  <c:v>28795.591227772358</c:v>
                </c:pt>
                <c:pt idx="50">
                  <c:v>28893.173131973668</c:v>
                </c:pt>
                <c:pt idx="51">
                  <c:v>28976.619329153429</c:v>
                </c:pt>
                <c:pt idx="52">
                  <c:v>29046.78398501921</c:v>
                </c:pt>
                <c:pt idx="53">
                  <c:v>29104.54989661475</c:v>
                </c:pt>
                <c:pt idx="54">
                  <c:v>29150.82438047506</c:v>
                </c:pt>
                <c:pt idx="55">
                  <c:v>29186.535400098961</c:v>
                </c:pt>
                <c:pt idx="56">
                  <c:v>29212.62795430913</c:v>
                </c:pt>
                <c:pt idx="57">
                  <c:v>29230.060744737581</c:v>
                </c:pt>
                <c:pt idx="58">
                  <c:v>29239.803137531781</c:v>
                </c:pt>
                <c:pt idx="59">
                  <c:v>29242.832431461102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21-4C27-8D75-DC5F843A57CB}"/>
            </c:ext>
          </c:extLst>
        </c:ser>
        <c:ser>
          <c:idx val="6"/>
          <c:order val="6"/>
          <c:tx>
            <c:strRef>
              <c:f>'高情景（2001-2060, 2020RMB）'!$A$9</c:f>
              <c:strCache>
                <c:ptCount val="1"/>
                <c:pt idx="0">
                  <c:v>金融业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2020RMB）'!$B$9:$BI$9</c:f>
              <c:numCache>
                <c:formatCode>0_);[Red]\(0\)</c:formatCode>
                <c:ptCount val="60"/>
                <c:pt idx="0">
                  <c:v>9784.408500699994</c:v>
                </c:pt>
                <c:pt idx="1">
                  <c:v>10382.528937787503</c:v>
                </c:pt>
                <c:pt idx="2">
                  <c:v>11007.589536974048</c:v>
                </c:pt>
                <c:pt idx="3">
                  <c:v>11234.659311987014</c:v>
                </c:pt>
                <c:pt idx="4">
                  <c:v>12264.296250729163</c:v>
                </c:pt>
                <c:pt idx="5">
                  <c:v>15717.404628357772</c:v>
                </c:pt>
                <c:pt idx="6">
                  <c:v>22227.765856134683</c:v>
                </c:pt>
                <c:pt idx="7">
                  <c:v>24898.85730634338</c:v>
                </c:pt>
                <c:pt idx="8">
                  <c:v>29699.732335281249</c:v>
                </c:pt>
                <c:pt idx="9">
                  <c:v>32735.023671667281</c:v>
                </c:pt>
                <c:pt idx="10">
                  <c:v>36207.040865314841</c:v>
                </c:pt>
                <c:pt idx="11">
                  <c:v>40602.972624593269</c:v>
                </c:pt>
                <c:pt idx="12">
                  <c:v>46542.227698753755</c:v>
                </c:pt>
                <c:pt idx="13">
                  <c:v>52257.487203405923</c:v>
                </c:pt>
                <c:pt idx="14">
                  <c:v>62771.042778023329</c:v>
                </c:pt>
                <c:pt idx="15">
                  <c:v>65898.479240726272</c:v>
                </c:pt>
                <c:pt idx="16">
                  <c:v>68337.804624444689</c:v>
                </c:pt>
                <c:pt idx="17">
                  <c:v>71864.668488840805</c:v>
                </c:pt>
                <c:pt idx="18">
                  <c:v>76655.099319507237</c:v>
                </c:pt>
                <c:pt idx="19">
                  <c:v>83617.7</c:v>
                </c:pt>
                <c:pt idx="20">
                  <c:v>87195.415071666503</c:v>
                </c:pt>
                <c:pt idx="21">
                  <c:v>90528.212015436089</c:v>
                </c:pt>
                <c:pt idx="22">
                  <c:v>93078.581159827372</c:v>
                </c:pt>
                <c:pt idx="23">
                  <c:v>99473.508826167483</c:v>
                </c:pt>
                <c:pt idx="24">
                  <c:v>107732.65529026921</c:v>
                </c:pt>
                <c:pt idx="25">
                  <c:v>115813.47071274809</c:v>
                </c:pt>
                <c:pt idx="26">
                  <c:v>123290.26905492959</c:v>
                </c:pt>
                <c:pt idx="27">
                  <c:v>130269.25507851481</c:v>
                </c:pt>
                <c:pt idx="28">
                  <c:v>136925.35008547161</c:v>
                </c:pt>
                <c:pt idx="29">
                  <c:v>143496.06313526799</c:v>
                </c:pt>
                <c:pt idx="30">
                  <c:v>150217.44762230871</c:v>
                </c:pt>
                <c:pt idx="31">
                  <c:v>157120.84544352439</c:v>
                </c:pt>
                <c:pt idx="32">
                  <c:v>164177.53022168169</c:v>
                </c:pt>
                <c:pt idx="33">
                  <c:v>171353.72761256801</c:v>
                </c:pt>
                <c:pt idx="34">
                  <c:v>178610.41017156141</c:v>
                </c:pt>
                <c:pt idx="35">
                  <c:v>185907.4904468694</c:v>
                </c:pt>
                <c:pt idx="36">
                  <c:v>193218.10451579961</c:v>
                </c:pt>
                <c:pt idx="37">
                  <c:v>200518.08321092301</c:v>
                </c:pt>
                <c:pt idx="38">
                  <c:v>207782.06572409361</c:v>
                </c:pt>
                <c:pt idx="39">
                  <c:v>214983.61067412121</c:v>
                </c:pt>
                <c:pt idx="40">
                  <c:v>222095.32316096069</c:v>
                </c:pt>
                <c:pt idx="41">
                  <c:v>229088.99743185041</c:v>
                </c:pt>
                <c:pt idx="42">
                  <c:v>235935.77456381431</c:v>
                </c:pt>
                <c:pt idx="43">
                  <c:v>242606.31433965371</c:v>
                </c:pt>
                <c:pt idx="44">
                  <c:v>249070.98026427021</c:v>
                </c:pt>
                <c:pt idx="45">
                  <c:v>255300.03643849981</c:v>
                </c:pt>
                <c:pt idx="46">
                  <c:v>261263.85478245819</c:v>
                </c:pt>
                <c:pt idx="47">
                  <c:v>266933.13088375522</c:v>
                </c:pt>
                <c:pt idx="48">
                  <c:v>272279.10654202913</c:v>
                </c:pt>
                <c:pt idx="49">
                  <c:v>277273.79689418798</c:v>
                </c:pt>
                <c:pt idx="50">
                  <c:v>281890.21983882057</c:v>
                </c:pt>
                <c:pt idx="51">
                  <c:v>286102.62533736072</c:v>
                </c:pt>
                <c:pt idx="52">
                  <c:v>289886.72205759719</c:v>
                </c:pt>
                <c:pt idx="53">
                  <c:v>293219.89874552411</c:v>
                </c:pt>
                <c:pt idx="54">
                  <c:v>296081.43766726681</c:v>
                </c:pt>
                <c:pt idx="55">
                  <c:v>298452.71745656879</c:v>
                </c:pt>
                <c:pt idx="56">
                  <c:v>300317.40273697692</c:v>
                </c:pt>
                <c:pt idx="57">
                  <c:v>301661.61796266929</c:v>
                </c:pt>
                <c:pt idx="58">
                  <c:v>302474.1030385301</c:v>
                </c:pt>
                <c:pt idx="59">
                  <c:v>302746.34843820549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21-4C27-8D75-DC5F843A57CB}"/>
            </c:ext>
          </c:extLst>
        </c:ser>
        <c:ser>
          <c:idx val="7"/>
          <c:order val="7"/>
          <c:tx>
            <c:strRef>
              <c:f>'高情景（2001-2060, 2020RMB）'!$A$10</c:f>
              <c:strCache>
                <c:ptCount val="1"/>
                <c:pt idx="0">
                  <c:v>房地产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2020RMB）'!$B$10:$BI$10</c:f>
              <c:numCache>
                <c:formatCode>0_);[Red]\(0\)</c:formatCode>
                <c:ptCount val="60"/>
                <c:pt idx="0">
                  <c:v>8849.7481207415294</c:v>
                </c:pt>
                <c:pt idx="1">
                  <c:v>9968.9694766959637</c:v>
                </c:pt>
                <c:pt idx="2">
                  <c:v>11210.23682603325</c:v>
                </c:pt>
                <c:pt idx="3">
                  <c:v>12174.086673928416</c:v>
                </c:pt>
                <c:pt idx="4">
                  <c:v>13897.18752418652</c:v>
                </c:pt>
                <c:pt idx="5">
                  <c:v>16266.835276597949</c:v>
                </c:pt>
                <c:pt idx="6">
                  <c:v>20054.709273094148</c:v>
                </c:pt>
                <c:pt idx="7">
                  <c:v>19815.693481260099</c:v>
                </c:pt>
                <c:pt idx="8">
                  <c:v>25515.727051401482</c:v>
                </c:pt>
                <c:pt idx="9">
                  <c:v>29673.719962985957</c:v>
                </c:pt>
                <c:pt idx="10">
                  <c:v>32713.773617339204</c:v>
                </c:pt>
                <c:pt idx="11">
                  <c:v>35399.508787493542</c:v>
                </c:pt>
                <c:pt idx="12">
                  <c:v>39832.538462927179</c:v>
                </c:pt>
                <c:pt idx="13">
                  <c:v>42479.298420686639</c:v>
                </c:pt>
                <c:pt idx="14">
                  <c:v>47467.341287589115</c:v>
                </c:pt>
                <c:pt idx="15">
                  <c:v>54914.739986851237</c:v>
                </c:pt>
                <c:pt idx="16">
                  <c:v>60161.524062886783</c:v>
                </c:pt>
                <c:pt idx="17">
                  <c:v>65771.006096197845</c:v>
                </c:pt>
                <c:pt idx="18">
                  <c:v>70818.500320559091</c:v>
                </c:pt>
                <c:pt idx="19">
                  <c:v>73425.3</c:v>
                </c:pt>
                <c:pt idx="20">
                  <c:v>74150.558181630418</c:v>
                </c:pt>
                <c:pt idx="21">
                  <c:v>69030.48514791824</c:v>
                </c:pt>
                <c:pt idx="22">
                  <c:v>70637.503762579698</c:v>
                </c:pt>
                <c:pt idx="23">
                  <c:v>74645.659349963593</c:v>
                </c:pt>
                <c:pt idx="24">
                  <c:v>79786.150794124813</c:v>
                </c:pt>
                <c:pt idx="25">
                  <c:v>84802.387296034358</c:v>
                </c:pt>
                <c:pt idx="26">
                  <c:v>89443.716031538701</c:v>
                </c:pt>
                <c:pt idx="27">
                  <c:v>93773.751185878704</c:v>
                </c:pt>
                <c:pt idx="28">
                  <c:v>97888.337387677995</c:v>
                </c:pt>
                <c:pt idx="29">
                  <c:v>101912.47093414119</c:v>
                </c:pt>
                <c:pt idx="30">
                  <c:v>105967.3764698493</c:v>
                </c:pt>
                <c:pt idx="31">
                  <c:v>110067.7898882904</c:v>
                </c:pt>
                <c:pt idx="32">
                  <c:v>114198.26646411741</c:v>
                </c:pt>
                <c:pt idx="33">
                  <c:v>118341.7442656256</c:v>
                </c:pt>
                <c:pt idx="34">
                  <c:v>122479.5547175369</c:v>
                </c:pt>
                <c:pt idx="35">
                  <c:v>126593.009167285</c:v>
                </c:pt>
                <c:pt idx="36">
                  <c:v>130668.51553957599</c:v>
                </c:pt>
                <c:pt idx="37">
                  <c:v>134693.68791754849</c:v>
                </c:pt>
                <c:pt idx="38">
                  <c:v>138655.95517477751</c:v>
                </c:pt>
                <c:pt idx="39">
                  <c:v>142542.62401659761</c:v>
                </c:pt>
                <c:pt idx="40">
                  <c:v>146340.9447693314</c:v>
                </c:pt>
                <c:pt idx="41">
                  <c:v>150038.1794596462</c:v>
                </c:pt>
                <c:pt idx="42">
                  <c:v>153621.67169107011</c:v>
                </c:pt>
                <c:pt idx="43">
                  <c:v>157078.9177938847</c:v>
                </c:pt>
                <c:pt idx="44">
                  <c:v>160397.6386986986</c:v>
                </c:pt>
                <c:pt idx="45">
                  <c:v>163565.8519634039</c:v>
                </c:pt>
                <c:pt idx="46">
                  <c:v>166571.9433683409</c:v>
                </c:pt>
                <c:pt idx="47">
                  <c:v>169404.73748565911</c:v>
                </c:pt>
                <c:pt idx="48">
                  <c:v>172053.56662629329</c:v>
                </c:pt>
                <c:pt idx="49">
                  <c:v>174508.33757183849</c:v>
                </c:pt>
                <c:pt idx="50">
                  <c:v>176759.59550901069</c:v>
                </c:pt>
                <c:pt idx="51">
                  <c:v>178798.58460126139</c:v>
                </c:pt>
                <c:pt idx="52">
                  <c:v>180617.30465542959</c:v>
                </c:pt>
                <c:pt idx="53">
                  <c:v>182208.56337084569</c:v>
                </c:pt>
                <c:pt idx="54">
                  <c:v>183566.02369377899</c:v>
                </c:pt>
                <c:pt idx="55">
                  <c:v>184684.24584120291</c:v>
                </c:pt>
                <c:pt idx="56">
                  <c:v>185558.72360408111</c:v>
                </c:pt>
                <c:pt idx="57">
                  <c:v>186185.91459125091</c:v>
                </c:pt>
                <c:pt idx="58">
                  <c:v>186563.2641299328</c:v>
                </c:pt>
                <c:pt idx="59">
                  <c:v>186689.22259724839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21-4C27-8D75-DC5F843A57CB}"/>
            </c:ext>
          </c:extLst>
        </c:ser>
        <c:ser>
          <c:idx val="8"/>
          <c:order val="8"/>
          <c:tx>
            <c:strRef>
              <c:f>'高情景（2001-2060, 2020RMB）'!$A$11</c:f>
              <c:strCache>
                <c:ptCount val="1"/>
                <c:pt idx="0">
                  <c:v>其他三产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2020RMB）'!$B$11:$BI$11</c:f>
              <c:numCache>
                <c:formatCode>0_);[Red]\(0\)</c:formatCode>
                <c:ptCount val="60"/>
                <c:pt idx="0">
                  <c:v>31937.552049663198</c:v>
                </c:pt>
                <c:pt idx="1">
                  <c:v>37036.464236731954</c:v>
                </c:pt>
                <c:pt idx="2">
                  <c:v>41428.534463569165</c:v>
                </c:pt>
                <c:pt idx="3">
                  <c:v>45540.864826594312</c:v>
                </c:pt>
                <c:pt idx="4">
                  <c:v>52003.008017669003</c:v>
                </c:pt>
                <c:pt idx="5">
                  <c:v>58175.343577348067</c:v>
                </c:pt>
                <c:pt idx="6">
                  <c:v>65164.643960404319</c:v>
                </c:pt>
                <c:pt idx="7">
                  <c:v>72161.979645155414</c:v>
                </c:pt>
                <c:pt idx="8">
                  <c:v>81608.164173365454</c:v>
                </c:pt>
                <c:pt idx="9">
                  <c:v>87335.50289981447</c:v>
                </c:pt>
                <c:pt idx="10">
                  <c:v>95480.12595779878</c:v>
                </c:pt>
                <c:pt idx="11">
                  <c:v>107103.2013242258</c:v>
                </c:pt>
                <c:pt idx="12">
                  <c:v>119301.61086028998</c:v>
                </c:pt>
                <c:pt idx="13">
                  <c:v>133415.33875963348</c:v>
                </c:pt>
                <c:pt idx="14">
                  <c:v>152587.13558397276</c:v>
                </c:pt>
                <c:pt idx="15">
                  <c:v>172256.87078333952</c:v>
                </c:pt>
                <c:pt idx="16">
                  <c:v>188734.62401960831</c:v>
                </c:pt>
                <c:pt idx="17">
                  <c:v>207771.77156290377</c:v>
                </c:pt>
                <c:pt idx="18">
                  <c:v>228923.80211593144</c:v>
                </c:pt>
                <c:pt idx="19">
                  <c:v>237825.3</c:v>
                </c:pt>
                <c:pt idx="20">
                  <c:v>248575.80545442237</c:v>
                </c:pt>
                <c:pt idx="21">
                  <c:v>261752.40687754125</c:v>
                </c:pt>
                <c:pt idx="22">
                  <c:v>270843.74616779515</c:v>
                </c:pt>
                <c:pt idx="23">
                  <c:v>293875.95508948044</c:v>
                </c:pt>
                <c:pt idx="24">
                  <c:v>324065.24680359574</c:v>
                </c:pt>
                <c:pt idx="25">
                  <c:v>353922.86481308308</c:v>
                </c:pt>
                <c:pt idx="26">
                  <c:v>381738.4687413408</c:v>
                </c:pt>
                <c:pt idx="27">
                  <c:v>407860.9153347463</c:v>
                </c:pt>
                <c:pt idx="28">
                  <c:v>432987.71494790952</c:v>
                </c:pt>
                <c:pt idx="29">
                  <c:v>458142.56208484736</c:v>
                </c:pt>
                <c:pt idx="30">
                  <c:v>484393.52741032967</c:v>
                </c:pt>
                <c:pt idx="31">
                  <c:v>511919.44846823037</c:v>
                </c:pt>
                <c:pt idx="32">
                  <c:v>540625.54450473678</c:v>
                </c:pt>
                <c:pt idx="33">
                  <c:v>570384.07283173385</c:v>
                </c:pt>
                <c:pt idx="34">
                  <c:v>601030.48732202058</c:v>
                </c:pt>
                <c:pt idx="35">
                  <c:v>632385.19372965826</c:v>
                </c:pt>
                <c:pt idx="36">
                  <c:v>664337.32778758055</c:v>
                </c:pt>
                <c:pt idx="37">
                  <c:v>696786.82293512067</c:v>
                </c:pt>
                <c:pt idx="38">
                  <c:v>729621.66012096405</c:v>
                </c:pt>
                <c:pt idx="39">
                  <c:v>762717.83794291387</c:v>
                </c:pt>
                <c:pt idx="40">
                  <c:v>795939.49894438486</c:v>
                </c:pt>
                <c:pt idx="41">
                  <c:v>829139.22909761174</c:v>
                </c:pt>
                <c:pt idx="42">
                  <c:v>862158.54615813284</c:v>
                </c:pt>
                <c:pt idx="43">
                  <c:v>894828.59062511614</c:v>
                </c:pt>
                <c:pt idx="44">
                  <c:v>926971.03045037913</c:v>
                </c:pt>
                <c:pt idx="45">
                  <c:v>958399.18738475465</c:v>
                </c:pt>
                <c:pt idx="46">
                  <c:v>988919.38893399609</c:v>
                </c:pt>
                <c:pt idx="47">
                  <c:v>1018332.5453418394</c:v>
                </c:pt>
                <c:pt idx="48">
                  <c:v>1046435.9458770005</c:v>
                </c:pt>
                <c:pt idx="49">
                  <c:v>1073025.2630552666</c:v>
                </c:pt>
                <c:pt idx="50">
                  <c:v>1097896.7473903731</c:v>
                </c:pt>
                <c:pt idx="51">
                  <c:v>1120849.5889821176</c:v>
                </c:pt>
                <c:pt idx="52">
                  <c:v>1141688.4158916743</c:v>
                </c:pt>
                <c:pt idx="53">
                  <c:v>1160225.8930233256</c:v>
                </c:pt>
                <c:pt idx="54">
                  <c:v>1176285.3793523898</c:v>
                </c:pt>
                <c:pt idx="55">
                  <c:v>1189703.5960498156</c:v>
                </c:pt>
                <c:pt idx="56">
                  <c:v>1200333.2536002668</c:v>
                </c:pt>
                <c:pt idx="57">
                  <c:v>1208045.582635554</c:v>
                </c:pt>
                <c:pt idx="58">
                  <c:v>1212732.7111369963</c:v>
                </c:pt>
                <c:pt idx="59">
                  <c:v>1214309.8301008455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21-4C27-8D75-DC5F843A5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175616"/>
        <c:axId val="1467170336"/>
      </c:areaChart>
      <c:catAx>
        <c:axId val="14671756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7170336"/>
        <c:crosses val="autoZero"/>
        <c:auto val="1"/>
        <c:lblAlgn val="ctr"/>
        <c:lblOffset val="100"/>
        <c:noMultiLvlLbl val="0"/>
      </c:catAx>
      <c:valAx>
        <c:axId val="14671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7175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611955182291548"/>
          <c:y val="0.15606814714312547"/>
          <c:w val="0.74359863425798367"/>
          <c:h val="0.75411351821045502"/>
        </c:manualLayout>
      </c:layout>
      <c:areaChart>
        <c:grouping val="stacked"/>
        <c:varyColors val="0"/>
        <c:ser>
          <c:idx val="0"/>
          <c:order val="0"/>
          <c:tx>
            <c:strRef>
              <c:f>'高情景（2001-2060, 2020RMB）'!$A$14</c:f>
              <c:strCache>
                <c:ptCount val="1"/>
                <c:pt idx="0">
                  <c:v>煤炭开采和洗选业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'高情景（2001-2060, 2020RMB）'!$I$14:$BI$14</c:f>
              <c:numCache>
                <c:formatCode>0_);[Red]\(0\)</c:formatCode>
                <c:ptCount val="53"/>
                <c:pt idx="0">
                  <c:v>11675.691302555673</c:v>
                </c:pt>
                <c:pt idx="1">
                  <c:v>11986.509173068849</c:v>
                </c:pt>
                <c:pt idx="2">
                  <c:v>13642.402547215563</c:v>
                </c:pt>
                <c:pt idx="3">
                  <c:v>15284.767301525537</c:v>
                </c:pt>
                <c:pt idx="4">
                  <c:v>15977.00058411059</c:v>
                </c:pt>
                <c:pt idx="5">
                  <c:v>16042.647349483059</c:v>
                </c:pt>
                <c:pt idx="6">
                  <c:v>15765.052945342293</c:v>
                </c:pt>
                <c:pt idx="7">
                  <c:v>15240.595553465613</c:v>
                </c:pt>
                <c:pt idx="8">
                  <c:v>14649.973762874</c:v>
                </c:pt>
                <c:pt idx="9">
                  <c:v>14517.447248030725</c:v>
                </c:pt>
                <c:pt idx="10">
                  <c:v>14773.011258582617</c:v>
                </c:pt>
                <c:pt idx="11">
                  <c:v>15027.04880806837</c:v>
                </c:pt>
                <c:pt idx="12">
                  <c:v>14783.756200003678</c:v>
                </c:pt>
                <c:pt idx="13">
                  <c:v>16423.99901838032</c:v>
                </c:pt>
                <c:pt idx="14">
                  <c:v>18002.06128553487</c:v>
                </c:pt>
                <c:pt idx="15">
                  <c:v>18269.323525456432</c:v>
                </c:pt>
                <c:pt idx="16">
                  <c:v>18926.656634159051</c:v>
                </c:pt>
                <c:pt idx="17">
                  <c:v>19751.617294720581</c:v>
                </c:pt>
                <c:pt idx="18">
                  <c:v>20536.50544840431</c:v>
                </c:pt>
                <c:pt idx="19">
                  <c:v>21233.915865927451</c:v>
                </c:pt>
                <c:pt idx="20">
                  <c:v>21841.855565827111</c:v>
                </c:pt>
                <c:pt idx="21">
                  <c:v>22360.478192148519</c:v>
                </c:pt>
                <c:pt idx="22">
                  <c:v>22791.923923805341</c:v>
                </c:pt>
                <c:pt idx="23">
                  <c:v>23139.662022922948</c:v>
                </c:pt>
                <c:pt idx="24">
                  <c:v>23406.86033208092</c:v>
                </c:pt>
                <c:pt idx="25">
                  <c:v>23597.446027392099</c:v>
                </c:pt>
                <c:pt idx="26">
                  <c:v>23716.36263342611</c:v>
                </c:pt>
                <c:pt idx="27">
                  <c:v>23769.386034399478</c:v>
                </c:pt>
                <c:pt idx="28">
                  <c:v>23762.578463500809</c:v>
                </c:pt>
                <c:pt idx="29">
                  <c:v>23701.030946256131</c:v>
                </c:pt>
                <c:pt idx="30">
                  <c:v>23589.823917864411</c:v>
                </c:pt>
                <c:pt idx="31">
                  <c:v>23434.282676708492</c:v>
                </c:pt>
                <c:pt idx="32">
                  <c:v>23239.878200128591</c:v>
                </c:pt>
                <c:pt idx="33">
                  <c:v>23012.137690633332</c:v>
                </c:pt>
                <c:pt idx="34">
                  <c:v>22756.566061462068</c:v>
                </c:pt>
                <c:pt idx="35">
                  <c:v>22478.57908577022</c:v>
                </c:pt>
                <c:pt idx="36">
                  <c:v>22183.448505271259</c:v>
                </c:pt>
                <c:pt idx="37">
                  <c:v>21876.259030921468</c:v>
                </c:pt>
                <c:pt idx="38">
                  <c:v>21561.87687468715</c:v>
                </c:pt>
                <c:pt idx="39">
                  <c:v>21244.929228318069</c:v>
                </c:pt>
                <c:pt idx="40">
                  <c:v>20929.793950083171</c:v>
                </c:pt>
                <c:pt idx="41">
                  <c:v>20620.598629134071</c:v>
                </c:pt>
                <c:pt idx="42">
                  <c:v>20321.228163639262</c:v>
                </c:pt>
                <c:pt idx="43">
                  <c:v>20035.340006454149</c:v>
                </c:pt>
                <c:pt idx="44">
                  <c:v>19766.386294116201</c:v>
                </c:pt>
                <c:pt idx="45">
                  <c:v>19517.642175081932</c:v>
                </c:pt>
                <c:pt idx="46">
                  <c:v>19292.23978589286</c:v>
                </c:pt>
                <c:pt idx="47">
                  <c:v>19093.207485137249</c:v>
                </c:pt>
                <c:pt idx="48">
                  <c:v>18923.514141929831</c:v>
                </c:pt>
                <c:pt idx="49">
                  <c:v>18786.11848719875</c:v>
                </c:pt>
                <c:pt idx="50">
                  <c:v>18684.023773383229</c:v>
                </c:pt>
                <c:pt idx="51">
                  <c:v>18620.33825451892</c:v>
                </c:pt>
                <c:pt idx="52">
                  <c:v>18598.342300030621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9-45BC-996E-7CAE55CAE37F}"/>
            </c:ext>
          </c:extLst>
        </c:ser>
        <c:ser>
          <c:idx val="1"/>
          <c:order val="1"/>
          <c:tx>
            <c:strRef>
              <c:f>'高情景（2001-2060, 2020RMB）'!$A$15</c:f>
              <c:strCache>
                <c:ptCount val="1"/>
                <c:pt idx="0">
                  <c:v>石油和天然气开采业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'高情景（2001-2060, 2020RMB）'!$I$15:$BI$15</c:f>
              <c:numCache>
                <c:formatCode>0_);[Red]\(0\)</c:formatCode>
                <c:ptCount val="53"/>
                <c:pt idx="0">
                  <c:v>12283.179582633313</c:v>
                </c:pt>
                <c:pt idx="1">
                  <c:v>12202.638496028681</c:v>
                </c:pt>
                <c:pt idx="2">
                  <c:v>11826.461249538334</c:v>
                </c:pt>
                <c:pt idx="3">
                  <c:v>11943.371736968709</c:v>
                </c:pt>
                <c:pt idx="4">
                  <c:v>11733.855261453687</c:v>
                </c:pt>
                <c:pt idx="5">
                  <c:v>11403.079682203779</c:v>
                </c:pt>
                <c:pt idx="6">
                  <c:v>11315.090716981736</c:v>
                </c:pt>
                <c:pt idx="7">
                  <c:v>11185.568962035375</c:v>
                </c:pt>
                <c:pt idx="8">
                  <c:v>10904.914030827651</c:v>
                </c:pt>
                <c:pt idx="9">
                  <c:v>10740.037662864512</c:v>
                </c:pt>
                <c:pt idx="10">
                  <c:v>10907.716769371638</c:v>
                </c:pt>
                <c:pt idx="11">
                  <c:v>10905.983026745087</c:v>
                </c:pt>
                <c:pt idx="12">
                  <c:v>10602.811030571023</c:v>
                </c:pt>
                <c:pt idx="13">
                  <c:v>11470.075268301911</c:v>
                </c:pt>
                <c:pt idx="14">
                  <c:v>12304.162743704102</c:v>
                </c:pt>
                <c:pt idx="15">
                  <c:v>12408.763690375221</c:v>
                </c:pt>
                <c:pt idx="16">
                  <c:v>12665.018361304499</c:v>
                </c:pt>
                <c:pt idx="17">
                  <c:v>12985.418411526271</c:v>
                </c:pt>
                <c:pt idx="18">
                  <c:v>13291.708614581899</c:v>
                </c:pt>
                <c:pt idx="19">
                  <c:v>13564.451467408629</c:v>
                </c:pt>
                <c:pt idx="20">
                  <c:v>13799.77526245005</c:v>
                </c:pt>
                <c:pt idx="21">
                  <c:v>13994.002225982391</c:v>
                </c:pt>
                <c:pt idx="22">
                  <c:v>14143.7250272648</c:v>
                </c:pt>
                <c:pt idx="23">
                  <c:v>14246.94140989275</c:v>
                </c:pt>
                <c:pt idx="24">
                  <c:v>14306.335344983239</c:v>
                </c:pt>
                <c:pt idx="25">
                  <c:v>14326.14314797419</c:v>
                </c:pt>
                <c:pt idx="26">
                  <c:v>14310.98376636767</c:v>
                </c:pt>
                <c:pt idx="27">
                  <c:v>14265.73667286767</c:v>
                </c:pt>
                <c:pt idx="28">
                  <c:v>14195.00815689935</c:v>
                </c:pt>
                <c:pt idx="29">
                  <c:v>14101.786319006091</c:v>
                </c:pt>
                <c:pt idx="30">
                  <c:v>13988.688107786549</c:v>
                </c:pt>
                <c:pt idx="31">
                  <c:v>13858.35089804404</c:v>
                </c:pt>
                <c:pt idx="32">
                  <c:v>13713.400606249301</c:v>
                </c:pt>
                <c:pt idx="33">
                  <c:v>13556.424202579159</c:v>
                </c:pt>
                <c:pt idx="34">
                  <c:v>13389.946724650321</c:v>
                </c:pt>
                <c:pt idx="35">
                  <c:v>13216.41277931605</c:v>
                </c:pt>
                <c:pt idx="36">
                  <c:v>13038.17242077495</c:v>
                </c:pt>
                <c:pt idx="37">
                  <c:v>12857.47121608316</c:v>
                </c:pt>
                <c:pt idx="38">
                  <c:v>12676.44425248769</c:v>
                </c:pt>
                <c:pt idx="39">
                  <c:v>12497.11380371684</c:v>
                </c:pt>
                <c:pt idx="40">
                  <c:v>12321.390352958389</c:v>
                </c:pt>
                <c:pt idx="41">
                  <c:v>12151.076666941621</c:v>
                </c:pt>
                <c:pt idx="42">
                  <c:v>11987.87462643734</c:v>
                </c:pt>
                <c:pt idx="43">
                  <c:v>11833.39454174142</c:v>
                </c:pt>
                <c:pt idx="44">
                  <c:v>11689.16671560396</c:v>
                </c:pt>
                <c:pt idx="45">
                  <c:v>11556.65505913292</c:v>
                </c:pt>
                <c:pt idx="46">
                  <c:v>11437.2726172774</c:v>
                </c:pt>
                <c:pt idx="47">
                  <c:v>11332.39891880229</c:v>
                </c:pt>
                <c:pt idx="48">
                  <c:v>11243.39913085325</c:v>
                </c:pt>
                <c:pt idx="49">
                  <c:v>11171.64507042182</c:v>
                </c:pt>
                <c:pt idx="50">
                  <c:v>11118.5382049324</c:v>
                </c:pt>
                <c:pt idx="51">
                  <c:v>11085.534863078959</c:v>
                </c:pt>
                <c:pt idx="52">
                  <c:v>11074.17397691644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9-45BC-996E-7CAE55CAE37F}"/>
            </c:ext>
          </c:extLst>
        </c:ser>
        <c:ser>
          <c:idx val="2"/>
          <c:order val="2"/>
          <c:tx>
            <c:strRef>
              <c:f>'高情景（2001-2060, 2020RMB）'!$A$16</c:f>
              <c:strCache>
                <c:ptCount val="1"/>
                <c:pt idx="0">
                  <c:v>黑色金属矿采选业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'高情景（2001-2060, 2020RMB）'!$I$16:$BI$16</c:f>
              <c:numCache>
                <c:formatCode>0_);[Red]\(0\)</c:formatCode>
                <c:ptCount val="53"/>
                <c:pt idx="0">
                  <c:v>2043.0118588044513</c:v>
                </c:pt>
                <c:pt idx="1">
                  <c:v>2426.630321654618</c:v>
                </c:pt>
                <c:pt idx="2">
                  <c:v>2841.9828585560304</c:v>
                </c:pt>
                <c:pt idx="3">
                  <c:v>3276.9674000897576</c:v>
                </c:pt>
                <c:pt idx="4">
                  <c:v>3762.3007435323352</c:v>
                </c:pt>
                <c:pt idx="5">
                  <c:v>4110.1450364962056</c:v>
                </c:pt>
                <c:pt idx="6">
                  <c:v>4358.206514887198</c:v>
                </c:pt>
                <c:pt idx="7">
                  <c:v>4238.0296569708398</c:v>
                </c:pt>
                <c:pt idx="8">
                  <c:v>4028.2983329052572</c:v>
                </c:pt>
                <c:pt idx="9">
                  <c:v>3963.3151687311879</c:v>
                </c:pt>
                <c:pt idx="10">
                  <c:v>3760.7926246739084</c:v>
                </c:pt>
                <c:pt idx="11">
                  <c:v>3883.4799374977438</c:v>
                </c:pt>
                <c:pt idx="12">
                  <c:v>3696.6327461554224</c:v>
                </c:pt>
                <c:pt idx="13">
                  <c:v>3979.7568976278721</c:v>
                </c:pt>
                <c:pt idx="14">
                  <c:v>4568.3236898109044</c:v>
                </c:pt>
                <c:pt idx="15">
                  <c:v>4583.6934944722188</c:v>
                </c:pt>
                <c:pt idx="16">
                  <c:v>4625.748401695243</c:v>
                </c:pt>
                <c:pt idx="17">
                  <c:v>4688.5838414076343</c:v>
                </c:pt>
                <c:pt idx="18">
                  <c:v>4766.2693026133602</c:v>
                </c:pt>
                <c:pt idx="19">
                  <c:v>4852.5555882226918</c:v>
                </c:pt>
                <c:pt idx="20">
                  <c:v>4940.7606974529981</c:v>
                </c:pt>
                <c:pt idx="21">
                  <c:v>5023.7125960323829</c:v>
                </c:pt>
                <c:pt idx="22">
                  <c:v>5093.7746104017924</c:v>
                </c:pt>
                <c:pt idx="23">
                  <c:v>5144.3926753744454</c:v>
                </c:pt>
                <c:pt idx="24">
                  <c:v>5174.639453838302</c:v>
                </c:pt>
                <c:pt idx="25">
                  <c:v>5185.2415781502732</c:v>
                </c:pt>
                <c:pt idx="26">
                  <c:v>5177.1664355887506</c:v>
                </c:pt>
                <c:pt idx="27">
                  <c:v>5151.5842826010348</c:v>
                </c:pt>
                <c:pt idx="28">
                  <c:v>5109.8847700017859</c:v>
                </c:pt>
                <c:pt idx="29">
                  <c:v>5053.8002037997176</c:v>
                </c:pt>
                <c:pt idx="30">
                  <c:v>4985.1874331698527</c:v>
                </c:pt>
                <c:pt idx="31">
                  <c:v>4905.9280223539017</c:v>
                </c:pt>
                <c:pt idx="32">
                  <c:v>4817.890295377978</c:v>
                </c:pt>
                <c:pt idx="33">
                  <c:v>4722.8971920020194</c:v>
                </c:pt>
                <c:pt idx="34">
                  <c:v>4622.7001520141084</c:v>
                </c:pt>
                <c:pt idx="35">
                  <c:v>4518.958987755218</c:v>
                </c:pt>
                <c:pt idx="36">
                  <c:v>4413.2274982192857</c:v>
                </c:pt>
                <c:pt idx="37">
                  <c:v>4306.9444232802562</c:v>
                </c:pt>
                <c:pt idx="38">
                  <c:v>4201.4292315244147</c:v>
                </c:pt>
                <c:pt idx="39">
                  <c:v>4097.8821755487643</c:v>
                </c:pt>
                <c:pt idx="40">
                  <c:v>3997.3880287307888</c:v>
                </c:pt>
                <c:pt idx="41">
                  <c:v>3900.9229309954521</c:v>
                </c:pt>
                <c:pt idx="42">
                  <c:v>3809.3638115240142</c:v>
                </c:pt>
                <c:pt idx="43">
                  <c:v>3723.4999175876951</c:v>
                </c:pt>
                <c:pt idx="44">
                  <c:v>3644.0460554254428</c:v>
                </c:pt>
                <c:pt idx="45">
                  <c:v>3571.657236999748</c:v>
                </c:pt>
                <c:pt idx="46">
                  <c:v>3506.944522406437</c:v>
                </c:pt>
                <c:pt idx="47">
                  <c:v>3450.491949790493</c:v>
                </c:pt>
                <c:pt idx="48">
                  <c:v>3402.8745522634199</c:v>
                </c:pt>
                <c:pt idx="49">
                  <c:v>3364.6775753391739</c:v>
                </c:pt>
                <c:pt idx="50">
                  <c:v>3336.5171310731998</c:v>
                </c:pt>
                <c:pt idx="51">
                  <c:v>3319.0626602653542</c:v>
                </c:pt>
                <c:pt idx="52">
                  <c:v>3313.0617274493461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99-45BC-996E-7CAE55CAE37F}"/>
            </c:ext>
          </c:extLst>
        </c:ser>
        <c:ser>
          <c:idx val="3"/>
          <c:order val="3"/>
          <c:tx>
            <c:strRef>
              <c:f>'高情景（2001-2060, 2020RMB）'!$A$17</c:f>
              <c:strCache>
                <c:ptCount val="1"/>
                <c:pt idx="0">
                  <c:v>有色金属矿采选业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'高情景（2001-2060, 2020RMB）'!$I$17:$BI$17</c:f>
              <c:numCache>
                <c:formatCode>0_);[Red]\(0\)</c:formatCode>
                <c:ptCount val="53"/>
                <c:pt idx="0">
                  <c:v>1310.7957571469735</c:v>
                </c:pt>
                <c:pt idx="1">
                  <c:v>1488.5845476631823</c:v>
                </c:pt>
                <c:pt idx="2">
                  <c:v>1607.4919993808442</c:v>
                </c:pt>
                <c:pt idx="3">
                  <c:v>1784.0220797573177</c:v>
                </c:pt>
                <c:pt idx="4">
                  <c:v>1958.22960476651</c:v>
                </c:pt>
                <c:pt idx="5">
                  <c:v>2036.9648259107798</c:v>
                </c:pt>
                <c:pt idx="6">
                  <c:v>2097.4100390948875</c:v>
                </c:pt>
                <c:pt idx="7">
                  <c:v>2075.3912020817443</c:v>
                </c:pt>
                <c:pt idx="8">
                  <c:v>2075.9768918787054</c:v>
                </c:pt>
                <c:pt idx="9">
                  <c:v>2025.6773253510662</c:v>
                </c:pt>
                <c:pt idx="10">
                  <c:v>2047.2184433162315</c:v>
                </c:pt>
                <c:pt idx="11">
                  <c:v>2033.076023735219</c:v>
                </c:pt>
                <c:pt idx="12">
                  <c:v>1962.7921031386184</c:v>
                </c:pt>
                <c:pt idx="13">
                  <c:v>2008.8963000276083</c:v>
                </c:pt>
                <c:pt idx="14">
                  <c:v>2146.8175625414897</c:v>
                </c:pt>
                <c:pt idx="15">
                  <c:v>2140.423426769627</c:v>
                </c:pt>
                <c:pt idx="16">
                  <c:v>2128.2947592103451</c:v>
                </c:pt>
                <c:pt idx="17">
                  <c:v>2120.894161445955</c:v>
                </c:pt>
                <c:pt idx="18">
                  <c:v>2126.0374268767609</c:v>
                </c:pt>
                <c:pt idx="19">
                  <c:v>2141.5329937409342</c:v>
                </c:pt>
                <c:pt idx="20">
                  <c:v>2162.717458533642</c:v>
                </c:pt>
                <c:pt idx="21">
                  <c:v>2184.817428370221</c:v>
                </c:pt>
                <c:pt idx="22">
                  <c:v>2202.8760592632621</c:v>
                </c:pt>
                <c:pt idx="23">
                  <c:v>2212.707995909419</c:v>
                </c:pt>
                <c:pt idx="24">
                  <c:v>2213.8001510370559</c:v>
                </c:pt>
                <c:pt idx="25">
                  <c:v>2206.655351684356</c:v>
                </c:pt>
                <c:pt idx="26">
                  <c:v>2191.8655594373422</c:v>
                </c:pt>
                <c:pt idx="27">
                  <c:v>2170.0920182550049</c:v>
                </c:pt>
                <c:pt idx="28">
                  <c:v>2142.0618544720942</c:v>
                </c:pt>
                <c:pt idx="29">
                  <c:v>2108.5958217010939</c:v>
                </c:pt>
                <c:pt idx="30">
                  <c:v>2070.538328106752</c:v>
                </c:pt>
                <c:pt idx="31">
                  <c:v>2028.723814819695</c:v>
                </c:pt>
                <c:pt idx="32">
                  <c:v>1983.9623355257841</c:v>
                </c:pt>
                <c:pt idx="33">
                  <c:v>1937.02793252121</c:v>
                </c:pt>
                <c:pt idx="34">
                  <c:v>1888.6497719173681</c:v>
                </c:pt>
                <c:pt idx="35">
                  <c:v>1839.505905771352</c:v>
                </c:pt>
                <c:pt idx="36">
                  <c:v>1790.219458547135</c:v>
                </c:pt>
                <c:pt idx="37">
                  <c:v>1741.356988329004</c:v>
                </c:pt>
                <c:pt idx="38">
                  <c:v>1693.4287474167329</c:v>
                </c:pt>
                <c:pt idx="39">
                  <c:v>1646.8905594810749</c:v>
                </c:pt>
                <c:pt idx="40">
                  <c:v>1602.1470381907229</c:v>
                </c:pt>
                <c:pt idx="41">
                  <c:v>1559.5558919608291</c:v>
                </c:pt>
                <c:pt idx="42">
                  <c:v>1519.433088245873</c:v>
                </c:pt>
                <c:pt idx="43">
                  <c:v>1482.058686000006</c:v>
                </c:pt>
                <c:pt idx="44">
                  <c:v>1447.6831844226169</c:v>
                </c:pt>
                <c:pt idx="45">
                  <c:v>1416.534278298464</c:v>
                </c:pt>
                <c:pt idx="46">
                  <c:v>1388.8239540977529</c:v>
                </c:pt>
                <c:pt idx="47">
                  <c:v>1364.7559060650581</c:v>
                </c:pt>
                <c:pt idx="48">
                  <c:v>1344.533297918711</c:v>
                </c:pt>
                <c:pt idx="49">
                  <c:v>1328.3669442137971</c:v>
                </c:pt>
                <c:pt idx="50">
                  <c:v>1316.484037217326</c:v>
                </c:pt>
                <c:pt idx="51">
                  <c:v>1309.1376023035209</c:v>
                </c:pt>
                <c:pt idx="52">
                  <c:v>1306.6169301818391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99-45BC-996E-7CAE55CAE37F}"/>
            </c:ext>
          </c:extLst>
        </c:ser>
        <c:ser>
          <c:idx val="4"/>
          <c:order val="4"/>
          <c:tx>
            <c:strRef>
              <c:f>'高情景（2001-2060, 2020RMB）'!$A$18</c:f>
              <c:strCache>
                <c:ptCount val="1"/>
                <c:pt idx="0">
                  <c:v>非金属矿采选业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'高情景（2001-2060, 2020RMB）'!$I$18:$BI$18</c:f>
              <c:numCache>
                <c:formatCode>0_);[Red]\(0\)</c:formatCode>
                <c:ptCount val="53"/>
                <c:pt idx="0">
                  <c:v>740.76653991594344</c:v>
                </c:pt>
                <c:pt idx="1">
                  <c:v>844.0486631354139</c:v>
                </c:pt>
                <c:pt idx="2">
                  <c:v>1022.9457399478509</c:v>
                </c:pt>
                <c:pt idx="3">
                  <c:v>1214.8998811626097</c:v>
                </c:pt>
                <c:pt idx="4">
                  <c:v>1274.5479058190608</c:v>
                </c:pt>
                <c:pt idx="5">
                  <c:v>1356.0633699380928</c:v>
                </c:pt>
                <c:pt idx="6">
                  <c:v>1401.5037918321566</c:v>
                </c:pt>
                <c:pt idx="7">
                  <c:v>1417.3718474346597</c:v>
                </c:pt>
                <c:pt idx="8">
                  <c:v>1442.6692962996772</c:v>
                </c:pt>
                <c:pt idx="9">
                  <c:v>1454.4434672707334</c:v>
                </c:pt>
                <c:pt idx="10">
                  <c:v>1468.4618787211398</c:v>
                </c:pt>
                <c:pt idx="11">
                  <c:v>1418.6739912185421</c:v>
                </c:pt>
                <c:pt idx="12">
                  <c:v>1364.1405953083029</c:v>
                </c:pt>
                <c:pt idx="13">
                  <c:v>1526.8532453395294</c:v>
                </c:pt>
                <c:pt idx="14">
                  <c:v>1532.4140383714741</c:v>
                </c:pt>
                <c:pt idx="15">
                  <c:v>1529.061793885015</c:v>
                </c:pt>
                <c:pt idx="16">
                  <c:v>1523.2082931881789</c:v>
                </c:pt>
                <c:pt idx="17">
                  <c:v>1521.1084135786671</c:v>
                </c:pt>
                <c:pt idx="18">
                  <c:v>1527.385615188733</c:v>
                </c:pt>
                <c:pt idx="19">
                  <c:v>1540.298876166014</c:v>
                </c:pt>
                <c:pt idx="20">
                  <c:v>1556.4994294058681</c:v>
                </c:pt>
                <c:pt idx="21">
                  <c:v>1572.535606937324</c:v>
                </c:pt>
                <c:pt idx="22">
                  <c:v>1584.8182184640079</c:v>
                </c:pt>
                <c:pt idx="23">
                  <c:v>1590.3692766907491</c:v>
                </c:pt>
                <c:pt idx="24">
                  <c:v>1589.0481084061689</c:v>
                </c:pt>
                <c:pt idx="25">
                  <c:v>1581.5024584531541</c:v>
                </c:pt>
                <c:pt idx="26">
                  <c:v>1568.446341579225</c:v>
                </c:pt>
                <c:pt idx="27">
                  <c:v>1550.635203629</c:v>
                </c:pt>
                <c:pt idx="28">
                  <c:v>1528.807956190406</c:v>
                </c:pt>
                <c:pt idx="29">
                  <c:v>1503.5657060848839</c:v>
                </c:pt>
                <c:pt idx="30">
                  <c:v>1475.471629866955</c:v>
                </c:pt>
                <c:pt idx="31">
                  <c:v>1445.0773077299741</c:v>
                </c:pt>
                <c:pt idx="32">
                  <c:v>1412.914418828733</c:v>
                </c:pt>
                <c:pt idx="33">
                  <c:v>1379.48817697191</c:v>
                </c:pt>
                <c:pt idx="34">
                  <c:v>1345.272454179875</c:v>
                </c:pt>
                <c:pt idx="35">
                  <c:v>1310.7064901032111</c:v>
                </c:pt>
                <c:pt idx="36">
                  <c:v>1276.193049830249</c:v>
                </c:pt>
                <c:pt idx="37">
                  <c:v>1242.097870229753</c:v>
                </c:pt>
                <c:pt idx="38">
                  <c:v>1208.750224247274</c:v>
                </c:pt>
                <c:pt idx="39">
                  <c:v>1176.444431792195</c:v>
                </c:pt>
                <c:pt idx="40">
                  <c:v>1145.442153204478</c:v>
                </c:pt>
                <c:pt idx="41">
                  <c:v>1115.97531500326</c:v>
                </c:pt>
                <c:pt idx="42">
                  <c:v>1088.2495360685609</c:v>
                </c:pt>
                <c:pt idx="43">
                  <c:v>1062.4479441932181</c:v>
                </c:pt>
                <c:pt idx="44">
                  <c:v>1038.7352969400749</c:v>
                </c:pt>
                <c:pt idx="45">
                  <c:v>1017.2623461275761</c:v>
                </c:pt>
                <c:pt idx="46">
                  <c:v>998.17041153869752</c:v>
                </c:pt>
                <c:pt idx="47">
                  <c:v>981.59615641696018</c:v>
                </c:pt>
                <c:pt idx="48">
                  <c:v>967.67658511322179</c:v>
                </c:pt>
                <c:pt idx="49">
                  <c:v>956.55431234066793</c:v>
                </c:pt>
                <c:pt idx="50">
                  <c:v>948.38318469042918</c:v>
                </c:pt>
                <c:pt idx="51">
                  <c:v>943.33436954524291</c:v>
                </c:pt>
                <c:pt idx="52">
                  <c:v>941.60306593435064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99-45BC-996E-7CAE55CAE37F}"/>
            </c:ext>
          </c:extLst>
        </c:ser>
        <c:ser>
          <c:idx val="5"/>
          <c:order val="5"/>
          <c:tx>
            <c:strRef>
              <c:f>'高情景（2001-2060, 2020RMB）'!$A$19</c:f>
              <c:strCache>
                <c:ptCount val="1"/>
                <c:pt idx="0">
                  <c:v>开采专业及辅助性活动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'高情景（2001-2060, 2020RMB）'!$I$19:$BI$19</c:f>
              <c:numCache>
                <c:formatCode>0_);[Red]\(0\)</c:formatCode>
                <c:ptCount val="53"/>
                <c:pt idx="0">
                  <c:v>622.28189547720797</c:v>
                </c:pt>
                <c:pt idx="1">
                  <c:v>708.94586294105329</c:v>
                </c:pt>
                <c:pt idx="2">
                  <c:v>796.67192689080173</c:v>
                </c:pt>
                <c:pt idx="3">
                  <c:v>897.68406282890419</c:v>
                </c:pt>
                <c:pt idx="4">
                  <c:v>975.94130351953618</c:v>
                </c:pt>
                <c:pt idx="5">
                  <c:v>974.38864222573625</c:v>
                </c:pt>
                <c:pt idx="6">
                  <c:v>903.34619259796079</c:v>
                </c:pt>
                <c:pt idx="7">
                  <c:v>755.02693912330028</c:v>
                </c:pt>
                <c:pt idx="8">
                  <c:v>629.98069374082036</c:v>
                </c:pt>
                <c:pt idx="9">
                  <c:v>764.56980297896723</c:v>
                </c:pt>
                <c:pt idx="10">
                  <c:v>943.22721747818241</c:v>
                </c:pt>
                <c:pt idx="11">
                  <c:v>1106.7744145318222</c:v>
                </c:pt>
                <c:pt idx="12">
                  <c:v>935.75183103419295</c:v>
                </c:pt>
                <c:pt idx="13">
                  <c:v>1028.8553087520027</c:v>
                </c:pt>
                <c:pt idx="14">
                  <c:v>1144.432816780665</c:v>
                </c:pt>
                <c:pt idx="15">
                  <c:v>1185.970630665113</c:v>
                </c:pt>
                <c:pt idx="16">
                  <c:v>1291.9970775750321</c:v>
                </c:pt>
                <c:pt idx="17">
                  <c:v>1433.0394537922621</c:v>
                </c:pt>
                <c:pt idx="18">
                  <c:v>1576.38295789721</c:v>
                </c:pt>
                <c:pt idx="19">
                  <c:v>1714.122325789253</c:v>
                </c:pt>
                <c:pt idx="20">
                  <c:v>1846.974129921651</c:v>
                </c:pt>
                <c:pt idx="21">
                  <c:v>1976.8838704413361</c:v>
                </c:pt>
                <c:pt idx="22">
                  <c:v>2107.0035730788331</c:v>
                </c:pt>
                <c:pt idx="23">
                  <c:v>2240.6787960829888</c:v>
                </c:pt>
                <c:pt idx="24">
                  <c:v>2377.9718376494061</c:v>
                </c:pt>
                <c:pt idx="25">
                  <c:v>2517.869155064343</c:v>
                </c:pt>
                <c:pt idx="26">
                  <c:v>2659.1665187240928</c:v>
                </c:pt>
                <c:pt idx="27">
                  <c:v>2800.4667066055758</c:v>
                </c:pt>
                <c:pt idx="28">
                  <c:v>2940.3532785982188</c:v>
                </c:pt>
                <c:pt idx="29">
                  <c:v>3077.9750904988232</c:v>
                </c:pt>
                <c:pt idx="30">
                  <c:v>3212.658648747979</c:v>
                </c:pt>
                <c:pt idx="31">
                  <c:v>3343.762075406768</c:v>
                </c:pt>
                <c:pt idx="32">
                  <c:v>3470.6822990755718</c:v>
                </c:pt>
                <c:pt idx="33">
                  <c:v>3592.861445863412</c:v>
                </c:pt>
                <c:pt idx="34">
                  <c:v>3709.792344020977</c:v>
                </c:pt>
                <c:pt idx="35">
                  <c:v>3821.0230806517438</c:v>
                </c:pt>
                <c:pt idx="36">
                  <c:v>3926.160573777508</c:v>
                </c:pt>
                <c:pt idx="37">
                  <c:v>4024.8731471988381</c:v>
                </c:pt>
                <c:pt idx="38">
                  <c:v>4116.8921183918883</c:v>
                </c:pt>
                <c:pt idx="39">
                  <c:v>4202.0124305554646</c:v>
                </c:pt>
                <c:pt idx="40">
                  <c:v>4280.0923784199331</c:v>
                </c:pt>
                <c:pt idx="41">
                  <c:v>4351.052493225503</c:v>
                </c:pt>
                <c:pt idx="42">
                  <c:v>4414.8736651653771</c:v>
                </c:pt>
                <c:pt idx="43">
                  <c:v>4471.594591478779</c:v>
                </c:pt>
                <c:pt idx="44">
                  <c:v>4521.3086452845973</c:v>
                </c:pt>
                <c:pt idx="45">
                  <c:v>4564.1602642766084</c:v>
                </c:pt>
                <c:pt idx="46">
                  <c:v>4600.3409597434002</c:v>
                </c:pt>
                <c:pt idx="47">
                  <c:v>4630.0850452803397</c:v>
                </c:pt>
                <c:pt idx="48">
                  <c:v>4653.6651813243834</c:v>
                </c:pt>
                <c:pt idx="49">
                  <c:v>4671.3878265925114</c:v>
                </c:pt>
                <c:pt idx="50">
                  <c:v>4683.5886809865333</c:v>
                </c:pt>
                <c:pt idx="51">
                  <c:v>4690.62819688529</c:v>
                </c:pt>
                <c:pt idx="52">
                  <c:v>4692.8872273192956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99-45BC-996E-7CAE55CAE37F}"/>
            </c:ext>
          </c:extLst>
        </c:ser>
        <c:ser>
          <c:idx val="6"/>
          <c:order val="6"/>
          <c:tx>
            <c:strRef>
              <c:f>'高情景（2001-2060, 2020RMB）'!$A$20</c:f>
              <c:strCache>
                <c:ptCount val="1"/>
                <c:pt idx="0">
                  <c:v>其他采矿业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2020RMB）'!$I$20:$BI$20</c:f>
              <c:numCache>
                <c:formatCode>0_);[Red]\(0\)</c:formatCode>
                <c:ptCount val="53"/>
                <c:pt idx="0">
                  <c:v>4.2073585081337939</c:v>
                </c:pt>
                <c:pt idx="1">
                  <c:v>5.6913481669919435</c:v>
                </c:pt>
                <c:pt idx="2">
                  <c:v>6.6710308764954105</c:v>
                </c:pt>
                <c:pt idx="3">
                  <c:v>7.8715586982123913</c:v>
                </c:pt>
                <c:pt idx="4">
                  <c:v>7.9058264716914133</c:v>
                </c:pt>
                <c:pt idx="5">
                  <c:v>8.4565158393190849</c:v>
                </c:pt>
                <c:pt idx="6">
                  <c:v>7.8642757355593114</c:v>
                </c:pt>
                <c:pt idx="7">
                  <c:v>7.6399586741987617</c:v>
                </c:pt>
                <c:pt idx="8">
                  <c:v>6.6132251314970931</c:v>
                </c:pt>
                <c:pt idx="9">
                  <c:v>7.651212356064276</c:v>
                </c:pt>
                <c:pt idx="10">
                  <c:v>7.8468501110366367</c:v>
                </c:pt>
                <c:pt idx="11">
                  <c:v>7.8531685552162784</c:v>
                </c:pt>
                <c:pt idx="12">
                  <c:v>7.680442047975407</c:v>
                </c:pt>
                <c:pt idx="13">
                  <c:v>7.133140363143748</c:v>
                </c:pt>
                <c:pt idx="14">
                  <c:v>9.2604801376398402</c:v>
                </c:pt>
                <c:pt idx="15">
                  <c:v>9.4180745077402523</c:v>
                </c:pt>
                <c:pt idx="16">
                  <c:v>9.8146214076184446</c:v>
                </c:pt>
                <c:pt idx="17">
                  <c:v>10.333707407352239</c:v>
                </c:pt>
                <c:pt idx="18">
                  <c:v>10.864970280348819</c:v>
                </c:pt>
                <c:pt idx="19">
                  <c:v>11.382304526570289</c:v>
                </c:pt>
                <c:pt idx="20">
                  <c:v>11.883130445665561</c:v>
                </c:pt>
                <c:pt idx="21">
                  <c:v>12.36517491648741</c:v>
                </c:pt>
                <c:pt idx="22">
                  <c:v>12.82649894114823</c:v>
                </c:pt>
                <c:pt idx="23">
                  <c:v>13.26514154865767</c:v>
                </c:pt>
                <c:pt idx="24">
                  <c:v>13.677910578048021</c:v>
                </c:pt>
                <c:pt idx="25">
                  <c:v>14.06137081230254</c:v>
                </c:pt>
                <c:pt idx="26">
                  <c:v>14.41224076343069</c:v>
                </c:pt>
                <c:pt idx="27">
                  <c:v>14.727438550797221</c:v>
                </c:pt>
                <c:pt idx="28">
                  <c:v>15.004593204132931</c:v>
                </c:pt>
                <c:pt idx="29">
                  <c:v>15.24354652754417</c:v>
                </c:pt>
                <c:pt idx="30">
                  <c:v>15.44506048363036</c:v>
                </c:pt>
                <c:pt idx="31">
                  <c:v>15.610327419181861</c:v>
                </c:pt>
                <c:pt idx="32">
                  <c:v>15.74092414697814</c:v>
                </c:pt>
                <c:pt idx="33">
                  <c:v>15.83876311702875</c:v>
                </c:pt>
                <c:pt idx="34">
                  <c:v>15.906042310495391</c:v>
                </c:pt>
                <c:pt idx="35">
                  <c:v>15.94519534259673</c:v>
                </c:pt>
                <c:pt idx="36">
                  <c:v>15.958843083323559</c:v>
                </c:pt>
                <c:pt idx="37">
                  <c:v>15.94974790885853</c:v>
                </c:pt>
                <c:pt idx="38">
                  <c:v>15.92077149326655</c:v>
                </c:pt>
                <c:pt idx="39">
                  <c:v>15.87483684897151</c:v>
                </c:pt>
                <c:pt idx="40">
                  <c:v>15.81489513382639</c:v>
                </c:pt>
                <c:pt idx="41">
                  <c:v>15.74389756858595</c:v>
                </c:pt>
                <c:pt idx="42">
                  <c:v>15.664772656000251</c:v>
                </c:pt>
                <c:pt idx="43">
                  <c:v>15.580408764716459</c:v>
                </c:pt>
                <c:pt idx="44">
                  <c:v>15.49364203949265</c:v>
                </c:pt>
                <c:pt idx="45">
                  <c:v>15.40724952455119</c:v>
                </c:pt>
                <c:pt idx="46">
                  <c:v>15.323947339017909</c:v>
                </c:pt>
                <c:pt idx="47">
                  <c:v>15.246393721484489</c:v>
                </c:pt>
                <c:pt idx="48">
                  <c:v>15.177196763631279</c:v>
                </c:pt>
                <c:pt idx="49">
                  <c:v>15.118926679294511</c:v>
                </c:pt>
                <c:pt idx="50">
                  <c:v>15.07413250423506</c:v>
                </c:pt>
                <c:pt idx="51">
                  <c:v>15.04536319241036</c:v>
                </c:pt>
                <c:pt idx="52">
                  <c:v>15.03519316657971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99-45BC-996E-7CAE55CAE37F}"/>
            </c:ext>
          </c:extLst>
        </c:ser>
        <c:ser>
          <c:idx val="7"/>
          <c:order val="7"/>
          <c:tx>
            <c:strRef>
              <c:f>'高情景（2001-2060, 2020RMB）'!$A$21</c:f>
              <c:strCache>
                <c:ptCount val="1"/>
                <c:pt idx="0">
                  <c:v>农副食品加工业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2020RMB）'!$I$21:$BI$21</c:f>
              <c:numCache>
                <c:formatCode>0_);[Red]\(0\)</c:formatCode>
                <c:ptCount val="53"/>
                <c:pt idx="0">
                  <c:v>6050.1815346963958</c:v>
                </c:pt>
                <c:pt idx="1">
                  <c:v>6647.1197559437896</c:v>
                </c:pt>
                <c:pt idx="2">
                  <c:v>7423.3830327374781</c:v>
                </c:pt>
                <c:pt idx="3">
                  <c:v>8138.735509032279</c:v>
                </c:pt>
                <c:pt idx="4">
                  <c:v>8801.756427856033</c:v>
                </c:pt>
                <c:pt idx="5">
                  <c:v>9147.290394606589</c:v>
                </c:pt>
                <c:pt idx="6">
                  <c:v>9445.0378195708508</c:v>
                </c:pt>
                <c:pt idx="7">
                  <c:v>9453.4097282134589</c:v>
                </c:pt>
                <c:pt idx="8">
                  <c:v>9788.1934403291416</c:v>
                </c:pt>
                <c:pt idx="9">
                  <c:v>10581.43367652795</c:v>
                </c:pt>
                <c:pt idx="10">
                  <c:v>11157.537384528478</c:v>
                </c:pt>
                <c:pt idx="11">
                  <c:v>10962.124829845372</c:v>
                </c:pt>
                <c:pt idx="12">
                  <c:v>10445.304759048124</c:v>
                </c:pt>
                <c:pt idx="13">
                  <c:v>11712.956168186243</c:v>
                </c:pt>
                <c:pt idx="14">
                  <c:v>11981.684218336073</c:v>
                </c:pt>
                <c:pt idx="15">
                  <c:v>12058.76573568698</c:v>
                </c:pt>
                <c:pt idx="16">
                  <c:v>12259.342215964871</c:v>
                </c:pt>
                <c:pt idx="17">
                  <c:v>12537.90039671</c:v>
                </c:pt>
                <c:pt idx="18">
                  <c:v>12853.009857494921</c:v>
                </c:pt>
                <c:pt idx="19">
                  <c:v>13185.49350435823</c:v>
                </c:pt>
                <c:pt idx="20">
                  <c:v>13520.838703865031</c:v>
                </c:pt>
                <c:pt idx="21">
                  <c:v>13843.016609854099</c:v>
                </c:pt>
                <c:pt idx="22">
                  <c:v>14134.54667557048</c:v>
                </c:pt>
                <c:pt idx="23">
                  <c:v>14380.14020198851</c:v>
                </c:pt>
                <c:pt idx="24">
                  <c:v>14577.66752744565</c:v>
                </c:pt>
                <c:pt idx="25">
                  <c:v>14728.96140274042</c:v>
                </c:pt>
                <c:pt idx="26">
                  <c:v>14836.47902561975</c:v>
                </c:pt>
                <c:pt idx="27">
                  <c:v>14903.20540287957</c:v>
                </c:pt>
                <c:pt idx="28">
                  <c:v>14932.369594968541</c:v>
                </c:pt>
                <c:pt idx="29">
                  <c:v>14926.79257784392</c:v>
                </c:pt>
                <c:pt idx="30">
                  <c:v>14889.36298022934</c:v>
                </c:pt>
                <c:pt idx="31">
                  <c:v>14823.15733164019</c:v>
                </c:pt>
                <c:pt idx="32">
                  <c:v>14731.379877523361</c:v>
                </c:pt>
                <c:pt idx="33">
                  <c:v>14617.30732693121</c:v>
                </c:pt>
                <c:pt idx="34">
                  <c:v>14484.23941146869</c:v>
                </c:pt>
                <c:pt idx="35">
                  <c:v>14335.4558498595</c:v>
                </c:pt>
                <c:pt idx="36">
                  <c:v>14174.180054236</c:v>
                </c:pt>
                <c:pt idx="37">
                  <c:v>14003.54968882418</c:v>
                </c:pt>
                <c:pt idx="38">
                  <c:v>13826.59400313796</c:v>
                </c:pt>
                <c:pt idx="39">
                  <c:v>13646.217711916581</c:v>
                </c:pt>
                <c:pt idx="40">
                  <c:v>13465.1910827515</c:v>
                </c:pt>
                <c:pt idx="41">
                  <c:v>13286.1458181164</c:v>
                </c:pt>
                <c:pt idx="42">
                  <c:v>13111.57627875762</c:v>
                </c:pt>
                <c:pt idx="43">
                  <c:v>12943.845586913099</c:v>
                </c:pt>
                <c:pt idx="44">
                  <c:v>12785.196167123029</c:v>
                </c:pt>
                <c:pt idx="45">
                  <c:v>12637.764326049941</c:v>
                </c:pt>
                <c:pt idx="46">
                  <c:v>12503.5985376318</c:v>
                </c:pt>
                <c:pt idx="47">
                  <c:v>12384.681183500979</c:v>
                </c:pt>
                <c:pt idx="48">
                  <c:v>12282.953599115401</c:v>
                </c:pt>
                <c:pt idx="49">
                  <c:v>12200.344392573799</c:v>
                </c:pt>
                <c:pt idx="50">
                  <c:v>12138.801135821161</c:v>
                </c:pt>
                <c:pt idx="51">
                  <c:v>12100.325678305429</c:v>
                </c:pt>
                <c:pt idx="52">
                  <c:v>12087.01350397016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99-45BC-996E-7CAE55CAE37F}"/>
            </c:ext>
          </c:extLst>
        </c:ser>
        <c:ser>
          <c:idx val="8"/>
          <c:order val="8"/>
          <c:tx>
            <c:strRef>
              <c:f>'高情景（2001-2060, 2020RMB）'!$A$22</c:f>
              <c:strCache>
                <c:ptCount val="1"/>
                <c:pt idx="0">
                  <c:v>食品制造业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2020RMB）'!$I$22:$BI$22</c:f>
              <c:numCache>
                <c:formatCode>0_);[Red]\(0\)</c:formatCode>
                <c:ptCount val="53"/>
                <c:pt idx="0">
                  <c:v>2840.6455992012998</c:v>
                </c:pt>
                <c:pt idx="1">
                  <c:v>3072.4467177068132</c:v>
                </c:pt>
                <c:pt idx="2">
                  <c:v>3437.2202803711198</c:v>
                </c:pt>
                <c:pt idx="3">
                  <c:v>3867.5299130704925</c:v>
                </c:pt>
                <c:pt idx="4">
                  <c:v>4116.3241269140553</c:v>
                </c:pt>
                <c:pt idx="5">
                  <c:v>4301.3823456235787</c:v>
                </c:pt>
                <c:pt idx="6">
                  <c:v>4478.5085208395594</c:v>
                </c:pt>
                <c:pt idx="7">
                  <c:v>4567.4540786538546</c:v>
                </c:pt>
                <c:pt idx="8">
                  <c:v>4849.5535940714435</c:v>
                </c:pt>
                <c:pt idx="9">
                  <c:v>5355.4655716280495</c:v>
                </c:pt>
                <c:pt idx="10">
                  <c:v>5689.7020900355756</c:v>
                </c:pt>
                <c:pt idx="11">
                  <c:v>5776.570889117249</c:v>
                </c:pt>
                <c:pt idx="12">
                  <c:v>5671.8703052305846</c:v>
                </c:pt>
                <c:pt idx="13">
                  <c:v>6377.9299660669476</c:v>
                </c:pt>
                <c:pt idx="14">
                  <c:v>6627.9200426937196</c:v>
                </c:pt>
                <c:pt idx="15">
                  <c:v>6713.2621203239914</c:v>
                </c:pt>
                <c:pt idx="16">
                  <c:v>6928.5366780124441</c:v>
                </c:pt>
                <c:pt idx="17">
                  <c:v>7212.0600360362096</c:v>
                </c:pt>
                <c:pt idx="18">
                  <c:v>7506.8618620523603</c:v>
                </c:pt>
                <c:pt idx="19">
                  <c:v>7797.6258946071948</c:v>
                </c:pt>
                <c:pt idx="20">
                  <c:v>8079.935684052537</c:v>
                </c:pt>
                <c:pt idx="21">
                  <c:v>8348.9451387790959</c:v>
                </c:pt>
                <c:pt idx="22">
                  <c:v>8599.4398503611064</c:v>
                </c:pt>
                <c:pt idx="23">
                  <c:v>8826.8485993112608</c:v>
                </c:pt>
                <c:pt idx="24">
                  <c:v>9030.2973657806124</c:v>
                </c:pt>
                <c:pt idx="25">
                  <c:v>9210.1909873939367</c:v>
                </c:pt>
                <c:pt idx="26">
                  <c:v>9367.3075739958185</c:v>
                </c:pt>
                <c:pt idx="27">
                  <c:v>9502.7616226157443</c:v>
                </c:pt>
                <c:pt idx="28">
                  <c:v>9617.7887349825778</c:v>
                </c:pt>
                <c:pt idx="29">
                  <c:v>9713.1644027380225</c:v>
                </c:pt>
                <c:pt idx="30">
                  <c:v>9789.673385142185</c:v>
                </c:pt>
                <c:pt idx="31">
                  <c:v>9848.2591964748153</c:v>
                </c:pt>
                <c:pt idx="32">
                  <c:v>9890.0022573529041</c:v>
                </c:pt>
                <c:pt idx="33">
                  <c:v>9916.0980414537898</c:v>
                </c:pt>
                <c:pt idx="34">
                  <c:v>9927.8357244987328</c:v>
                </c:pt>
                <c:pt idx="35">
                  <c:v>9926.5777745282012</c:v>
                </c:pt>
                <c:pt idx="36">
                  <c:v>9913.7408513526043</c:v>
                </c:pt>
                <c:pt idx="37">
                  <c:v>9890.7783116677674</c:v>
                </c:pt>
                <c:pt idx="38">
                  <c:v>9859.1645473128901</c:v>
                </c:pt>
                <c:pt idx="39">
                  <c:v>9820.3813196811698</c:v>
                </c:pt>
                <c:pt idx="40">
                  <c:v>9775.9061950436753</c:v>
                </c:pt>
                <c:pt idx="41">
                  <c:v>9727.2031347362554</c:v>
                </c:pt>
                <c:pt idx="42">
                  <c:v>9675.7152515791859</c:v>
                </c:pt>
                <c:pt idx="43">
                  <c:v>9622.8597099831277</c:v>
                </c:pt>
                <c:pt idx="44">
                  <c:v>9570.024722066395</c:v>
                </c:pt>
                <c:pt idx="45">
                  <c:v>9518.5685756609746</c:v>
                </c:pt>
                <c:pt idx="46">
                  <c:v>9469.8206220400207</c:v>
                </c:pt>
                <c:pt idx="47">
                  <c:v>9425.0841511901108</c:v>
                </c:pt>
                <c:pt idx="48">
                  <c:v>9385.6410900676856</c:v>
                </c:pt>
                <c:pt idx="49">
                  <c:v>9352.7584741507235</c:v>
                </c:pt>
                <c:pt idx="50">
                  <c:v>9327.6966644326203</c:v>
                </c:pt>
                <c:pt idx="51">
                  <c:v>9311.7193106586492</c:v>
                </c:pt>
                <c:pt idx="52">
                  <c:v>9306.1050971271343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99-45BC-996E-7CAE55CAE37F}"/>
            </c:ext>
          </c:extLst>
        </c:ser>
        <c:ser>
          <c:idx val="9"/>
          <c:order val="9"/>
          <c:tx>
            <c:strRef>
              <c:f>'高情景（2001-2060, 2020RMB）'!$A$23</c:f>
              <c:strCache>
                <c:ptCount val="1"/>
                <c:pt idx="0">
                  <c:v>酒、饮料和精制茶制造业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2020RMB）'!$I$23:$BI$23</c:f>
              <c:numCache>
                <c:formatCode>0_);[Red]\(0\)</c:formatCode>
                <c:ptCount val="53"/>
                <c:pt idx="0">
                  <c:v>3020.3405238712726</c:v>
                </c:pt>
                <c:pt idx="1">
                  <c:v>3281.1205636919672</c:v>
                </c:pt>
                <c:pt idx="2">
                  <c:v>3651.550680724517</c:v>
                </c:pt>
                <c:pt idx="3">
                  <c:v>4171.8492624004839</c:v>
                </c:pt>
                <c:pt idx="4">
                  <c:v>4468.0210462305595</c:v>
                </c:pt>
                <c:pt idx="5">
                  <c:v>4677.3794495133261</c:v>
                </c:pt>
                <c:pt idx="6">
                  <c:v>4775.8177167059885</c:v>
                </c:pt>
                <c:pt idx="7">
                  <c:v>4879.7297009487811</c:v>
                </c:pt>
                <c:pt idx="8">
                  <c:v>5143.0198420387633</c:v>
                </c:pt>
                <c:pt idx="9">
                  <c:v>5679.5466147461566</c:v>
                </c:pt>
                <c:pt idx="10">
                  <c:v>6067.9398448699503</c:v>
                </c:pt>
                <c:pt idx="11">
                  <c:v>6213.2380330633578</c:v>
                </c:pt>
                <c:pt idx="12">
                  <c:v>5848.183273548666</c:v>
                </c:pt>
                <c:pt idx="13">
                  <c:v>6734.5068704919468</c:v>
                </c:pt>
                <c:pt idx="14">
                  <c:v>7272.1184742926107</c:v>
                </c:pt>
                <c:pt idx="15">
                  <c:v>7400.5246516709058</c:v>
                </c:pt>
                <c:pt idx="16">
                  <c:v>7723.7734873437084</c:v>
                </c:pt>
                <c:pt idx="17">
                  <c:v>8147.14590729069</c:v>
                </c:pt>
                <c:pt idx="18">
                  <c:v>8580.3425084660303</c:v>
                </c:pt>
                <c:pt idx="19">
                  <c:v>9001.6899447019096</c:v>
                </c:pt>
                <c:pt idx="20">
                  <c:v>9408.7435206593964</c:v>
                </c:pt>
                <c:pt idx="21">
                  <c:v>9799.3038234482337</c:v>
                </c:pt>
                <c:pt idx="22">
                  <c:v>10171.44576651975</c:v>
                </c:pt>
                <c:pt idx="23">
                  <c:v>10523.739422451241</c:v>
                </c:pt>
                <c:pt idx="24">
                  <c:v>10855.911415155129</c:v>
                </c:pt>
                <c:pt idx="25">
                  <c:v>11168.33360834385</c:v>
                </c:pt>
                <c:pt idx="26">
                  <c:v>11461.815791946039</c:v>
                </c:pt>
                <c:pt idx="27">
                  <c:v>11737.578381841089</c:v>
                </c:pt>
                <c:pt idx="28">
                  <c:v>11996.84035570925</c:v>
                </c:pt>
                <c:pt idx="29">
                  <c:v>12239.580546693431</c:v>
                </c:pt>
                <c:pt idx="30">
                  <c:v>12465.55561034424</c:v>
                </c:pt>
                <c:pt idx="31">
                  <c:v>12674.66142568177</c:v>
                </c:pt>
                <c:pt idx="32">
                  <c:v>12866.92839521757</c:v>
                </c:pt>
                <c:pt idx="33">
                  <c:v>13042.515507917889</c:v>
                </c:pt>
                <c:pt idx="34">
                  <c:v>13201.703358397501</c:v>
                </c:pt>
                <c:pt idx="35">
                  <c:v>13344.88631967402</c:v>
                </c:pt>
                <c:pt idx="36">
                  <c:v>13472.56406637574</c:v>
                </c:pt>
                <c:pt idx="37">
                  <c:v>13585.332640880941</c:v>
                </c:pt>
                <c:pt idx="38">
                  <c:v>13683.875247032949</c:v>
                </c:pt>
                <c:pt idx="39">
                  <c:v>13768.952945409719</c:v>
                </c:pt>
                <c:pt idx="40">
                  <c:v>13841.39541123199</c:v>
                </c:pt>
                <c:pt idx="41">
                  <c:v>13902.091901462671</c:v>
                </c:pt>
                <c:pt idx="42">
                  <c:v>13951.982562050751</c:v>
                </c:pt>
                <c:pt idx="43">
                  <c:v>13992.05019013355</c:v>
                </c:pt>
                <c:pt idx="44">
                  <c:v>14023.312549821339</c:v>
                </c:pt>
                <c:pt idx="45">
                  <c:v>14046.815324368759</c:v>
                </c:pt>
                <c:pt idx="46">
                  <c:v>14063.62577247168</c:v>
                </c:pt>
                <c:pt idx="47">
                  <c:v>14074.82714241589</c:v>
                </c:pt>
                <c:pt idx="48">
                  <c:v>14081.5138851146</c:v>
                </c:pt>
                <c:pt idx="49">
                  <c:v>14084.787695895589</c:v>
                </c:pt>
                <c:pt idx="50">
                  <c:v>14085.754405393631</c:v>
                </c:pt>
                <c:pt idx="51">
                  <c:v>14085.521732177091</c:v>
                </c:pt>
                <c:pt idx="52">
                  <c:v>14085.19790385681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99-45BC-996E-7CAE55CAE37F}"/>
            </c:ext>
          </c:extLst>
        </c:ser>
        <c:ser>
          <c:idx val="10"/>
          <c:order val="10"/>
          <c:tx>
            <c:strRef>
              <c:f>'高情景（2001-2060, 2020RMB）'!$A$24</c:f>
              <c:strCache>
                <c:ptCount val="1"/>
                <c:pt idx="0">
                  <c:v>烟草制品业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2020RMB）'!$I$24:$BI$24</c:f>
              <c:numCache>
                <c:formatCode>0_);[Red]\(0\)</c:formatCode>
                <c:ptCount val="53"/>
                <c:pt idx="0">
                  <c:v>5910.2529339903967</c:v>
                </c:pt>
                <c:pt idx="1">
                  <c:v>6061.9868434906066</c:v>
                </c:pt>
                <c:pt idx="2">
                  <c:v>6587.4237670059674</c:v>
                </c:pt>
                <c:pt idx="3">
                  <c:v>7127.2733201323808</c:v>
                </c:pt>
                <c:pt idx="4">
                  <c:v>7416.135483677398</c:v>
                </c:pt>
                <c:pt idx="5">
                  <c:v>7552.2827148565511</c:v>
                </c:pt>
                <c:pt idx="6">
                  <c:v>7834.3150298743867</c:v>
                </c:pt>
                <c:pt idx="7">
                  <c:v>7685.1772861720265</c:v>
                </c:pt>
                <c:pt idx="8">
                  <c:v>6877.3623126955108</c:v>
                </c:pt>
                <c:pt idx="9">
                  <c:v>7204.9831937381059</c:v>
                </c:pt>
                <c:pt idx="10">
                  <c:v>7604.4308278526087</c:v>
                </c:pt>
                <c:pt idx="11">
                  <c:v>7713.2012358029078</c:v>
                </c:pt>
                <c:pt idx="12">
                  <c:v>7700.2442564631801</c:v>
                </c:pt>
                <c:pt idx="13">
                  <c:v>8298.0213959945031</c:v>
                </c:pt>
                <c:pt idx="14">
                  <c:v>9019.4531857153415</c:v>
                </c:pt>
                <c:pt idx="15">
                  <c:v>9133.4008168871715</c:v>
                </c:pt>
                <c:pt idx="16">
                  <c:v>9421.4544034944247</c:v>
                </c:pt>
                <c:pt idx="17">
                  <c:v>9802.3289660135706</c:v>
                </c:pt>
                <c:pt idx="18">
                  <c:v>10201.076423720981</c:v>
                </c:pt>
                <c:pt idx="19">
                  <c:v>10597.286127944901</c:v>
                </c:pt>
                <c:pt idx="20">
                  <c:v>10984.70833520527</c:v>
                </c:pt>
                <c:pt idx="21">
                  <c:v>11356.40543170355</c:v>
                </c:pt>
                <c:pt idx="22">
                  <c:v>11704.8274382908</c:v>
                </c:pt>
                <c:pt idx="23">
                  <c:v>12023.340701437621</c:v>
                </c:pt>
                <c:pt idx="24">
                  <c:v>12310.888774171501</c:v>
                </c:pt>
                <c:pt idx="25">
                  <c:v>12568.308885060531</c:v>
                </c:pt>
                <c:pt idx="26">
                  <c:v>12796.95186843555</c:v>
                </c:pt>
                <c:pt idx="27">
                  <c:v>12998.62901305296</c:v>
                </c:pt>
                <c:pt idx="28">
                  <c:v>13175.22383852621</c:v>
                </c:pt>
                <c:pt idx="29">
                  <c:v>13327.608241889429</c:v>
                </c:pt>
                <c:pt idx="30">
                  <c:v>13456.54504662687</c:v>
                </c:pt>
                <c:pt idx="31">
                  <c:v>13562.989585050051</c:v>
                </c:pt>
                <c:pt idx="32">
                  <c:v>13648.06766225818</c:v>
                </c:pt>
                <c:pt idx="33">
                  <c:v>13713.05310678316</c:v>
                </c:pt>
                <c:pt idx="34">
                  <c:v>13759.345426561331</c:v>
                </c:pt>
                <c:pt idx="35">
                  <c:v>13788.44803375202</c:v>
                </c:pt>
                <c:pt idx="36">
                  <c:v>13801.947441764831</c:v>
                </c:pt>
                <c:pt idx="37">
                  <c:v>13801.493775362331</c:v>
                </c:pt>
                <c:pt idx="38">
                  <c:v>13788.78287228609</c:v>
                </c:pt>
                <c:pt idx="39">
                  <c:v>13765.540194588881</c:v>
                </c:pt>
                <c:pt idx="40">
                  <c:v>13733.50671145832</c:v>
                </c:pt>
                <c:pt idx="41">
                  <c:v>13694.42686415259</c:v>
                </c:pt>
                <c:pt idx="42">
                  <c:v>13650.03867874249</c:v>
                </c:pt>
                <c:pt idx="43">
                  <c:v>13602.066054369019</c:v>
                </c:pt>
                <c:pt idx="44">
                  <c:v>13552.21322409511</c:v>
                </c:pt>
                <c:pt idx="45">
                  <c:v>13502.161362343621</c:v>
                </c:pt>
                <c:pt idx="46">
                  <c:v>13453.567297371361</c:v>
                </c:pt>
                <c:pt idx="47">
                  <c:v>13408.064279103221</c:v>
                </c:pt>
                <c:pt idx="48">
                  <c:v>13367.26475172923</c:v>
                </c:pt>
                <c:pt idx="49">
                  <c:v>13332.765086513569</c:v>
                </c:pt>
                <c:pt idx="50">
                  <c:v>13306.15224304802</c:v>
                </c:pt>
                <c:pt idx="51">
                  <c:v>13289.01234655018</c:v>
                </c:pt>
                <c:pt idx="52">
                  <c:v>13282.941194698509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99-45BC-996E-7CAE55CAE37F}"/>
            </c:ext>
          </c:extLst>
        </c:ser>
        <c:ser>
          <c:idx val="11"/>
          <c:order val="11"/>
          <c:tx>
            <c:strRef>
              <c:f>'高情景（2001-2060, 2020RMB）'!$A$25</c:f>
              <c:strCache>
                <c:ptCount val="1"/>
                <c:pt idx="0">
                  <c:v>纺织业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2020RMB）'!$I$25:$BI$25</c:f>
              <c:numCache>
                <c:formatCode>0_);[Red]\(0\)</c:formatCode>
                <c:ptCount val="53"/>
                <c:pt idx="0">
                  <c:v>5647.7680515797283</c:v>
                </c:pt>
                <c:pt idx="1">
                  <c:v>5808.8244530877719</c:v>
                </c:pt>
                <c:pt idx="2">
                  <c:v>6295.3948284344315</c:v>
                </c:pt>
                <c:pt idx="3">
                  <c:v>6551.1998829030117</c:v>
                </c:pt>
                <c:pt idx="4">
                  <c:v>6997.5786247679334</c:v>
                </c:pt>
                <c:pt idx="5">
                  <c:v>7225.7532936361977</c:v>
                </c:pt>
                <c:pt idx="6">
                  <c:v>7391.6786908238228</c:v>
                </c:pt>
                <c:pt idx="7">
                  <c:v>7503.4186514554003</c:v>
                </c:pt>
                <c:pt idx="8">
                  <c:v>7725.2103975749078</c:v>
                </c:pt>
                <c:pt idx="9">
                  <c:v>8132.3183921548325</c:v>
                </c:pt>
                <c:pt idx="10">
                  <c:v>8178.3110397253649</c:v>
                </c:pt>
                <c:pt idx="11">
                  <c:v>7987.7649672471616</c:v>
                </c:pt>
                <c:pt idx="12">
                  <c:v>7781.1697585795664</c:v>
                </c:pt>
                <c:pt idx="13">
                  <c:v>8215.0941346473574</c:v>
                </c:pt>
                <c:pt idx="14">
                  <c:v>8119.836142530613</c:v>
                </c:pt>
                <c:pt idx="15">
                  <c:v>8155.3932853368306</c:v>
                </c:pt>
                <c:pt idx="16">
                  <c:v>8245.1433621552005</c:v>
                </c:pt>
                <c:pt idx="17">
                  <c:v>8363.6861355938254</c:v>
                </c:pt>
                <c:pt idx="18">
                  <c:v>8487.4822440276457</c:v>
                </c:pt>
                <c:pt idx="19">
                  <c:v>8603.1315542044849</c:v>
                </c:pt>
                <c:pt idx="20">
                  <c:v>8699.4249716762661</c:v>
                </c:pt>
                <c:pt idx="21">
                  <c:v>8764.7713750283874</c:v>
                </c:pt>
                <c:pt idx="22">
                  <c:v>8787.5227936612664</c:v>
                </c:pt>
                <c:pt idx="23">
                  <c:v>8760.1944297997215</c:v>
                </c:pt>
                <c:pt idx="24">
                  <c:v>8691.0306856956686</c:v>
                </c:pt>
                <c:pt idx="25">
                  <c:v>8592.3853134859073</c:v>
                </c:pt>
                <c:pt idx="26">
                  <c:v>8476.4849127230136</c:v>
                </c:pt>
                <c:pt idx="27">
                  <c:v>8355.108549279179</c:v>
                </c:pt>
                <c:pt idx="28">
                  <c:v>8237.6264135920246</c:v>
                </c:pt>
                <c:pt idx="29">
                  <c:v>8125.7659697428389</c:v>
                </c:pt>
                <c:pt idx="30">
                  <c:v>8019.4032532132314</c:v>
                </c:pt>
                <c:pt idx="31">
                  <c:v>7918.4216114625351</c:v>
                </c:pt>
                <c:pt idx="32">
                  <c:v>7822.711623039866</c:v>
                </c:pt>
                <c:pt idx="33">
                  <c:v>7732.1710272986629</c:v>
                </c:pt>
                <c:pt idx="34">
                  <c:v>7646.7046651842438</c:v>
                </c:pt>
                <c:pt idx="35">
                  <c:v>7566.2244315871967</c:v>
                </c:pt>
                <c:pt idx="36">
                  <c:v>7490.6492397837301</c:v>
                </c:pt>
                <c:pt idx="37">
                  <c:v>7419.904998515397</c:v>
                </c:pt>
                <c:pt idx="38">
                  <c:v>7353.9246022978423</c:v>
                </c:pt>
                <c:pt idx="39">
                  <c:v>7292.6479355881893</c:v>
                </c:pt>
                <c:pt idx="40">
                  <c:v>7236.0218914889392</c:v>
                </c:pt>
                <c:pt idx="41">
                  <c:v>7184.0004057171673</c:v>
                </c:pt>
                <c:pt idx="42">
                  <c:v>7136.5445066258517</c:v>
                </c:pt>
                <c:pt idx="43">
                  <c:v>7093.6223821297644</c:v>
                </c:pt>
                <c:pt idx="44">
                  <c:v>7055.2094644581493</c:v>
                </c:pt>
                <c:pt idx="45">
                  <c:v>7021.288533736818</c:v>
                </c:pt>
                <c:pt idx="46">
                  <c:v>6991.8498414879459</c:v>
                </c:pt>
                <c:pt idx="47">
                  <c:v>6966.8912552326301</c:v>
                </c:pt>
                <c:pt idx="48">
                  <c:v>6946.4184254859374</c:v>
                </c:pt>
                <c:pt idx="49">
                  <c:v>6930.4449765505487</c:v>
                </c:pt>
                <c:pt idx="50">
                  <c:v>6918.9927226415666</c:v>
                </c:pt>
                <c:pt idx="51">
                  <c:v>6912.0919110157174</c:v>
                </c:pt>
                <c:pt idx="52">
                  <c:v>6909.781493930619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B99-45BC-996E-7CAE55CAE37F}"/>
            </c:ext>
          </c:extLst>
        </c:ser>
        <c:ser>
          <c:idx val="12"/>
          <c:order val="12"/>
          <c:tx>
            <c:strRef>
              <c:f>'高情景（2001-2060, 2020RMB）'!$A$26</c:f>
              <c:strCache>
                <c:ptCount val="1"/>
                <c:pt idx="0">
                  <c:v>纺织服装、服饰业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2020RMB）'!$I$26:$BI$26</c:f>
              <c:numCache>
                <c:formatCode>0_);[Red]\(0\)</c:formatCode>
                <c:ptCount val="53"/>
                <c:pt idx="0">
                  <c:v>3460.8916760455404</c:v>
                </c:pt>
                <c:pt idx="1">
                  <c:v>3605.515444217865</c:v>
                </c:pt>
                <c:pt idx="2">
                  <c:v>4026.5743894484108</c:v>
                </c:pt>
                <c:pt idx="3">
                  <c:v>4472.6300956934492</c:v>
                </c:pt>
                <c:pt idx="4">
                  <c:v>4564.4856573758252</c:v>
                </c:pt>
                <c:pt idx="5">
                  <c:v>4648.2816027676581</c:v>
                </c:pt>
                <c:pt idx="6">
                  <c:v>4777.3025609458309</c:v>
                </c:pt>
                <c:pt idx="7">
                  <c:v>4731.6821855644102</c:v>
                </c:pt>
                <c:pt idx="8">
                  <c:v>4793.0460137299378</c:v>
                </c:pt>
                <c:pt idx="9">
                  <c:v>5132.9612289534653</c:v>
                </c:pt>
                <c:pt idx="10">
                  <c:v>5335.7608842140544</c:v>
                </c:pt>
                <c:pt idx="11">
                  <c:v>5190.8649943427326</c:v>
                </c:pt>
                <c:pt idx="12">
                  <c:v>4569.5272137342927</c:v>
                </c:pt>
                <c:pt idx="13">
                  <c:v>5162.1510144134963</c:v>
                </c:pt>
                <c:pt idx="14">
                  <c:v>5144.2443998897388</c:v>
                </c:pt>
                <c:pt idx="15">
                  <c:v>5173.1570729024379</c:v>
                </c:pt>
                <c:pt idx="16">
                  <c:v>5245.3519423030139</c:v>
                </c:pt>
                <c:pt idx="17">
                  <c:v>5338.9226177488836</c:v>
                </c:pt>
                <c:pt idx="18">
                  <c:v>5433.8752878768992</c:v>
                </c:pt>
                <c:pt idx="19">
                  <c:v>5521.1220266569844</c:v>
                </c:pt>
                <c:pt idx="20">
                  <c:v>5594.1376389372244</c:v>
                </c:pt>
                <c:pt idx="21">
                  <c:v>5646.1648714833273</c:v>
                </c:pt>
                <c:pt idx="22">
                  <c:v>5670.4177319180026</c:v>
                </c:pt>
                <c:pt idx="23">
                  <c:v>5662.6187331931687</c:v>
                </c:pt>
                <c:pt idx="24">
                  <c:v>5627.9835169987446</c:v>
                </c:pt>
                <c:pt idx="25">
                  <c:v>5574.2596492358316</c:v>
                </c:pt>
                <c:pt idx="26">
                  <c:v>5509.1691612066243</c:v>
                </c:pt>
                <c:pt idx="27">
                  <c:v>5440.2043221760568</c:v>
                </c:pt>
                <c:pt idx="28">
                  <c:v>5373.3630850938443</c:v>
                </c:pt>
                <c:pt idx="29">
                  <c:v>5309.7593119198564</c:v>
                </c:pt>
                <c:pt idx="30">
                  <c:v>5249.3192028132353</c:v>
                </c:pt>
                <c:pt idx="31">
                  <c:v>5191.973371542289</c:v>
                </c:pt>
                <c:pt idx="32">
                  <c:v>5137.6567464608997</c:v>
                </c:pt>
                <c:pt idx="33">
                  <c:v>5086.3084797230904</c:v>
                </c:pt>
                <c:pt idx="34">
                  <c:v>5037.8718646617936</c:v>
                </c:pt>
                <c:pt idx="35">
                  <c:v>4992.2942612771922</c:v>
                </c:pt>
                <c:pt idx="36">
                  <c:v>4949.5270298007999</c:v>
                </c:pt>
                <c:pt idx="37">
                  <c:v>4909.525472322106</c:v>
                </c:pt>
                <c:pt idx="38">
                  <c:v>4872.2487824862546</c:v>
                </c:pt>
                <c:pt idx="39">
                  <c:v>4837.6600032936594</c:v>
                </c:pt>
                <c:pt idx="40">
                  <c:v>4805.725993056004</c:v>
                </c:pt>
                <c:pt idx="41">
                  <c:v>4776.417399586865</c:v>
                </c:pt>
                <c:pt idx="42">
                  <c:v>4749.7086427309123</c:v>
                </c:pt>
                <c:pt idx="43">
                  <c:v>4725.5779053623237</c:v>
                </c:pt>
                <c:pt idx="44">
                  <c:v>4704.0071330103829</c:v>
                </c:pt>
                <c:pt idx="45">
                  <c:v>4684.982042300363</c:v>
                </c:pt>
                <c:pt idx="46">
                  <c:v>4668.4921384282516</c:v>
                </c:pt>
                <c:pt idx="47">
                  <c:v>4654.5307419208666</c:v>
                </c:pt>
                <c:pt idx="48">
                  <c:v>4643.0950249678654</c:v>
                </c:pt>
                <c:pt idx="49">
                  <c:v>4634.1860576487252</c:v>
                </c:pt>
                <c:pt idx="50">
                  <c:v>4627.8088644175123</c:v>
                </c:pt>
                <c:pt idx="51">
                  <c:v>4623.9724912499832</c:v>
                </c:pt>
                <c:pt idx="52">
                  <c:v>4622.6900839023356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99-45BC-996E-7CAE55CAE37F}"/>
            </c:ext>
          </c:extLst>
        </c:ser>
        <c:ser>
          <c:idx val="13"/>
          <c:order val="13"/>
          <c:tx>
            <c:strRef>
              <c:f>'高情景（2001-2060, 2020RMB）'!$A$27</c:f>
              <c:strCache>
                <c:ptCount val="1"/>
                <c:pt idx="0">
                  <c:v>皮革、毛皮、羽毛及其制品和制鞋业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2020RMB）'!$I$27:$BI$27</c:f>
              <c:numCache>
                <c:formatCode>0_);[Red]\(0\)</c:formatCode>
                <c:ptCount val="53"/>
                <c:pt idx="0">
                  <c:v>2304.2752500353404</c:v>
                </c:pt>
                <c:pt idx="1">
                  <c:v>2387.4604094503197</c:v>
                </c:pt>
                <c:pt idx="2">
                  <c:v>2701.0500413627724</c:v>
                </c:pt>
                <c:pt idx="3">
                  <c:v>2935.3821972842488</c:v>
                </c:pt>
                <c:pt idx="4">
                  <c:v>3009.6392280388595</c:v>
                </c:pt>
                <c:pt idx="5">
                  <c:v>3090.6222823019139</c:v>
                </c:pt>
                <c:pt idx="6">
                  <c:v>3146.7770885639497</c:v>
                </c:pt>
                <c:pt idx="7">
                  <c:v>3131.6541085798658</c:v>
                </c:pt>
                <c:pt idx="8">
                  <c:v>3160.0430937785932</c:v>
                </c:pt>
                <c:pt idx="9">
                  <c:v>3345.7647990286678</c:v>
                </c:pt>
                <c:pt idx="10">
                  <c:v>3487.9477112441045</c:v>
                </c:pt>
                <c:pt idx="11">
                  <c:v>3433.5858958672138</c:v>
                </c:pt>
                <c:pt idx="12">
                  <c:v>2932.9101730437146</c:v>
                </c:pt>
                <c:pt idx="13">
                  <c:v>3316.3341738898448</c:v>
                </c:pt>
                <c:pt idx="14">
                  <c:v>3355.3629553285882</c:v>
                </c:pt>
                <c:pt idx="15">
                  <c:v>3349.6019509291182</c:v>
                </c:pt>
                <c:pt idx="16">
                  <c:v>3340.5710648933209</c:v>
                </c:pt>
                <c:pt idx="17">
                  <c:v>3340.578564664655</c:v>
                </c:pt>
                <c:pt idx="18">
                  <c:v>3358.735381535831</c:v>
                </c:pt>
                <c:pt idx="19">
                  <c:v>3391.4292493646349</c:v>
                </c:pt>
                <c:pt idx="20">
                  <c:v>3431.803215840604</c:v>
                </c:pt>
                <c:pt idx="21">
                  <c:v>3472.7570834715102</c:v>
                </c:pt>
                <c:pt idx="22">
                  <c:v>3506.8615351534322</c:v>
                </c:pt>
                <c:pt idx="23">
                  <c:v>3527.838922955938</c:v>
                </c:pt>
                <c:pt idx="24">
                  <c:v>3535.0403418853989</c:v>
                </c:pt>
                <c:pt idx="25">
                  <c:v>3529.3850582912469</c:v>
                </c:pt>
                <c:pt idx="26">
                  <c:v>3511.9336042727368</c:v>
                </c:pt>
                <c:pt idx="27">
                  <c:v>3483.8518607765932</c:v>
                </c:pt>
                <c:pt idx="28">
                  <c:v>3446.358693147823</c:v>
                </c:pt>
                <c:pt idx="29">
                  <c:v>3400.6421362269589</c:v>
                </c:pt>
                <c:pt idx="30">
                  <c:v>3347.8888551815621</c:v>
                </c:pt>
                <c:pt idx="31">
                  <c:v>3289.2793751202748</c:v>
                </c:pt>
                <c:pt idx="32">
                  <c:v>3225.968394115886</c:v>
                </c:pt>
                <c:pt idx="33">
                  <c:v>3159.068595457607</c:v>
                </c:pt>
                <c:pt idx="34">
                  <c:v>3089.637956227436</c:v>
                </c:pt>
                <c:pt idx="35">
                  <c:v>3018.6704304720502</c:v>
                </c:pt>
                <c:pt idx="36">
                  <c:v>2947.089794189299</c:v>
                </c:pt>
                <c:pt idx="37">
                  <c:v>2875.7463752894209</c:v>
                </c:pt>
                <c:pt idx="38">
                  <c:v>2805.4163526155398</c:v>
                </c:pt>
                <c:pt idx="39">
                  <c:v>2736.803291185136</c:v>
                </c:pt>
                <c:pt idx="40">
                  <c:v>2670.5415827612301</c:v>
                </c:pt>
                <c:pt idx="41">
                  <c:v>2607.2014782652591</c:v>
                </c:pt>
                <c:pt idx="42">
                  <c:v>2547.2954281136472</c:v>
                </c:pt>
                <c:pt idx="43">
                  <c:v>2491.285485331623</c:v>
                </c:pt>
                <c:pt idx="44">
                  <c:v>2439.5915717656599</c:v>
                </c:pt>
                <c:pt idx="45">
                  <c:v>2392.600457932333</c:v>
                </c:pt>
                <c:pt idx="46">
                  <c:v>2350.6753606679249</c:v>
                </c:pt>
                <c:pt idx="47">
                  <c:v>2314.1661190869918</c:v>
                </c:pt>
                <c:pt idx="48">
                  <c:v>2283.41996839172</c:v>
                </c:pt>
                <c:pt idx="49">
                  <c:v>2258.7929934607628</c:v>
                </c:pt>
                <c:pt idx="50">
                  <c:v>2240.6624112813201</c:v>
                </c:pt>
                <c:pt idx="51">
                  <c:v>2229.4399053702232</c:v>
                </c:pt>
                <c:pt idx="52">
                  <c:v>2225.5863194800781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B99-45BC-996E-7CAE55CAE37F}"/>
            </c:ext>
          </c:extLst>
        </c:ser>
        <c:ser>
          <c:idx val="14"/>
          <c:order val="14"/>
          <c:tx>
            <c:strRef>
              <c:f>'高情景（2001-2060, 2020RMB）'!$A$28</c:f>
              <c:strCache>
                <c:ptCount val="1"/>
                <c:pt idx="0">
                  <c:v>木材加工和木、竹、藤、棕、草制品业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2020RMB）'!$I$28:$BI$28</c:f>
              <c:numCache>
                <c:formatCode>0_);[Red]\(0\)</c:formatCode>
                <c:ptCount val="53"/>
                <c:pt idx="0">
                  <c:v>1328.9824036014877</c:v>
                </c:pt>
                <c:pt idx="1">
                  <c:v>1482.7821695107011</c:v>
                </c:pt>
                <c:pt idx="2">
                  <c:v>1762.5007041562442</c:v>
                </c:pt>
                <c:pt idx="3">
                  <c:v>2049.1987875789623</c:v>
                </c:pt>
                <c:pt idx="4">
                  <c:v>2192.7265800548553</c:v>
                </c:pt>
                <c:pt idx="5">
                  <c:v>2326.7164094671548</c:v>
                </c:pt>
                <c:pt idx="6">
                  <c:v>2442.6042210226533</c:v>
                </c:pt>
                <c:pt idx="7">
                  <c:v>2463.3078356766532</c:v>
                </c:pt>
                <c:pt idx="8">
                  <c:v>2567.3709288969417</c:v>
                </c:pt>
                <c:pt idx="9">
                  <c:v>2759.8396763201949</c:v>
                </c:pt>
                <c:pt idx="10">
                  <c:v>2824.9114892595062</c:v>
                </c:pt>
                <c:pt idx="11">
                  <c:v>2783.6071882539604</c:v>
                </c:pt>
                <c:pt idx="12">
                  <c:v>2641.6002604003402</c:v>
                </c:pt>
                <c:pt idx="13">
                  <c:v>3036.4481610921225</c:v>
                </c:pt>
                <c:pt idx="14">
                  <c:v>3069.0985404160137</c:v>
                </c:pt>
                <c:pt idx="15">
                  <c:v>3084.6179114906022</c:v>
                </c:pt>
                <c:pt idx="16">
                  <c:v>3125.807360543683</c:v>
                </c:pt>
                <c:pt idx="17">
                  <c:v>3184.7631369042592</c:v>
                </c:pt>
                <c:pt idx="18">
                  <c:v>3254.1542068858398</c:v>
                </c:pt>
                <c:pt idx="19">
                  <c:v>3329.4293829725411</c:v>
                </c:pt>
                <c:pt idx="20">
                  <c:v>3406.4730795703499</c:v>
                </c:pt>
                <c:pt idx="21">
                  <c:v>3480.7784093290461</c:v>
                </c:pt>
                <c:pt idx="22">
                  <c:v>3547.4545602088838</c:v>
                </c:pt>
                <c:pt idx="23">
                  <c:v>3602.2441740224708</c:v>
                </c:pt>
                <c:pt idx="24">
                  <c:v>3644.5851904178849</c:v>
                </c:pt>
                <c:pt idx="25">
                  <c:v>3675.0100550706461</c:v>
                </c:pt>
                <c:pt idx="26">
                  <c:v>3694.207106316469</c:v>
                </c:pt>
                <c:pt idx="27">
                  <c:v>3702.994306562473</c:v>
                </c:pt>
                <c:pt idx="28">
                  <c:v>3702.2513824462389</c:v>
                </c:pt>
                <c:pt idx="29">
                  <c:v>3692.770739604875</c:v>
                </c:pt>
                <c:pt idx="30">
                  <c:v>3675.36131889338</c:v>
                </c:pt>
                <c:pt idx="31">
                  <c:v>3650.8724235862901</c:v>
                </c:pt>
                <c:pt idx="32">
                  <c:v>3620.1775150832082</c:v>
                </c:pt>
                <c:pt idx="33">
                  <c:v>3584.1595879363308</c:v>
                </c:pt>
                <c:pt idx="34">
                  <c:v>3543.698327892379</c:v>
                </c:pt>
                <c:pt idx="35">
                  <c:v>3499.659175591034</c:v>
                </c:pt>
                <c:pt idx="36">
                  <c:v>3452.8843468369719</c:v>
                </c:pt>
                <c:pt idx="37">
                  <c:v>3404.1857995170521</c:v>
                </c:pt>
                <c:pt idx="38">
                  <c:v>3354.3400880529398</c:v>
                </c:pt>
                <c:pt idx="39">
                  <c:v>3304.085008899051</c:v>
                </c:pt>
                <c:pt idx="40">
                  <c:v>3254.1179146397239</c:v>
                </c:pt>
                <c:pt idx="41">
                  <c:v>3205.0955589490118</c:v>
                </c:pt>
                <c:pt idx="42">
                  <c:v>3157.6353290549719</c:v>
                </c:pt>
                <c:pt idx="43">
                  <c:v>3112.3177252686728</c:v>
                </c:pt>
                <c:pt idx="44">
                  <c:v>3069.6899574561262</c:v>
                </c:pt>
                <c:pt idx="45">
                  <c:v>3030.2705449762739</c:v>
                </c:pt>
                <c:pt idx="46">
                  <c:v>2994.554828655318</c:v>
                </c:pt>
                <c:pt idx="47">
                  <c:v>2963.021330097481</c:v>
                </c:pt>
                <c:pt idx="48">
                  <c:v>2936.1389245816931</c:v>
                </c:pt>
                <c:pt idx="49">
                  <c:v>2914.3748287972799</c:v>
                </c:pt>
                <c:pt idx="50">
                  <c:v>2898.2034439038689</c:v>
                </c:pt>
                <c:pt idx="51">
                  <c:v>2888.1161384196321</c:v>
                </c:pt>
                <c:pt idx="52">
                  <c:v>2884.6321052438689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B99-45BC-996E-7CAE55CAE37F}"/>
            </c:ext>
          </c:extLst>
        </c:ser>
        <c:ser>
          <c:idx val="15"/>
          <c:order val="15"/>
          <c:tx>
            <c:strRef>
              <c:f>'高情景（2001-2060, 2020RMB）'!$A$29</c:f>
              <c:strCache>
                <c:ptCount val="1"/>
                <c:pt idx="0">
                  <c:v>家具制造业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2020RMB）'!$I$29:$BI$29</c:f>
              <c:numCache>
                <c:formatCode>0_);[Red]\(0\)</c:formatCode>
                <c:ptCount val="53"/>
                <c:pt idx="0">
                  <c:v>942.44830582196994</c:v>
                </c:pt>
                <c:pt idx="1">
                  <c:v>972.00409563695905</c:v>
                </c:pt>
                <c:pt idx="2">
                  <c:v>1129.8811717538965</c:v>
                </c:pt>
                <c:pt idx="3">
                  <c:v>1250.7043821461339</c:v>
                </c:pt>
                <c:pt idx="4">
                  <c:v>1324.0169299660911</c:v>
                </c:pt>
                <c:pt idx="5">
                  <c:v>1386.0564923380959</c:v>
                </c:pt>
                <c:pt idx="6">
                  <c:v>1444.4616196836896</c:v>
                </c:pt>
                <c:pt idx="7">
                  <c:v>1464.9271654424824</c:v>
                </c:pt>
                <c:pt idx="8">
                  <c:v>1523.9542011748163</c:v>
                </c:pt>
                <c:pt idx="9">
                  <c:v>1693.7330948132931</c:v>
                </c:pt>
                <c:pt idx="10">
                  <c:v>1780.8886584549791</c:v>
                </c:pt>
                <c:pt idx="11">
                  <c:v>1760.0007062456536</c:v>
                </c:pt>
                <c:pt idx="12">
                  <c:v>1627.6494522571516</c:v>
                </c:pt>
                <c:pt idx="13">
                  <c:v>1901.4435312506728</c:v>
                </c:pt>
                <c:pt idx="14">
                  <c:v>1802.1334874675638</c:v>
                </c:pt>
                <c:pt idx="15">
                  <c:v>1810.2384699397001</c:v>
                </c:pt>
                <c:pt idx="16">
                  <c:v>1832.0020674400289</c:v>
                </c:pt>
                <c:pt idx="17">
                  <c:v>1863.6869763840621</c:v>
                </c:pt>
                <c:pt idx="18">
                  <c:v>1901.7658132367831</c:v>
                </c:pt>
                <c:pt idx="19">
                  <c:v>1943.646155256426</c:v>
                </c:pt>
                <c:pt idx="20">
                  <c:v>1986.8140747785519</c:v>
                </c:pt>
                <c:pt idx="21">
                  <c:v>2028.5273346180979</c:v>
                </c:pt>
                <c:pt idx="22">
                  <c:v>2065.8170985859429</c:v>
                </c:pt>
                <c:pt idx="23">
                  <c:v>2096.104487996879</c:v>
                </c:pt>
                <c:pt idx="24">
                  <c:v>2119.0561835791709</c:v>
                </c:pt>
                <c:pt idx="25">
                  <c:v>2134.9999048330178</c:v>
                </c:pt>
                <c:pt idx="26">
                  <c:v>2144.3538628236929</c:v>
                </c:pt>
                <c:pt idx="27">
                  <c:v>2147.6109831787599</c:v>
                </c:pt>
                <c:pt idx="28">
                  <c:v>2145.3001619122651</c:v>
                </c:pt>
                <c:pt idx="29">
                  <c:v>2137.9028074444141</c:v>
                </c:pt>
                <c:pt idx="30">
                  <c:v>2125.9096670514418</c:v>
                </c:pt>
                <c:pt idx="31">
                  <c:v>2109.8332262703489</c:v>
                </c:pt>
                <c:pt idx="32">
                  <c:v>2090.1980289583339</c:v>
                </c:pt>
                <c:pt idx="33">
                  <c:v>2067.5320016165228</c:v>
                </c:pt>
                <c:pt idx="34">
                  <c:v>2042.3588952931209</c:v>
                </c:pt>
                <c:pt idx="35">
                  <c:v>2015.1919089357871</c:v>
                </c:pt>
                <c:pt idx="36">
                  <c:v>1986.5285147652701</c:v>
                </c:pt>
                <c:pt idx="37">
                  <c:v>1956.846469951475</c:v>
                </c:pt>
                <c:pt idx="38">
                  <c:v>1926.60096997448</c:v>
                </c:pt>
                <c:pt idx="39">
                  <c:v>1896.222877535952</c:v>
                </c:pt>
                <c:pt idx="40">
                  <c:v>1866.1179464326719</c:v>
                </c:pt>
                <c:pt idx="41">
                  <c:v>1836.6669518757601</c:v>
                </c:pt>
                <c:pt idx="42">
                  <c:v>1808.2266366613901</c:v>
                </c:pt>
                <c:pt idx="43">
                  <c:v>1781.1313856364479</c:v>
                </c:pt>
                <c:pt idx="44">
                  <c:v>1755.695548322881</c:v>
                </c:pt>
                <c:pt idx="45">
                  <c:v>1732.216340694315</c:v>
                </c:pt>
                <c:pt idx="46">
                  <c:v>1710.977271365593</c:v>
                </c:pt>
                <c:pt idx="47">
                  <c:v>1692.252054426503</c:v>
                </c:pt>
                <c:pt idx="48">
                  <c:v>1676.3089905567269</c:v>
                </c:pt>
                <c:pt idx="49">
                  <c:v>1663.4158198233081</c:v>
                </c:pt>
                <c:pt idx="50">
                  <c:v>1653.8450738226361</c:v>
                </c:pt>
                <c:pt idx="51">
                  <c:v>1647.879981966403</c:v>
                </c:pt>
                <c:pt idx="52">
                  <c:v>1645.8210173809571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B99-45BC-996E-7CAE55CAE37F}"/>
            </c:ext>
          </c:extLst>
        </c:ser>
        <c:ser>
          <c:idx val="16"/>
          <c:order val="16"/>
          <c:tx>
            <c:strRef>
              <c:f>'高情景（2001-2060, 2020RMB）'!$A$30</c:f>
              <c:strCache>
                <c:ptCount val="1"/>
                <c:pt idx="0">
                  <c:v>造纸和纸制品业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2020RMB）'!$I$30:$BI$30</c:f>
              <c:numCache>
                <c:formatCode>0_);[Red]\(0\)</c:formatCode>
                <c:ptCount val="53"/>
                <c:pt idx="0">
                  <c:v>2399.4158408160433</c:v>
                </c:pt>
                <c:pt idx="1">
                  <c:v>2517.8787005987151</c:v>
                </c:pt>
                <c:pt idx="2">
                  <c:v>2841.2631481498397</c:v>
                </c:pt>
                <c:pt idx="3">
                  <c:v>3123.251114962859</c:v>
                </c:pt>
                <c:pt idx="4">
                  <c:v>3234.9671780680355</c:v>
                </c:pt>
                <c:pt idx="5">
                  <c:v>3331.2326114407938</c:v>
                </c:pt>
                <c:pt idx="6">
                  <c:v>3401.3404077881783</c:v>
                </c:pt>
                <c:pt idx="7">
                  <c:v>3397.9015395567599</c:v>
                </c:pt>
                <c:pt idx="8">
                  <c:v>3511.6031390759331</c:v>
                </c:pt>
                <c:pt idx="9">
                  <c:v>3703.7687703101592</c:v>
                </c:pt>
                <c:pt idx="10">
                  <c:v>3724.7155807424642</c:v>
                </c:pt>
                <c:pt idx="11">
                  <c:v>3742.079787486814</c:v>
                </c:pt>
                <c:pt idx="12">
                  <c:v>3663.3945727849982</c:v>
                </c:pt>
                <c:pt idx="13">
                  <c:v>4054.5873514850814</c:v>
                </c:pt>
                <c:pt idx="14">
                  <c:v>4094.0668183633061</c:v>
                </c:pt>
                <c:pt idx="15">
                  <c:v>4136.5813676525459</c:v>
                </c:pt>
                <c:pt idx="16">
                  <c:v>4241.3462248375436</c:v>
                </c:pt>
                <c:pt idx="17">
                  <c:v>4373.6569729002258</c:v>
                </c:pt>
                <c:pt idx="18">
                  <c:v>4501.7453273924812</c:v>
                </c:pt>
                <c:pt idx="19">
                  <c:v>4616.1604041460496</c:v>
                </c:pt>
                <c:pt idx="20">
                  <c:v>4713.3123670446594</c:v>
                </c:pt>
                <c:pt idx="21">
                  <c:v>4789.5919417506466</c:v>
                </c:pt>
                <c:pt idx="22">
                  <c:v>4841.4936206352086</c:v>
                </c:pt>
                <c:pt idx="23">
                  <c:v>4867.156468517077</c:v>
                </c:pt>
                <c:pt idx="24">
                  <c:v>4870.7141185663631</c:v>
                </c:pt>
                <c:pt idx="25">
                  <c:v>4858.0568338128132</c:v>
                </c:pt>
                <c:pt idx="26">
                  <c:v>4835.2217283279051</c:v>
                </c:pt>
                <c:pt idx="27">
                  <c:v>4808.2305216302757</c:v>
                </c:pt>
                <c:pt idx="28">
                  <c:v>4782.0190125933586</c:v>
                </c:pt>
                <c:pt idx="29">
                  <c:v>4757.5104968887608</c:v>
                </c:pt>
                <c:pt idx="30">
                  <c:v>4734.6379473867446</c:v>
                </c:pt>
                <c:pt idx="31">
                  <c:v>4713.3368656128596</c:v>
                </c:pt>
                <c:pt idx="32">
                  <c:v>4693.5451028648176</c:v>
                </c:pt>
                <c:pt idx="33">
                  <c:v>4675.2026914428161</c:v>
                </c:pt>
                <c:pt idx="34">
                  <c:v>4658.2516853354718</c:v>
                </c:pt>
                <c:pt idx="35">
                  <c:v>4642.636009757427</c:v>
                </c:pt>
                <c:pt idx="36">
                  <c:v>4628.3013189844733</c:v>
                </c:pt>
                <c:pt idx="37">
                  <c:v>4615.1948619771683</c:v>
                </c:pt>
                <c:pt idx="38">
                  <c:v>4603.2653553275213</c:v>
                </c:pt>
                <c:pt idx="39">
                  <c:v>4592.4628631020241</c:v>
                </c:pt>
                <c:pt idx="40">
                  <c:v>4582.7386831917693</c:v>
                </c:pt>
                <c:pt idx="41">
                  <c:v>4574.0452398141933</c:v>
                </c:pt>
                <c:pt idx="42">
                  <c:v>4566.3359818430308</c:v>
                </c:pt>
                <c:pt idx="43">
                  <c:v>4559.5652866728096</c:v>
                </c:pt>
                <c:pt idx="44">
                  <c:v>4553.6883693516093</c:v>
                </c:pt>
                <c:pt idx="45">
                  <c:v>4548.6611967421868</c:v>
                </c:pt>
                <c:pt idx="46">
                  <c:v>4544.4404064948576</c:v>
                </c:pt>
                <c:pt idx="47">
                  <c:v>4540.983230638677</c:v>
                </c:pt>
                <c:pt idx="48">
                  <c:v>4538.2474236183434</c:v>
                </c:pt>
                <c:pt idx="49">
                  <c:v>4536.1911946231567</c:v>
                </c:pt>
                <c:pt idx="50">
                  <c:v>4534.7731440737616</c:v>
                </c:pt>
                <c:pt idx="51">
                  <c:v>4533.9522041482214</c:v>
                </c:pt>
                <c:pt idx="52">
                  <c:v>4533.6875832456026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B99-45BC-996E-7CAE55CAE37F}"/>
            </c:ext>
          </c:extLst>
        </c:ser>
        <c:ser>
          <c:idx val="17"/>
          <c:order val="17"/>
          <c:tx>
            <c:strRef>
              <c:f>'高情景（2001-2060, 2020RMB）'!$A$31</c:f>
              <c:strCache>
                <c:ptCount val="1"/>
                <c:pt idx="0">
                  <c:v>印刷和记录媒介复制业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2020RMB）'!$I$31:$BI$31</c:f>
              <c:numCache>
                <c:formatCode>0_);[Red]\(0\)</c:formatCode>
                <c:ptCount val="53"/>
                <c:pt idx="0">
                  <c:v>960.49923103428591</c:v>
                </c:pt>
                <c:pt idx="1">
                  <c:v>990.62110956548941</c:v>
                </c:pt>
                <c:pt idx="2">
                  <c:v>1105.3457185260063</c:v>
                </c:pt>
                <c:pt idx="3">
                  <c:v>1209.7378757621632</c:v>
                </c:pt>
                <c:pt idx="4">
                  <c:v>1267.9807982271564</c:v>
                </c:pt>
                <c:pt idx="5">
                  <c:v>1347.8717215792374</c:v>
                </c:pt>
                <c:pt idx="6">
                  <c:v>1421.466988732664</c:v>
                </c:pt>
                <c:pt idx="7">
                  <c:v>1438.9096272736515</c:v>
                </c:pt>
                <c:pt idx="8">
                  <c:v>1489.8672732730606</c:v>
                </c:pt>
                <c:pt idx="9">
                  <c:v>1658.8647683805762</c:v>
                </c:pt>
                <c:pt idx="10">
                  <c:v>1760.7433815949707</c:v>
                </c:pt>
                <c:pt idx="11">
                  <c:v>1740.091712310071</c:v>
                </c:pt>
                <c:pt idx="12">
                  <c:v>1649.6368760600501</c:v>
                </c:pt>
                <c:pt idx="13">
                  <c:v>1909.953713647637</c:v>
                </c:pt>
                <c:pt idx="14">
                  <c:v>1947.9528299445335</c:v>
                </c:pt>
                <c:pt idx="15">
                  <c:v>1967.977892159767</c:v>
                </c:pt>
                <c:pt idx="16">
                  <c:v>2018.814307488449</c:v>
                </c:pt>
                <c:pt idx="17">
                  <c:v>2086.5708862070792</c:v>
                </c:pt>
                <c:pt idx="18">
                  <c:v>2158.586964912894</c:v>
                </c:pt>
                <c:pt idx="19">
                  <c:v>2230.9806345569532</c:v>
                </c:pt>
                <c:pt idx="20">
                  <c:v>2302.0507613524669</c:v>
                </c:pt>
                <c:pt idx="21">
                  <c:v>2369.8989978216841</c:v>
                </c:pt>
                <c:pt idx="22">
                  <c:v>2432.4483443224499</c:v>
                </c:pt>
                <c:pt idx="23">
                  <c:v>2487.8683554100221</c:v>
                </c:pt>
                <c:pt idx="24">
                  <c:v>2535.857281297594</c:v>
                </c:pt>
                <c:pt idx="25">
                  <c:v>2576.6038660492381</c:v>
                </c:pt>
                <c:pt idx="26">
                  <c:v>2610.4040122368142</c:v>
                </c:pt>
                <c:pt idx="27">
                  <c:v>2637.6479137686028</c:v>
                </c:pt>
                <c:pt idx="28">
                  <c:v>2658.7642953647578</c:v>
                </c:pt>
                <c:pt idx="29">
                  <c:v>2674.07814506554</c:v>
                </c:pt>
                <c:pt idx="30">
                  <c:v>2683.9228093367192</c:v>
                </c:pt>
                <c:pt idx="31">
                  <c:v>2688.673371468969</c:v>
                </c:pt>
                <c:pt idx="32">
                  <c:v>2688.7386925604778</c:v>
                </c:pt>
                <c:pt idx="33">
                  <c:v>2684.5537411020109</c:v>
                </c:pt>
                <c:pt idx="34">
                  <c:v>2676.5723685684379</c:v>
                </c:pt>
                <c:pt idx="35">
                  <c:v>2665.2606579186072</c:v>
                </c:pt>
                <c:pt idx="36">
                  <c:v>2651.0909419951222</c:v>
                </c:pt>
                <c:pt idx="37">
                  <c:v>2634.5365605741872</c:v>
                </c:pt>
                <c:pt idx="38">
                  <c:v>2616.0673990838668</c:v>
                </c:pt>
                <c:pt idx="39">
                  <c:v>2596.146229396425</c:v>
                </c:pt>
                <c:pt idx="40">
                  <c:v>2575.2258540027642</c:v>
                </c:pt>
                <c:pt idx="41">
                  <c:v>2553.7470395009632</c:v>
                </c:pt>
                <c:pt idx="42">
                  <c:v>2532.1372137259318</c:v>
                </c:pt>
                <c:pt idx="43">
                  <c:v>2510.8098929382031</c:v>
                </c:pt>
                <c:pt idx="44">
                  <c:v>2490.1648011114848</c:v>
                </c:pt>
                <c:pt idx="45">
                  <c:v>2470.588642290109</c:v>
                </c:pt>
                <c:pt idx="46">
                  <c:v>2452.4564889817461</c:v>
                </c:pt>
                <c:pt idx="47">
                  <c:v>2436.1337543657241</c:v>
                </c:pt>
                <c:pt idx="48">
                  <c:v>2421.9787235200629</c:v>
                </c:pt>
                <c:pt idx="49">
                  <c:v>2410.3456287414629</c:v>
                </c:pt>
                <c:pt idx="50">
                  <c:v>2401.5882662675658</c:v>
                </c:pt>
                <c:pt idx="51">
                  <c:v>2396.0641663204342</c:v>
                </c:pt>
                <c:pt idx="52">
                  <c:v>2394.139345501314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B99-45BC-996E-7CAE55CAE37F}"/>
            </c:ext>
          </c:extLst>
        </c:ser>
        <c:ser>
          <c:idx val="18"/>
          <c:order val="18"/>
          <c:tx>
            <c:strRef>
              <c:f>'高情景（2001-2060, 2020RMB）'!$A$32</c:f>
              <c:strCache>
                <c:ptCount val="1"/>
                <c:pt idx="0">
                  <c:v>文教、工美、体育和娱乐用品制造业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2020RMB）'!$I$32:$BI$32</c:f>
              <c:numCache>
                <c:formatCode>0_);[Red]\(0\)</c:formatCode>
                <c:ptCount val="53"/>
                <c:pt idx="0">
                  <c:v>1237.2348438757313</c:v>
                </c:pt>
                <c:pt idx="1">
                  <c:v>1260.7885849418121</c:v>
                </c:pt>
                <c:pt idx="2">
                  <c:v>1389.6603169510863</c:v>
                </c:pt>
                <c:pt idx="3">
                  <c:v>1498.203935994324</c:v>
                </c:pt>
                <c:pt idx="4">
                  <c:v>1581.7453247763906</c:v>
                </c:pt>
                <c:pt idx="5">
                  <c:v>1705.4469690205001</c:v>
                </c:pt>
                <c:pt idx="6">
                  <c:v>1857.428402654961</c:v>
                </c:pt>
                <c:pt idx="7">
                  <c:v>1864.3612617991985</c:v>
                </c:pt>
                <c:pt idx="8">
                  <c:v>1877.6232138558726</c:v>
                </c:pt>
                <c:pt idx="9">
                  <c:v>2073.499402210462</c:v>
                </c:pt>
                <c:pt idx="10">
                  <c:v>2225.6176241314952</c:v>
                </c:pt>
                <c:pt idx="11">
                  <c:v>2169.4713333944724</c:v>
                </c:pt>
                <c:pt idx="12">
                  <c:v>1972.7493616245627</c:v>
                </c:pt>
                <c:pt idx="13">
                  <c:v>2360.0523650119308</c:v>
                </c:pt>
                <c:pt idx="14">
                  <c:v>2335.0838323778685</c:v>
                </c:pt>
                <c:pt idx="15">
                  <c:v>2356.3924894802872</c:v>
                </c:pt>
                <c:pt idx="16">
                  <c:v>2410.848253291635</c:v>
                </c:pt>
                <c:pt idx="17">
                  <c:v>2484.2734228384329</c:v>
                </c:pt>
                <c:pt idx="18">
                  <c:v>2563.7977792676711</c:v>
                </c:pt>
                <c:pt idx="19">
                  <c:v>2645.08841953007</c:v>
                </c:pt>
                <c:pt idx="20">
                  <c:v>2725.8582977483311</c:v>
                </c:pt>
                <c:pt idx="21">
                  <c:v>2803.5455213824762</c:v>
                </c:pt>
                <c:pt idx="22">
                  <c:v>2875.3307242518622</c:v>
                </c:pt>
                <c:pt idx="23">
                  <c:v>2938.7283526675642</c:v>
                </c:pt>
                <c:pt idx="24">
                  <c:v>2993.3814792181352</c:v>
                </c:pt>
                <c:pt idx="25">
                  <c:v>3039.5983960231611</c:v>
                </c:pt>
                <c:pt idx="26">
                  <c:v>3077.814138363196</c:v>
                </c:pt>
                <c:pt idx="27">
                  <c:v>3108.5735486439798</c:v>
                </c:pt>
                <c:pt idx="28">
                  <c:v>3132.4492776181091</c:v>
                </c:pt>
                <c:pt idx="29">
                  <c:v>3149.827895986552</c:v>
                </c:pt>
                <c:pt idx="30">
                  <c:v>3161.0855898911591</c:v>
                </c:pt>
                <c:pt idx="31">
                  <c:v>3166.6430575840218</c:v>
                </c:pt>
                <c:pt idx="32">
                  <c:v>3166.9570465549368</c:v>
                </c:pt>
                <c:pt idx="33">
                  <c:v>3162.5122127901568</c:v>
                </c:pt>
                <c:pt idx="34">
                  <c:v>3153.8134612695112</c:v>
                </c:pt>
                <c:pt idx="35">
                  <c:v>3141.3788960209622</c:v>
                </c:pt>
                <c:pt idx="36">
                  <c:v>3125.7334779555581</c:v>
                </c:pt>
                <c:pt idx="37">
                  <c:v>3107.4034603329501</c:v>
                </c:pt>
                <c:pt idx="38">
                  <c:v>3086.911645864916</c:v>
                </c:pt>
                <c:pt idx="39">
                  <c:v>3064.7734867377339</c:v>
                </c:pt>
                <c:pt idx="40">
                  <c:v>3041.4940296055302</c:v>
                </c:pt>
                <c:pt idx="41">
                  <c:v>3017.565692079731</c:v>
                </c:pt>
                <c:pt idx="42">
                  <c:v>2993.466845465281</c:v>
                </c:pt>
                <c:pt idx="43">
                  <c:v>2969.661170406629</c:v>
                </c:pt>
                <c:pt idx="44">
                  <c:v>2946.5977475513819</c:v>
                </c:pt>
                <c:pt idx="45">
                  <c:v>2924.7118441091652</c:v>
                </c:pt>
                <c:pt idx="46">
                  <c:v>2904.4263590438359</c:v>
                </c:pt>
                <c:pt idx="47">
                  <c:v>2886.1538943576952</c:v>
                </c:pt>
                <c:pt idx="48">
                  <c:v>2870.2994273031991</c:v>
                </c:pt>
                <c:pt idx="49">
                  <c:v>2857.26356823674</c:v>
                </c:pt>
                <c:pt idx="50">
                  <c:v>2847.446401128409</c:v>
                </c:pt>
                <c:pt idx="51">
                  <c:v>2841.251918468412</c:v>
                </c:pt>
                <c:pt idx="52">
                  <c:v>2839.0930795848781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B99-45BC-996E-7CAE55CAE37F}"/>
            </c:ext>
          </c:extLst>
        </c:ser>
        <c:ser>
          <c:idx val="19"/>
          <c:order val="19"/>
          <c:tx>
            <c:strRef>
              <c:f>'高情景（2001-2060, 2020RMB）'!$A$33</c:f>
              <c:strCache>
                <c:ptCount val="1"/>
                <c:pt idx="0">
                  <c:v>石油、煤炭及其他燃料加工业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2020RMB）'!$I$33:$BI$33</c:f>
              <c:numCache>
                <c:formatCode>0_);[Red]\(0\)</c:formatCode>
                <c:ptCount val="53"/>
                <c:pt idx="0">
                  <c:v>4625.6513765876116</c:v>
                </c:pt>
                <c:pt idx="1">
                  <c:v>4612.8602684459884</c:v>
                </c:pt>
                <c:pt idx="2">
                  <c:v>4909.6595710962438</c:v>
                </c:pt>
                <c:pt idx="3">
                  <c:v>5076.1339274281618</c:v>
                </c:pt>
                <c:pt idx="4">
                  <c:v>5136.8917752740663</c:v>
                </c:pt>
                <c:pt idx="5">
                  <c:v>5177.5177742301576</c:v>
                </c:pt>
                <c:pt idx="6">
                  <c:v>5231.8795946876407</c:v>
                </c:pt>
                <c:pt idx="7">
                  <c:v>5330.8239788952933</c:v>
                </c:pt>
                <c:pt idx="8">
                  <c:v>5550.8237809702714</c:v>
                </c:pt>
                <c:pt idx="9">
                  <c:v>5888.2933870137658</c:v>
                </c:pt>
                <c:pt idx="10">
                  <c:v>6238.1949839855151</c:v>
                </c:pt>
                <c:pt idx="11">
                  <c:v>6315.3940380225322</c:v>
                </c:pt>
                <c:pt idx="12">
                  <c:v>6152.0529589530752</c:v>
                </c:pt>
                <c:pt idx="13">
                  <c:v>6456.6953675432605</c:v>
                </c:pt>
                <c:pt idx="14">
                  <c:v>6224.4128368227912</c:v>
                </c:pt>
                <c:pt idx="15">
                  <c:v>6283.2967559329436</c:v>
                </c:pt>
                <c:pt idx="16">
                  <c:v>6423.7161871903581</c:v>
                </c:pt>
                <c:pt idx="17">
                  <c:v>6590.0930946414028</c:v>
                </c:pt>
                <c:pt idx="18">
                  <c:v>6733.0605806038493</c:v>
                </c:pt>
                <c:pt idx="19">
                  <c:v>6843.9775376690168</c:v>
                </c:pt>
                <c:pt idx="20">
                  <c:v>6925.5061346965003</c:v>
                </c:pt>
                <c:pt idx="21">
                  <c:v>6980.9279998153552</c:v>
                </c:pt>
                <c:pt idx="22">
                  <c:v>7013.9926299134586</c:v>
                </c:pt>
                <c:pt idx="23">
                  <c:v>7028.1623190105538</c:v>
                </c:pt>
                <c:pt idx="24">
                  <c:v>7024.6467192546679</c:v>
                </c:pt>
                <c:pt idx="25">
                  <c:v>7004.1805288624428</c:v>
                </c:pt>
                <c:pt idx="26">
                  <c:v>6967.6162927723844</c:v>
                </c:pt>
                <c:pt idx="27">
                  <c:v>6915.9060420786818</c:v>
                </c:pt>
                <c:pt idx="28">
                  <c:v>6850.1915521626879</c:v>
                </c:pt>
                <c:pt idx="29">
                  <c:v>6772.1024260088807</c:v>
                </c:pt>
                <c:pt idx="30">
                  <c:v>6683.3897123132674</c:v>
                </c:pt>
                <c:pt idx="31">
                  <c:v>6585.7890237435086</c:v>
                </c:pt>
                <c:pt idx="32">
                  <c:v>6480.9981458593047</c:v>
                </c:pt>
                <c:pt idx="33">
                  <c:v>6370.6585751000648</c:v>
                </c:pt>
                <c:pt idx="34">
                  <c:v>6256.3409505002664</c:v>
                </c:pt>
                <c:pt idx="35">
                  <c:v>6139.5342409221112</c:v>
                </c:pt>
                <c:pt idx="36">
                  <c:v>6021.6384704209231</c:v>
                </c:pt>
                <c:pt idx="37">
                  <c:v>5903.9607080819969</c:v>
                </c:pt>
                <c:pt idx="38">
                  <c:v>5787.7140136678736</c:v>
                </c:pt>
                <c:pt idx="39">
                  <c:v>5674.0190145308006</c:v>
                </c:pt>
                <c:pt idx="40">
                  <c:v>5563.9077899981776</c:v>
                </c:pt>
                <c:pt idx="41">
                  <c:v>5458.3297542630398</c:v>
                </c:pt>
                <c:pt idx="42">
                  <c:v>5358.1592552134789</c:v>
                </c:pt>
                <c:pt idx="43">
                  <c:v>5264.2046423449337</c:v>
                </c:pt>
                <c:pt idx="44">
                  <c:v>5177.2185999711237</c:v>
                </c:pt>
                <c:pt idx="45">
                  <c:v>5097.9095908421014</c:v>
                </c:pt>
                <c:pt idx="46">
                  <c:v>5026.9543089120834</c:v>
                </c:pt>
                <c:pt idx="47">
                  <c:v>4965.0110977961313</c:v>
                </c:pt>
                <c:pt idx="48">
                  <c:v>4912.7343533744934</c:v>
                </c:pt>
                <c:pt idx="49">
                  <c:v>4870.7899955766843</c:v>
                </c:pt>
                <c:pt idx="50">
                  <c:v>4839.8721667571426</c:v>
                </c:pt>
                <c:pt idx="51">
                  <c:v>4820.7213940976744</c:v>
                </c:pt>
                <c:pt idx="52">
                  <c:v>4814.1445437600141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B99-45BC-996E-7CAE55CAE37F}"/>
            </c:ext>
          </c:extLst>
        </c:ser>
        <c:ser>
          <c:idx val="20"/>
          <c:order val="20"/>
          <c:tx>
            <c:strRef>
              <c:f>'高情景（2001-2060, 2020RMB）'!$A$34</c:f>
              <c:strCache>
                <c:ptCount val="1"/>
                <c:pt idx="0">
                  <c:v>化学原料和化学制品制造业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2020RMB）'!$I$34:$BI$34</c:f>
              <c:numCache>
                <c:formatCode>0_);[Red]\(0\)</c:formatCode>
                <c:ptCount val="53"/>
                <c:pt idx="0">
                  <c:v>10307.621181201201</c:v>
                </c:pt>
                <c:pt idx="1">
                  <c:v>11197.59429543964</c:v>
                </c:pt>
                <c:pt idx="2">
                  <c:v>12559.64137823792</c:v>
                </c:pt>
                <c:pt idx="3">
                  <c:v>13842.358017782368</c:v>
                </c:pt>
                <c:pt idx="4">
                  <c:v>14719.644806821092</c:v>
                </c:pt>
                <c:pt idx="5">
                  <c:v>15675.043022632364</c:v>
                </c:pt>
                <c:pt idx="6">
                  <c:v>16576.00180083466</c:v>
                </c:pt>
                <c:pt idx="7">
                  <c:v>17219.725535205271</c:v>
                </c:pt>
                <c:pt idx="8">
                  <c:v>18098.41766921154</c:v>
                </c:pt>
                <c:pt idx="9">
                  <c:v>19015.540655849214</c:v>
                </c:pt>
                <c:pt idx="10">
                  <c:v>19615.361201046722</c:v>
                </c:pt>
                <c:pt idx="11">
                  <c:v>19801.368225340564</c:v>
                </c:pt>
                <c:pt idx="12">
                  <c:v>19806.415285139785</c:v>
                </c:pt>
                <c:pt idx="13">
                  <c:v>22210.139333921907</c:v>
                </c:pt>
                <c:pt idx="14">
                  <c:v>24050.846611769</c:v>
                </c:pt>
                <c:pt idx="15">
                  <c:v>24548.507196012441</c:v>
                </c:pt>
                <c:pt idx="16">
                  <c:v>25772.32073525136</c:v>
                </c:pt>
                <c:pt idx="17">
                  <c:v>27301.22359256287</c:v>
                </c:pt>
                <c:pt idx="18">
                  <c:v>28722.798893997191</c:v>
                </c:pt>
                <c:pt idx="19">
                  <c:v>29936.52276172012</c:v>
                </c:pt>
                <c:pt idx="20">
                  <c:v>30936.365070368902</c:v>
                </c:pt>
                <c:pt idx="21">
                  <c:v>31724.437486178911</c:v>
                </c:pt>
                <c:pt idx="22">
                  <c:v>32310.127753127741</c:v>
                </c:pt>
                <c:pt idx="23">
                  <c:v>32710.89417127717</c:v>
                </c:pt>
                <c:pt idx="24">
                  <c:v>32956.881259295827</c:v>
                </c:pt>
                <c:pt idx="25">
                  <c:v>33083.863339820011</c:v>
                </c:pt>
                <c:pt idx="26">
                  <c:v>33129.830802420671</c:v>
                </c:pt>
                <c:pt idx="27">
                  <c:v>33133.825101034818</c:v>
                </c:pt>
                <c:pt idx="28">
                  <c:v>33128.682490519961</c:v>
                </c:pt>
                <c:pt idx="29">
                  <c:v>33121.15530609282</c:v>
                </c:pt>
                <c:pt idx="30">
                  <c:v>33111.466001851637</c:v>
                </c:pt>
                <c:pt idx="31">
                  <c:v>33099.837227162418</c:v>
                </c:pt>
                <c:pt idx="32">
                  <c:v>33086.491689337097</c:v>
                </c:pt>
                <c:pt idx="33">
                  <c:v>33071.652031185062</c:v>
                </c:pt>
                <c:pt idx="34">
                  <c:v>33055.540723473372</c:v>
                </c:pt>
                <c:pt idx="35">
                  <c:v>33038.37997230859</c:v>
                </c:pt>
                <c:pt idx="36">
                  <c:v>33020.391641435926</c:v>
                </c:pt>
                <c:pt idx="37">
                  <c:v>33001.797189435667</c:v>
                </c:pt>
                <c:pt idx="38">
                  <c:v>32982.817621781032</c:v>
                </c:pt>
                <c:pt idx="39">
                  <c:v>32963.673457715777</c:v>
                </c:pt>
                <c:pt idx="40">
                  <c:v>32944.584711897267</c:v>
                </c:pt>
                <c:pt idx="41">
                  <c:v>32925.770890749111</c:v>
                </c:pt>
                <c:pt idx="42">
                  <c:v>32907.451003465801</c:v>
                </c:pt>
                <c:pt idx="43">
                  <c:v>32889.843587609052</c:v>
                </c:pt>
                <c:pt idx="44">
                  <c:v>32873.166749242817</c:v>
                </c:pt>
                <c:pt idx="45">
                  <c:v>32857.638217558037</c:v>
                </c:pt>
                <c:pt idx="46">
                  <c:v>32843.475413947082</c:v>
                </c:pt>
                <c:pt idx="47">
                  <c:v>32830.895535499629</c:v>
                </c:pt>
                <c:pt idx="48">
                  <c:v>32820.115652907043</c:v>
                </c:pt>
                <c:pt idx="49">
                  <c:v>32811.352822776433</c:v>
                </c:pt>
                <c:pt idx="50">
                  <c:v>32804.824214377579</c:v>
                </c:pt>
                <c:pt idx="51">
                  <c:v>32800.747250868619</c:v>
                </c:pt>
                <c:pt idx="52">
                  <c:v>32799.339765067751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B99-45BC-996E-7CAE55CAE37F}"/>
            </c:ext>
          </c:extLst>
        </c:ser>
        <c:ser>
          <c:idx val="21"/>
          <c:order val="21"/>
          <c:tx>
            <c:strRef>
              <c:f>'高情景（2001-2060, 2020RMB）'!$A$35</c:f>
              <c:strCache>
                <c:ptCount val="1"/>
                <c:pt idx="0">
                  <c:v>医药制造业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2020RMB）'!$I$35:$BI$35</c:f>
              <c:numCache>
                <c:formatCode>0_);[Red]\(0\)</c:formatCode>
                <c:ptCount val="53"/>
                <c:pt idx="0">
                  <c:v>3511.6514206275415</c:v>
                </c:pt>
                <c:pt idx="1">
                  <c:v>3821.5095498952564</c:v>
                </c:pt>
                <c:pt idx="2">
                  <c:v>4275.2149454151495</c:v>
                </c:pt>
                <c:pt idx="3">
                  <c:v>4843.2978802049302</c:v>
                </c:pt>
                <c:pt idx="4">
                  <c:v>5279.3535482292027</c:v>
                </c:pt>
                <c:pt idx="5">
                  <c:v>5692.229568301681</c:v>
                </c:pt>
                <c:pt idx="6">
                  <c:v>6128.5494472918117</c:v>
                </c:pt>
                <c:pt idx="7">
                  <c:v>6389.8065097620865</c:v>
                </c:pt>
                <c:pt idx="8">
                  <c:v>6909.1742549297605</c:v>
                </c:pt>
                <c:pt idx="9">
                  <c:v>7860.7353543383379</c:v>
                </c:pt>
                <c:pt idx="10">
                  <c:v>8586.1343391029313</c:v>
                </c:pt>
                <c:pt idx="11">
                  <c:v>8824.8451278281718</c:v>
                </c:pt>
                <c:pt idx="12">
                  <c:v>9040.5154886877699</c:v>
                </c:pt>
                <c:pt idx="13">
                  <c:v>11747.284288306733</c:v>
                </c:pt>
                <c:pt idx="14">
                  <c:v>11527.535972617879</c:v>
                </c:pt>
                <c:pt idx="15">
                  <c:v>11758.211599829479</c:v>
                </c:pt>
                <c:pt idx="16">
                  <c:v>12315.35388766657</c:v>
                </c:pt>
                <c:pt idx="17">
                  <c:v>12986.44446963605</c:v>
                </c:pt>
                <c:pt idx="18">
                  <c:v>13569.48915793621</c:v>
                </c:pt>
                <c:pt idx="19">
                  <c:v>14040.40461630089</c:v>
                </c:pt>
                <c:pt idx="20">
                  <c:v>14431.347437134311</c:v>
                </c:pt>
                <c:pt idx="21">
                  <c:v>14781.330237427301</c:v>
                </c:pt>
                <c:pt idx="22">
                  <c:v>15134.489624690001</c:v>
                </c:pt>
                <c:pt idx="23">
                  <c:v>15529.84374128154</c:v>
                </c:pt>
                <c:pt idx="24">
                  <c:v>15970.759743518911</c:v>
                </c:pt>
                <c:pt idx="25">
                  <c:v>16450.78281378204</c:v>
                </c:pt>
                <c:pt idx="26">
                  <c:v>16962.63747398548</c:v>
                </c:pt>
                <c:pt idx="27">
                  <c:v>17498.036931044469</c:v>
                </c:pt>
                <c:pt idx="28">
                  <c:v>18049.04425174282</c:v>
                </c:pt>
                <c:pt idx="29">
                  <c:v>18612.88665074153</c:v>
                </c:pt>
                <c:pt idx="30">
                  <c:v>19188.016585413821</c:v>
                </c:pt>
                <c:pt idx="31">
                  <c:v>19772.676245468771</c:v>
                </c:pt>
                <c:pt idx="32">
                  <c:v>20364.888231655001</c:v>
                </c:pt>
                <c:pt idx="33">
                  <c:v>20962.44806426459</c:v>
                </c:pt>
                <c:pt idx="34">
                  <c:v>21562.918893413771</c:v>
                </c:pt>
                <c:pt idx="35">
                  <c:v>22163.628798136491</c:v>
                </c:pt>
                <c:pt idx="36">
                  <c:v>22761.671069197961</c:v>
                </c:pt>
                <c:pt idx="37">
                  <c:v>23353.907869717419</c:v>
                </c:pt>
                <c:pt idx="38">
                  <c:v>23936.977656695512</c:v>
                </c:pt>
                <c:pt idx="39">
                  <c:v>24507.306723931091</c:v>
                </c:pt>
                <c:pt idx="40">
                  <c:v>25061.12519127359</c:v>
                </c:pt>
                <c:pt idx="41">
                  <c:v>25594.487715568379</c:v>
                </c:pt>
                <c:pt idx="42">
                  <c:v>26103.29913418875</c:v>
                </c:pt>
                <c:pt idx="43">
                  <c:v>26583.3451722227</c:v>
                </c:pt>
                <c:pt idx="44">
                  <c:v>27030.328249194699</c:v>
                </c:pt>
                <c:pt idx="45">
                  <c:v>27439.908311164829</c:v>
                </c:pt>
                <c:pt idx="46">
                  <c:v>27807.748490295249</c:v>
                </c:pt>
                <c:pt idx="47">
                  <c:v>28129.56525832873</c:v>
                </c:pt>
                <c:pt idx="48">
                  <c:v>28401.182595420029</c:v>
                </c:pt>
                <c:pt idx="49">
                  <c:v>28618.589544673021</c:v>
                </c:pt>
                <c:pt idx="50">
                  <c:v>28778.0003695917</c:v>
                </c:pt>
                <c:pt idx="51">
                  <c:v>28875.916381131319</c:v>
                </c:pt>
                <c:pt idx="52">
                  <c:v>28909.188358446481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B99-45BC-996E-7CAE55CAE37F}"/>
            </c:ext>
          </c:extLst>
        </c:ser>
        <c:ser>
          <c:idx val="22"/>
          <c:order val="22"/>
          <c:tx>
            <c:strRef>
              <c:f>'高情景（2001-2060, 2020RMB）'!$A$36</c:f>
              <c:strCache>
                <c:ptCount val="1"/>
                <c:pt idx="0">
                  <c:v>化学纤维制造业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2020RMB）'!$I$36:$BI$36</c:f>
              <c:numCache>
                <c:formatCode>0_);[Red]\(0\)</c:formatCode>
                <c:ptCount val="53"/>
                <c:pt idx="0">
                  <c:v>859.11546311248117</c:v>
                </c:pt>
                <c:pt idx="1">
                  <c:v>897.45936104525651</c:v>
                </c:pt>
                <c:pt idx="2">
                  <c:v>968.27646768736281</c:v>
                </c:pt>
                <c:pt idx="3">
                  <c:v>1032.7418508640769</c:v>
                </c:pt>
                <c:pt idx="4">
                  <c:v>1111.9581986161706</c:v>
                </c:pt>
                <c:pt idx="5">
                  <c:v>1165.1176258004402</c:v>
                </c:pt>
                <c:pt idx="6">
                  <c:v>1211.9788518565749</c:v>
                </c:pt>
                <c:pt idx="7">
                  <c:v>1278.5924910259603</c:v>
                </c:pt>
                <c:pt idx="8">
                  <c:v>1323.8726547695678</c:v>
                </c:pt>
                <c:pt idx="9">
                  <c:v>1417.7596020439064</c:v>
                </c:pt>
                <c:pt idx="10">
                  <c:v>1518.9474356656292</c:v>
                </c:pt>
                <c:pt idx="11">
                  <c:v>1638.7965466907137</c:v>
                </c:pt>
                <c:pt idx="12">
                  <c:v>1620.1904872999933</c:v>
                </c:pt>
                <c:pt idx="13">
                  <c:v>1808.38361047637</c:v>
                </c:pt>
                <c:pt idx="14">
                  <c:v>1857.221055664822</c:v>
                </c:pt>
                <c:pt idx="15">
                  <c:v>1902.4919678449139</c:v>
                </c:pt>
                <c:pt idx="16">
                  <c:v>2014.273316271913</c:v>
                </c:pt>
                <c:pt idx="17">
                  <c:v>2154.6518357021951</c:v>
                </c:pt>
                <c:pt idx="18">
                  <c:v>2285.4154915184431</c:v>
                </c:pt>
                <c:pt idx="19">
                  <c:v>2397.212276007539</c:v>
                </c:pt>
                <c:pt idx="20">
                  <c:v>2489.7996782187802</c:v>
                </c:pt>
                <c:pt idx="21">
                  <c:v>2563.9067844424039</c:v>
                </c:pt>
                <c:pt idx="22">
                  <c:v>2621.098202569829</c:v>
                </c:pt>
                <c:pt idx="23">
                  <c:v>2663.5485269060368</c:v>
                </c:pt>
                <c:pt idx="24">
                  <c:v>2693.6800923571291</c:v>
                </c:pt>
                <c:pt idx="25">
                  <c:v>2714.1948597641831</c:v>
                </c:pt>
                <c:pt idx="26">
                  <c:v>2728.017528572449</c:v>
                </c:pt>
                <c:pt idx="27">
                  <c:v>2738.2048599674672</c:v>
                </c:pt>
                <c:pt idx="28">
                  <c:v>2747.360490217523</c:v>
                </c:pt>
                <c:pt idx="29">
                  <c:v>2756.0152756477542</c:v>
                </c:pt>
                <c:pt idx="30">
                  <c:v>2764.1776056261788</c:v>
                </c:pt>
                <c:pt idx="31">
                  <c:v>2771.856294978882</c:v>
                </c:pt>
                <c:pt idx="32">
                  <c:v>2779.0605645820669</c:v>
                </c:pt>
                <c:pt idx="33">
                  <c:v>2785.8000219605478</c:v>
                </c:pt>
                <c:pt idx="34">
                  <c:v>2792.0846419424038</c:v>
                </c:pt>
                <c:pt idx="35">
                  <c:v>2797.9247474177041</c:v>
                </c:pt>
                <c:pt idx="36">
                  <c:v>2803.3309902471601</c:v>
                </c:pt>
                <c:pt idx="37">
                  <c:v>2808.3143323645681</c:v>
                </c:pt>
                <c:pt idx="38">
                  <c:v>2812.886027114947</c:v>
                </c:pt>
                <c:pt idx="39">
                  <c:v>2817.057600868075</c:v>
                </c:pt>
                <c:pt idx="40">
                  <c:v>2820.8408349451151</c:v>
                </c:pt>
                <c:pt idx="41">
                  <c:v>2824.2477478938272</c:v>
                </c:pt>
                <c:pt idx="42">
                  <c:v>2827.2905781459408</c:v>
                </c:pt>
                <c:pt idx="43">
                  <c:v>2829.9817670878729</c:v>
                </c:pt>
                <c:pt idx="44">
                  <c:v>2832.3339425741769</c:v>
                </c:pt>
                <c:pt idx="45">
                  <c:v>2834.3599029108709</c:v>
                </c:pt>
                <c:pt idx="46">
                  <c:v>2836.0726013338299</c:v>
                </c:pt>
                <c:pt idx="47">
                  <c:v>2837.4851310054109</c:v>
                </c:pt>
                <c:pt idx="48">
                  <c:v>2838.6107105505862</c:v>
                </c:pt>
                <c:pt idx="49">
                  <c:v>2839.462670151886</c:v>
                </c:pt>
                <c:pt idx="50">
                  <c:v>2840.0544382207131</c:v>
                </c:pt>
                <c:pt idx="51">
                  <c:v>2840.3995286606541</c:v>
                </c:pt>
                <c:pt idx="52">
                  <c:v>2840.5115287369549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B99-45BC-996E-7CAE55CAE37F}"/>
            </c:ext>
          </c:extLst>
        </c:ser>
        <c:ser>
          <c:idx val="23"/>
          <c:order val="23"/>
          <c:tx>
            <c:strRef>
              <c:f>'高情景（2001-2060, 2020RMB）'!$A$37</c:f>
              <c:strCache>
                <c:ptCount val="1"/>
                <c:pt idx="0">
                  <c:v>橡胶和塑料制品业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2020RMB）'!$I$37:$BI$37</c:f>
              <c:numCache>
                <c:formatCode>0_);[Red]\(0\)</c:formatCode>
                <c:ptCount val="53"/>
                <c:pt idx="0">
                  <c:v>3912.843412564428</c:v>
                </c:pt>
                <c:pt idx="1">
                  <c:v>4156.1000193668242</c:v>
                </c:pt>
                <c:pt idx="2">
                  <c:v>4742.3585227380972</c:v>
                </c:pt>
                <c:pt idx="3">
                  <c:v>5142.3942297148078</c:v>
                </c:pt>
                <c:pt idx="4">
                  <c:v>5389.9751928362684</c:v>
                </c:pt>
                <c:pt idx="5">
                  <c:v>5668.1350044047631</c:v>
                </c:pt>
                <c:pt idx="6">
                  <c:v>5901.5425448805636</c:v>
                </c:pt>
                <c:pt idx="7">
                  <c:v>6041.1456642093499</c:v>
                </c:pt>
                <c:pt idx="8">
                  <c:v>6343.5191773229117</c:v>
                </c:pt>
                <c:pt idx="9">
                  <c:v>6825.4963629283529</c:v>
                </c:pt>
                <c:pt idx="10">
                  <c:v>7013.6132378289603</c:v>
                </c:pt>
                <c:pt idx="11">
                  <c:v>7086.8836785019421</c:v>
                </c:pt>
                <c:pt idx="12">
                  <c:v>6979.0004205387331</c:v>
                </c:pt>
                <c:pt idx="13">
                  <c:v>7724.2476257787857</c:v>
                </c:pt>
                <c:pt idx="14">
                  <c:v>7705.3000762763377</c:v>
                </c:pt>
                <c:pt idx="15">
                  <c:v>7817.3070502276541</c:v>
                </c:pt>
                <c:pt idx="16">
                  <c:v>8091.4939386242977</c:v>
                </c:pt>
                <c:pt idx="17">
                  <c:v>8432.5171829893479</c:v>
                </c:pt>
                <c:pt idx="18">
                  <c:v>8751.0083995173609</c:v>
                </c:pt>
                <c:pt idx="19">
                  <c:v>9023.9344701511836</c:v>
                </c:pt>
                <c:pt idx="20">
                  <c:v>9246.9320847304371</c:v>
                </c:pt>
                <c:pt idx="21">
                  <c:v>9416.5158594925451</c:v>
                </c:pt>
                <c:pt idx="22">
                  <c:v>9530.1687822989807</c:v>
                </c:pt>
                <c:pt idx="23">
                  <c:v>9588.2960334399431</c:v>
                </c:pt>
                <c:pt idx="24">
                  <c:v>9599.9418731709884</c:v>
                </c:pt>
                <c:pt idx="25">
                  <c:v>9576.8727094120441</c:v>
                </c:pt>
                <c:pt idx="26">
                  <c:v>9531.2175871284526</c:v>
                </c:pt>
                <c:pt idx="27">
                  <c:v>9475.1092401433325</c:v>
                </c:pt>
                <c:pt idx="28">
                  <c:v>9418.5334289369839</c:v>
                </c:pt>
                <c:pt idx="29">
                  <c:v>9363.5237348607534</c:v>
                </c:pt>
                <c:pt idx="30">
                  <c:v>9310.1463703606187</c:v>
                </c:pt>
                <c:pt idx="31">
                  <c:v>9258.4662912451313</c:v>
                </c:pt>
                <c:pt idx="32">
                  <c:v>9208.5473376009249</c:v>
                </c:pt>
                <c:pt idx="33">
                  <c:v>9160.4523792732252</c:v>
                </c:pt>
                <c:pt idx="34">
                  <c:v>9114.2434658709553</c:v>
                </c:pt>
                <c:pt idx="35">
                  <c:v>9069.9819812911101</c:v>
                </c:pt>
                <c:pt idx="36">
                  <c:v>9027.7288027933901</c:v>
                </c:pt>
                <c:pt idx="37">
                  <c:v>8987.5444646931082</c:v>
                </c:pt>
                <c:pt idx="38">
                  <c:v>8949.4893267786647</c:v>
                </c:pt>
                <c:pt idx="39">
                  <c:v>8913.6237475997641</c:v>
                </c:pt>
                <c:pt idx="40">
                  <c:v>8880.0082628134078</c:v>
                </c:pt>
                <c:pt idx="41">
                  <c:v>8848.7037688169112</c:v>
                </c:pt>
                <c:pt idx="42">
                  <c:v>8819.7717119414465</c:v>
                </c:pt>
                <c:pt idx="43">
                  <c:v>8793.274283525463</c:v>
                </c:pt>
                <c:pt idx="44">
                  <c:v>8769.2746212351685</c:v>
                </c:pt>
                <c:pt idx="45">
                  <c:v>8747.8370170491417</c:v>
                </c:pt>
                <c:pt idx="46">
                  <c:v>8729.0271323767247</c:v>
                </c:pt>
                <c:pt idx="47">
                  <c:v>8712.9122208351928</c:v>
                </c:pt>
                <c:pt idx="48">
                  <c:v>8699.561359268766</c:v>
                </c:pt>
                <c:pt idx="49">
                  <c:v>8689.0456876542576</c:v>
                </c:pt>
                <c:pt idx="50">
                  <c:v>8681.438658603256</c:v>
                </c:pt>
                <c:pt idx="51">
                  <c:v>8676.8162972403443</c:v>
                </c:pt>
                <c:pt idx="52">
                  <c:v>8675.2574723112793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B99-45BC-996E-7CAE55CAE37F}"/>
            </c:ext>
          </c:extLst>
        </c:ser>
        <c:ser>
          <c:idx val="24"/>
          <c:order val="24"/>
          <c:tx>
            <c:strRef>
              <c:f>'高情景（2001-2060, 2020RMB）'!$A$38</c:f>
              <c:strCache>
                <c:ptCount val="1"/>
                <c:pt idx="0">
                  <c:v>非金属矿物制品业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2020RMB）'!$I$38:$BI$38</c:f>
              <c:numCache>
                <c:formatCode>0_);[Red]\(0\)</c:formatCode>
                <c:ptCount val="53"/>
                <c:pt idx="0">
                  <c:v>7040.9466027408052</c:v>
                </c:pt>
                <c:pt idx="1">
                  <c:v>7655.5452891847908</c:v>
                </c:pt>
                <c:pt idx="2">
                  <c:v>8943.5982804812429</c:v>
                </c:pt>
                <c:pt idx="3">
                  <c:v>10174.976314224867</c:v>
                </c:pt>
                <c:pt idx="4">
                  <c:v>10771.402974474928</c:v>
                </c:pt>
                <c:pt idx="5">
                  <c:v>11409.140798552264</c:v>
                </c:pt>
                <c:pt idx="6">
                  <c:v>11955.524478496358</c:v>
                </c:pt>
                <c:pt idx="7">
                  <c:v>12079.54459046289</c:v>
                </c:pt>
                <c:pt idx="8">
                  <c:v>12554.483415290128</c:v>
                </c:pt>
                <c:pt idx="9">
                  <c:v>13177.964146395359</c:v>
                </c:pt>
                <c:pt idx="10">
                  <c:v>13724.858717022513</c:v>
                </c:pt>
                <c:pt idx="11">
                  <c:v>14410.796017860417</c:v>
                </c:pt>
                <c:pt idx="12">
                  <c:v>14330.826150726112</c:v>
                </c:pt>
                <c:pt idx="13">
                  <c:v>16114.79117583528</c:v>
                </c:pt>
                <c:pt idx="14">
                  <c:v>16124.371416167727</c:v>
                </c:pt>
                <c:pt idx="15">
                  <c:v>16350.82280359887</c:v>
                </c:pt>
                <c:pt idx="16">
                  <c:v>16907.28097442611</c:v>
                </c:pt>
                <c:pt idx="17">
                  <c:v>17604.788835393501</c:v>
                </c:pt>
                <c:pt idx="18">
                  <c:v>18265.577880967681</c:v>
                </c:pt>
                <c:pt idx="19">
                  <c:v>18837.038297413761</c:v>
                </c:pt>
                <c:pt idx="20">
                  <c:v>19300.857049929509</c:v>
                </c:pt>
                <c:pt idx="21">
                  <c:v>19639.63894549599</c:v>
                </c:pt>
                <c:pt idx="22">
                  <c:v>19837.708251846139</c:v>
                </c:pt>
                <c:pt idx="23">
                  <c:v>19889.404371177541</c:v>
                </c:pt>
                <c:pt idx="24">
                  <c:v>19822.006344597339</c:v>
                </c:pt>
                <c:pt idx="25">
                  <c:v>19672.3071782107</c:v>
                </c:pt>
                <c:pt idx="26">
                  <c:v>19477.406799566761</c:v>
                </c:pt>
                <c:pt idx="27">
                  <c:v>19273.537016000191</c:v>
                </c:pt>
                <c:pt idx="28">
                  <c:v>19089.588236534051</c:v>
                </c:pt>
                <c:pt idx="29">
                  <c:v>18929.68401599591</c:v>
                </c:pt>
                <c:pt idx="30">
                  <c:v>18791.989068102659</c:v>
                </c:pt>
                <c:pt idx="31">
                  <c:v>18674.786174110639</c:v>
                </c:pt>
                <c:pt idx="32">
                  <c:v>18576.459375182782</c:v>
                </c:pt>
                <c:pt idx="33">
                  <c:v>18495.478921767859</c:v>
                </c:pt>
                <c:pt idx="34">
                  <c:v>18430.387783573711</c:v>
                </c:pt>
                <c:pt idx="35">
                  <c:v>18379.789555593419</c:v>
                </c:pt>
                <c:pt idx="36">
                  <c:v>18342.33762333688</c:v>
                </c:pt>
                <c:pt idx="37">
                  <c:v>18316.72547452962</c:v>
                </c:pt>
                <c:pt idx="38">
                  <c:v>18301.678065577689</c:v>
                </c:pt>
                <c:pt idx="39">
                  <c:v>18295.944169456241</c:v>
                </c:pt>
                <c:pt idx="40">
                  <c:v>18298.28964769117</c:v>
                </c:pt>
                <c:pt idx="41">
                  <c:v>18307.491603017141</c:v>
                </c:pt>
                <c:pt idx="42">
                  <c:v>18322.333381315289</c:v>
                </c:pt>
                <c:pt idx="43">
                  <c:v>18341.600401699059</c:v>
                </c:pt>
                <c:pt idx="44">
                  <c:v>18364.07680223995</c:v>
                </c:pt>
                <c:pt idx="45">
                  <c:v>18388.542895870811</c:v>
                </c:pt>
                <c:pt idx="46">
                  <c:v>18413.773436517298</c:v>
                </c:pt>
                <c:pt idx="47">
                  <c:v>18438.536699502089</c:v>
                </c:pt>
                <c:pt idx="48">
                  <c:v>18461.594382748281</c:v>
                </c:pt>
                <c:pt idx="49">
                  <c:v>18481.702336258139</c:v>
                </c:pt>
                <c:pt idx="50">
                  <c:v>18497.61212675153</c:v>
                </c:pt>
                <c:pt idx="51">
                  <c:v>18508.07344218831</c:v>
                </c:pt>
                <c:pt idx="52">
                  <c:v>18511.8373371669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B99-45BC-996E-7CAE55CAE37F}"/>
            </c:ext>
          </c:extLst>
        </c:ser>
        <c:ser>
          <c:idx val="25"/>
          <c:order val="25"/>
          <c:tx>
            <c:strRef>
              <c:f>'高情景（2001-2060, 2020RMB）'!$A$39</c:f>
              <c:strCache>
                <c:ptCount val="1"/>
                <c:pt idx="0">
                  <c:v>黑色金属冶炼和压延加工业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2020RMB）'!$I$39:$BI$39</c:f>
              <c:numCache>
                <c:formatCode>0_);[Red]\(0\)</c:formatCode>
                <c:ptCount val="53"/>
                <c:pt idx="0">
                  <c:v>13264.987048692667</c:v>
                </c:pt>
                <c:pt idx="1">
                  <c:v>13819.304430255745</c:v>
                </c:pt>
                <c:pt idx="2">
                  <c:v>14976.864655730458</c:v>
                </c:pt>
                <c:pt idx="3">
                  <c:v>15786.903470652162</c:v>
                </c:pt>
                <c:pt idx="4">
                  <c:v>16456.790947555692</c:v>
                </c:pt>
                <c:pt idx="5">
                  <c:v>17181.008126219454</c:v>
                </c:pt>
                <c:pt idx="6">
                  <c:v>17493.177034157219</c:v>
                </c:pt>
                <c:pt idx="7">
                  <c:v>17492.086758347235</c:v>
                </c:pt>
                <c:pt idx="8">
                  <c:v>16780.071954247866</c:v>
                </c:pt>
                <c:pt idx="9">
                  <c:v>17035.915204217312</c:v>
                </c:pt>
                <c:pt idx="10">
                  <c:v>18150.020662910723</c:v>
                </c:pt>
                <c:pt idx="11">
                  <c:v>19232.114006129876</c:v>
                </c:pt>
                <c:pt idx="12">
                  <c:v>19850.963290163178</c:v>
                </c:pt>
                <c:pt idx="13">
                  <c:v>20916.634028655993</c:v>
                </c:pt>
                <c:pt idx="14">
                  <c:v>21502.759178911721</c:v>
                </c:pt>
                <c:pt idx="15">
                  <c:v>21893.257454342202</c:v>
                </c:pt>
                <c:pt idx="16">
                  <c:v>22851.307318764571</c:v>
                </c:pt>
                <c:pt idx="17">
                  <c:v>24044.974598862449</c:v>
                </c:pt>
                <c:pt idx="18">
                  <c:v>25155.2054875555</c:v>
                </c:pt>
                <c:pt idx="19">
                  <c:v>26103.426450451439</c:v>
                </c:pt>
                <c:pt idx="20">
                  <c:v>26881.818011916159</c:v>
                </c:pt>
                <c:pt idx="21">
                  <c:v>27487.58531526104</c:v>
                </c:pt>
                <c:pt idx="22">
                  <c:v>27922.657297865218</c:v>
                </c:pt>
                <c:pt idx="23">
                  <c:v>28196.46779273649</c:v>
                </c:pt>
                <c:pt idx="24">
                  <c:v>28335.248256183189</c:v>
                </c:pt>
                <c:pt idx="25">
                  <c:v>28371.381012889891</c:v>
                </c:pt>
                <c:pt idx="26">
                  <c:v>28338.826006308329</c:v>
                </c:pt>
                <c:pt idx="27">
                  <c:v>28272.091850079669</c:v>
                </c:pt>
                <c:pt idx="28">
                  <c:v>28199.947609991021</c:v>
                </c:pt>
                <c:pt idx="29">
                  <c:v>28128.306801173931</c:v>
                </c:pt>
                <c:pt idx="30">
                  <c:v>28057.38846655783</c:v>
                </c:pt>
                <c:pt idx="31">
                  <c:v>27987.409448688701</c:v>
                </c:pt>
                <c:pt idx="32">
                  <c:v>27918.584454751101</c:v>
                </c:pt>
                <c:pt idx="33">
                  <c:v>27851.126138185609</c:v>
                </c:pt>
                <c:pt idx="34">
                  <c:v>27785.245196630061</c:v>
                </c:pt>
                <c:pt idx="35">
                  <c:v>27721.150485928101</c:v>
                </c:pt>
                <c:pt idx="36">
                  <c:v>27659.049149974759</c:v>
                </c:pt>
                <c:pt idx="37">
                  <c:v>27599.14676619431</c:v>
                </c:pt>
                <c:pt idx="38">
                  <c:v>27541.647506474619</c:v>
                </c:pt>
                <c:pt idx="39">
                  <c:v>27486.754313416779</c:v>
                </c:pt>
                <c:pt idx="40">
                  <c:v>27434.669091792501</c:v>
                </c:pt>
                <c:pt idx="41">
                  <c:v>27385.592915145331</c:v>
                </c:pt>
                <c:pt idx="42">
                  <c:v>27339.726247509541</c:v>
                </c:pt>
                <c:pt idx="43">
                  <c:v>27297.269180271651</c:v>
                </c:pt>
                <c:pt idx="44">
                  <c:v>27258.421684243651</c:v>
                </c:pt>
                <c:pt idx="45">
                  <c:v>27223.383877074561</c:v>
                </c:pt>
                <c:pt idx="46">
                  <c:v>27192.356306179008</c:v>
                </c:pt>
                <c:pt idx="47">
                  <c:v>27165.540247423942</c:v>
                </c:pt>
                <c:pt idx="48">
                  <c:v>27143.138019874761</c:v>
                </c:pt>
                <c:pt idx="49">
                  <c:v>27125.353316973222</c:v>
                </c:pt>
                <c:pt idx="50">
                  <c:v>27112.39155458628</c:v>
                </c:pt>
                <c:pt idx="51">
                  <c:v>27104.460236442112</c:v>
                </c:pt>
                <c:pt idx="52">
                  <c:v>27101.769337549711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B99-45BC-996E-7CAE55CAE37F}"/>
            </c:ext>
          </c:extLst>
        </c:ser>
        <c:ser>
          <c:idx val="26"/>
          <c:order val="26"/>
          <c:tx>
            <c:strRef>
              <c:f>'高情景（2001-2060, 2020RMB）'!$A$40</c:f>
              <c:strCache>
                <c:ptCount val="1"/>
                <c:pt idx="0">
                  <c:v>有色金属冶炼和压延加工业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2020RMB）'!$I$40:$BI$40</c:f>
              <c:numCache>
                <c:formatCode>0_);[Red]\(0\)</c:formatCode>
                <c:ptCount val="53"/>
                <c:pt idx="0">
                  <c:v>5588.8650324658547</c:v>
                </c:pt>
                <c:pt idx="1">
                  <c:v>5976.0522078381691</c:v>
                </c:pt>
                <c:pt idx="2">
                  <c:v>6569.4851629081804</c:v>
                </c:pt>
                <c:pt idx="3">
                  <c:v>7170.989527532277</c:v>
                </c:pt>
                <c:pt idx="4">
                  <c:v>7727.8662112813054</c:v>
                </c:pt>
                <c:pt idx="5">
                  <c:v>8412.9829917239895</c:v>
                </c:pt>
                <c:pt idx="6">
                  <c:v>9065.9193956357976</c:v>
                </c:pt>
                <c:pt idx="7">
                  <c:v>9572.8077773458172</c:v>
                </c:pt>
                <c:pt idx="8">
                  <c:v>9921.1618205924387</c:v>
                </c:pt>
                <c:pt idx="9">
                  <c:v>10192.935909207006</c:v>
                </c:pt>
                <c:pt idx="10">
                  <c:v>10940.720685518332</c:v>
                </c:pt>
                <c:pt idx="11">
                  <c:v>11519.159125520338</c:v>
                </c:pt>
                <c:pt idx="12">
                  <c:v>11421.806149839256</c:v>
                </c:pt>
                <c:pt idx="13">
                  <c:v>12356.060657958777</c:v>
                </c:pt>
                <c:pt idx="14">
                  <c:v>13204.368998026079</c:v>
                </c:pt>
                <c:pt idx="15">
                  <c:v>13474.66236446955</c:v>
                </c:pt>
                <c:pt idx="16">
                  <c:v>14144.14269689532</c:v>
                </c:pt>
                <c:pt idx="17">
                  <c:v>14992.735941264051</c:v>
                </c:pt>
                <c:pt idx="18">
                  <c:v>15805.500626887209</c:v>
                </c:pt>
                <c:pt idx="19">
                  <c:v>16530.97578845876</c:v>
                </c:pt>
                <c:pt idx="20">
                  <c:v>17166.505949410221</c:v>
                </c:pt>
                <c:pt idx="21">
                  <c:v>17712.865620426539</c:v>
                </c:pt>
                <c:pt idx="22">
                  <c:v>18173.959843225271</c:v>
                </c:pt>
                <c:pt idx="23">
                  <c:v>18556.78755654948</c:v>
                </c:pt>
                <c:pt idx="24">
                  <c:v>18872.118422491239</c:v>
                </c:pt>
                <c:pt idx="25">
                  <c:v>19133.024546329041</c:v>
                </c:pt>
                <c:pt idx="26">
                  <c:v>19354.065900523361</c:v>
                </c:pt>
                <c:pt idx="27">
                  <c:v>19550.906843096051</c:v>
                </c:pt>
                <c:pt idx="28">
                  <c:v>19737.192232565769</c:v>
                </c:pt>
                <c:pt idx="29">
                  <c:v>19915.627109556841</c:v>
                </c:pt>
                <c:pt idx="30">
                  <c:v>20086.1316792742</c:v>
                </c:pt>
                <c:pt idx="31">
                  <c:v>20248.641092364589</c:v>
                </c:pt>
                <c:pt idx="32">
                  <c:v>20403.105303250431</c:v>
                </c:pt>
                <c:pt idx="33">
                  <c:v>20549.488887878451</c:v>
                </c:pt>
                <c:pt idx="34">
                  <c:v>20687.770822873372</c:v>
                </c:pt>
                <c:pt idx="35">
                  <c:v>20817.944228192981</c:v>
                </c:pt>
                <c:pt idx="36">
                  <c:v>20940.016075469499</c:v>
                </c:pt>
                <c:pt idx="37">
                  <c:v>21054.00686429807</c:v>
                </c:pt>
                <c:pt idx="38">
                  <c:v>21159.95026879177</c:v>
                </c:pt>
                <c:pt idx="39">
                  <c:v>21257.892756767269</c:v>
                </c:pt>
                <c:pt idx="40">
                  <c:v>21347.893183955712</c:v>
                </c:pt>
                <c:pt idx="41">
                  <c:v>21430.022365651741</c:v>
                </c:pt>
                <c:pt idx="42">
                  <c:v>21504.362628213239</c:v>
                </c:pt>
                <c:pt idx="43">
                  <c:v>21571.007342819728</c:v>
                </c:pt>
                <c:pt idx="44">
                  <c:v>21630.060443872779</c:v>
                </c:pt>
                <c:pt idx="45">
                  <c:v>21681.63593439187</c:v>
                </c:pt>
                <c:pt idx="46">
                  <c:v>21725.857380715519</c:v>
                </c:pt>
                <c:pt idx="47">
                  <c:v>21762.857398765271</c:v>
                </c:pt>
                <c:pt idx="48">
                  <c:v>21792.777134069998</c:v>
                </c:pt>
                <c:pt idx="49">
                  <c:v>21815.765737678481</c:v>
                </c:pt>
                <c:pt idx="50">
                  <c:v>21831.979840012271</c:v>
                </c:pt>
                <c:pt idx="51">
                  <c:v>21841.583024628391</c:v>
                </c:pt>
                <c:pt idx="52">
                  <c:v>21844.745303774482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B99-45BC-996E-7CAE55CAE37F}"/>
            </c:ext>
          </c:extLst>
        </c:ser>
        <c:ser>
          <c:idx val="27"/>
          <c:order val="27"/>
          <c:tx>
            <c:strRef>
              <c:f>'高情景（2001-2060, 2020RMB）'!$A$41</c:f>
              <c:strCache>
                <c:ptCount val="1"/>
                <c:pt idx="0">
                  <c:v>金属制品业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2020RMB）'!$I$41:$BI$41</c:f>
              <c:numCache>
                <c:formatCode>0_);[Red]\(0\)</c:formatCode>
                <c:ptCount val="53"/>
                <c:pt idx="0">
                  <c:v>5991.8214005513137</c:v>
                </c:pt>
                <c:pt idx="1">
                  <c:v>6247.8875774577018</c:v>
                </c:pt>
                <c:pt idx="2">
                  <c:v>7220.2243795774129</c:v>
                </c:pt>
                <c:pt idx="3">
                  <c:v>8172.6971404983933</c:v>
                </c:pt>
                <c:pt idx="4">
                  <c:v>8729.5597507721814</c:v>
                </c:pt>
                <c:pt idx="5">
                  <c:v>9321.04171678905</c:v>
                </c:pt>
                <c:pt idx="6">
                  <c:v>9972.9623065646138</c:v>
                </c:pt>
                <c:pt idx="7">
                  <c:v>10161.569210888461</c:v>
                </c:pt>
                <c:pt idx="8">
                  <c:v>10729.678731779901</c:v>
                </c:pt>
                <c:pt idx="9">
                  <c:v>11577.496039816844</c:v>
                </c:pt>
                <c:pt idx="10">
                  <c:v>11965.7485153379</c:v>
                </c:pt>
                <c:pt idx="11">
                  <c:v>12206.123148775057</c:v>
                </c:pt>
                <c:pt idx="12">
                  <c:v>12421.774161186662</c:v>
                </c:pt>
                <c:pt idx="13">
                  <c:v>15002.765371424184</c:v>
                </c:pt>
                <c:pt idx="14">
                  <c:v>15179.327689922766</c:v>
                </c:pt>
                <c:pt idx="15">
                  <c:v>15384.10722672002</c:v>
                </c:pt>
                <c:pt idx="16">
                  <c:v>15885.506309551571</c:v>
                </c:pt>
                <c:pt idx="17">
                  <c:v>16509.846793123179</c:v>
                </c:pt>
                <c:pt idx="18">
                  <c:v>17097.284268874559</c:v>
                </c:pt>
                <c:pt idx="19">
                  <c:v>17614.929383065049</c:v>
                </c:pt>
                <c:pt idx="20">
                  <c:v>18065.775687649901</c:v>
                </c:pt>
                <c:pt idx="21">
                  <c:v>18454.679298718649</c:v>
                </c:pt>
                <c:pt idx="22">
                  <c:v>18788.09822916046</c:v>
                </c:pt>
                <c:pt idx="23">
                  <c:v>19073.415779070088</c:v>
                </c:pt>
                <c:pt idx="24">
                  <c:v>19317.414009173819</c:v>
                </c:pt>
                <c:pt idx="25">
                  <c:v>19527.225231732551</c:v>
                </c:pt>
                <c:pt idx="26">
                  <c:v>19710.575195188121</c:v>
                </c:pt>
                <c:pt idx="27">
                  <c:v>19875.65518277272</c:v>
                </c:pt>
                <c:pt idx="28">
                  <c:v>20029.57987049724</c:v>
                </c:pt>
                <c:pt idx="29">
                  <c:v>20173.903090193409</c:v>
                </c:pt>
                <c:pt idx="30">
                  <c:v>20308.781055343468</c:v>
                </c:pt>
                <c:pt idx="31">
                  <c:v>20434.39360740616</c:v>
                </c:pt>
                <c:pt idx="32">
                  <c:v>20550.942954638369</c:v>
                </c:pt>
                <c:pt idx="33">
                  <c:v>20658.65238282568</c:v>
                </c:pt>
                <c:pt idx="34">
                  <c:v>20757.764947646931</c:v>
                </c:pt>
                <c:pt idx="35">
                  <c:v>20848.542158010579</c:v>
                </c:pt>
                <c:pt idx="36">
                  <c:v>20931.26265926117</c:v>
                </c:pt>
                <c:pt idx="37">
                  <c:v>21006.22092468345</c:v>
                </c:pt>
                <c:pt idx="38">
                  <c:v>21073.725963228659</c:v>
                </c:pt>
                <c:pt idx="39">
                  <c:v>21134.10005086198</c:v>
                </c:pt>
                <c:pt idx="40">
                  <c:v>21187.67749239353</c:v>
                </c:pt>
                <c:pt idx="41">
                  <c:v>21234.803420103952</c:v>
                </c:pt>
                <c:pt idx="42">
                  <c:v>21275.832634928331</c:v>
                </c:pt>
                <c:pt idx="43">
                  <c:v>21311.128495413828</c:v>
                </c:pt>
                <c:pt idx="44">
                  <c:v>21341.061859130441</c:v>
                </c:pt>
                <c:pt idx="45">
                  <c:v>21366.010080688291</c:v>
                </c:pt>
                <c:pt idx="46">
                  <c:v>21386.35607001149</c:v>
                </c:pt>
                <c:pt idx="47">
                  <c:v>21402.487414032741</c:v>
                </c:pt>
                <c:pt idx="48">
                  <c:v>21414.795564517521</c:v>
                </c:pt>
                <c:pt idx="49">
                  <c:v>21423.67509429327</c:v>
                </c:pt>
                <c:pt idx="50">
                  <c:v>21429.523023763792</c:v>
                </c:pt>
                <c:pt idx="51">
                  <c:v>21432.738219222691</c:v>
                </c:pt>
                <c:pt idx="52">
                  <c:v>21433.720864147221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B99-45BC-996E-7CAE55CAE37F}"/>
            </c:ext>
          </c:extLst>
        </c:ser>
        <c:ser>
          <c:idx val="28"/>
          <c:order val="28"/>
          <c:tx>
            <c:strRef>
              <c:f>'高情景（2001-2060, 2020RMB）'!$A$42</c:f>
              <c:strCache>
                <c:ptCount val="1"/>
                <c:pt idx="0">
                  <c:v>通用设备制造业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2020RMB）'!$I$42:$BI$42</c:f>
              <c:numCache>
                <c:formatCode>0_);[Red]\(0\)</c:formatCode>
                <c:ptCount val="53"/>
                <c:pt idx="0">
                  <c:v>6951.0991404058195</c:v>
                </c:pt>
                <c:pt idx="1">
                  <c:v>7314.0533347634755</c:v>
                </c:pt>
                <c:pt idx="2">
                  <c:v>8644.0889558594426</c:v>
                </c:pt>
                <c:pt idx="3">
                  <c:v>9751.1703884161016</c:v>
                </c:pt>
                <c:pt idx="4">
                  <c:v>10062.829332726689</c:v>
                </c:pt>
                <c:pt idx="5">
                  <c:v>10438.751135915945</c:v>
                </c:pt>
                <c:pt idx="6">
                  <c:v>10918.647009586733</c:v>
                </c:pt>
                <c:pt idx="7">
                  <c:v>10659.001446727452</c:v>
                </c:pt>
                <c:pt idx="8">
                  <c:v>11015.676147174541</c:v>
                </c:pt>
                <c:pt idx="9">
                  <c:v>12320.948873046076</c:v>
                </c:pt>
                <c:pt idx="10">
                  <c:v>13151.243446087199</c:v>
                </c:pt>
                <c:pt idx="11">
                  <c:v>13225.233063001493</c:v>
                </c:pt>
                <c:pt idx="12">
                  <c:v>13446.095523164235</c:v>
                </c:pt>
                <c:pt idx="13">
                  <c:v>15735.922300230004</c:v>
                </c:pt>
                <c:pt idx="14">
                  <c:v>15793.232462385689</c:v>
                </c:pt>
                <c:pt idx="15">
                  <c:v>16019.677463682559</c:v>
                </c:pt>
                <c:pt idx="16">
                  <c:v>16574.513113128382</c:v>
                </c:pt>
                <c:pt idx="17">
                  <c:v>17265.94092333482</c:v>
                </c:pt>
                <c:pt idx="18">
                  <c:v>17916.363843835941</c:v>
                </c:pt>
                <c:pt idx="19">
                  <c:v>18489.508248506339</c:v>
                </c:pt>
                <c:pt idx="20">
                  <c:v>18989.430043188699</c:v>
                </c:pt>
                <c:pt idx="21">
                  <c:v>19422.48516308107</c:v>
                </c:pt>
                <c:pt idx="22">
                  <c:v>19796.99091626261</c:v>
                </c:pt>
                <c:pt idx="23">
                  <c:v>20122.120381967121</c:v>
                </c:pt>
                <c:pt idx="24">
                  <c:v>20405.20155533031</c:v>
                </c:pt>
                <c:pt idx="25">
                  <c:v>20653.633900197408</c:v>
                </c:pt>
                <c:pt idx="26">
                  <c:v>20875.47433638134</c:v>
                </c:pt>
                <c:pt idx="27">
                  <c:v>21079.30922950638</c:v>
                </c:pt>
                <c:pt idx="28">
                  <c:v>21272.599603402941</c:v>
                </c:pt>
                <c:pt idx="29">
                  <c:v>21456.83358906825</c:v>
                </c:pt>
                <c:pt idx="30">
                  <c:v>21631.989103030872</c:v>
                </c:pt>
                <c:pt idx="31">
                  <c:v>21798.063444522759</c:v>
                </c:pt>
                <c:pt idx="32">
                  <c:v>21955.07284505849</c:v>
                </c:pt>
                <c:pt idx="33">
                  <c:v>22103.051969400149</c:v>
                </c:pt>
                <c:pt idx="34">
                  <c:v>22242.053372122369</c:v>
                </c:pt>
                <c:pt idx="35">
                  <c:v>22372.146914048059</c:v>
                </c:pt>
                <c:pt idx="36">
                  <c:v>22493.419142850518</c:v>
                </c:pt>
                <c:pt idx="37">
                  <c:v>22605.972642118038</c:v>
                </c:pt>
                <c:pt idx="38">
                  <c:v>22709.925353147279</c:v>
                </c:pt>
                <c:pt idx="39">
                  <c:v>22805.409873683431</c:v>
                </c:pt>
                <c:pt idx="40">
                  <c:v>22892.572737748771</c:v>
                </c:pt>
                <c:pt idx="41">
                  <c:v>22971.573680607878</c:v>
                </c:pt>
                <c:pt idx="42">
                  <c:v>23042.584892805611</c:v>
                </c:pt>
                <c:pt idx="43">
                  <c:v>23105.79026708232</c:v>
                </c:pt>
                <c:pt idx="44">
                  <c:v>23161.38464182771</c:v>
                </c:pt>
                <c:pt idx="45">
                  <c:v>23209.573044576638</c:v>
                </c:pt>
                <c:pt idx="46">
                  <c:v>23250.569938881959</c:v>
                </c:pt>
                <c:pt idx="47">
                  <c:v>23284.598477722189</c:v>
                </c:pt>
                <c:pt idx="48">
                  <c:v>23311.8897664168</c:v>
                </c:pt>
                <c:pt idx="49">
                  <c:v>23332.682137832518</c:v>
                </c:pt>
                <c:pt idx="50">
                  <c:v>23347.220442468661</c:v>
                </c:pt>
                <c:pt idx="51">
                  <c:v>23355.755355815771</c:v>
                </c:pt>
                <c:pt idx="52">
                  <c:v>23358.542705182419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B99-45BC-996E-7CAE55CAE37F}"/>
            </c:ext>
          </c:extLst>
        </c:ser>
        <c:ser>
          <c:idx val="29"/>
          <c:order val="29"/>
          <c:tx>
            <c:strRef>
              <c:f>'高情景（2001-2060, 2020RMB）'!$A$43</c:f>
              <c:strCache>
                <c:ptCount val="1"/>
                <c:pt idx="0">
                  <c:v>专用设备制造业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2020RMB）'!$I$43:$BI$43</c:f>
              <c:numCache>
                <c:formatCode>0_);[Red]\(0\)</c:formatCode>
                <c:ptCount val="53"/>
                <c:pt idx="0">
                  <c:v>4623.3441154702477</c:v>
                </c:pt>
                <c:pt idx="1">
                  <c:v>4952.4069466441206</c:v>
                </c:pt>
                <c:pt idx="2">
                  <c:v>5800.0823303648003</c:v>
                </c:pt>
                <c:pt idx="3">
                  <c:v>6676.677466975384</c:v>
                </c:pt>
                <c:pt idx="4">
                  <c:v>6921.8527542389438</c:v>
                </c:pt>
                <c:pt idx="5">
                  <c:v>7134.4071986105519</c:v>
                </c:pt>
                <c:pt idx="6">
                  <c:v>7311.9149257243444</c:v>
                </c:pt>
                <c:pt idx="7">
                  <c:v>7172.7218386442528</c:v>
                </c:pt>
                <c:pt idx="8">
                  <c:v>7468.7356239592245</c:v>
                </c:pt>
                <c:pt idx="9">
                  <c:v>8452.0023308915206</c:v>
                </c:pt>
                <c:pt idx="10">
                  <c:v>9332.9519669544279</c:v>
                </c:pt>
                <c:pt idx="11">
                  <c:v>9619.4212690179938</c:v>
                </c:pt>
                <c:pt idx="12">
                  <c:v>9891.7322198258898</c:v>
                </c:pt>
                <c:pt idx="13">
                  <c:v>11596.860701442663</c:v>
                </c:pt>
                <c:pt idx="14">
                  <c:v>12204.55859303716</c:v>
                </c:pt>
                <c:pt idx="15">
                  <c:v>12486.98069226722</c:v>
                </c:pt>
                <c:pt idx="16">
                  <c:v>13186.15200935855</c:v>
                </c:pt>
                <c:pt idx="17">
                  <c:v>14069.73154781865</c:v>
                </c:pt>
                <c:pt idx="18">
                  <c:v>14907.403068209829</c:v>
                </c:pt>
                <c:pt idx="19">
                  <c:v>15651.144997762451</c:v>
                </c:pt>
                <c:pt idx="20">
                  <c:v>16310.1214440167</c:v>
                </c:pt>
                <c:pt idx="21">
                  <c:v>16899.515546779781</c:v>
                </c:pt>
                <c:pt idx="22">
                  <c:v>17439.59186017458</c:v>
                </c:pt>
                <c:pt idx="23">
                  <c:v>17951.11137250514</c:v>
                </c:pt>
                <c:pt idx="24">
                  <c:v>18442.638260760181</c:v>
                </c:pt>
                <c:pt idx="25">
                  <c:v>18920.12911374262</c:v>
                </c:pt>
                <c:pt idx="26">
                  <c:v>19390.416778686111</c:v>
                </c:pt>
                <c:pt idx="27">
                  <c:v>19861.171045191652</c:v>
                </c:pt>
                <c:pt idx="28">
                  <c:v>20339.156850164622</c:v>
                </c:pt>
                <c:pt idx="29">
                  <c:v>20824.73208984303</c:v>
                </c:pt>
                <c:pt idx="30">
                  <c:v>21316.473015991702</c:v>
                </c:pt>
                <c:pt idx="31">
                  <c:v>21812.818607984758</c:v>
                </c:pt>
                <c:pt idx="32">
                  <c:v>22312.066987430469</c:v>
                </c:pt>
                <c:pt idx="33">
                  <c:v>22812.373077087119</c:v>
                </c:pt>
                <c:pt idx="34">
                  <c:v>23311.747681260331</c:v>
                </c:pt>
                <c:pt idx="35">
                  <c:v>23808.058167314721</c:v>
                </c:pt>
                <c:pt idx="36">
                  <c:v>24299.03092696959</c:v>
                </c:pt>
                <c:pt idx="37">
                  <c:v>24782.255791174492</c:v>
                </c:pt>
                <c:pt idx="38">
                  <c:v>25255.192563085129</c:v>
                </c:pt>
                <c:pt idx="39">
                  <c:v>25715.179819539171</c:v>
                </c:pt>
                <c:pt idx="40">
                  <c:v>26159.446112054749</c:v>
                </c:pt>
                <c:pt idx="41">
                  <c:v>26585.123673438429</c:v>
                </c:pt>
                <c:pt idx="42">
                  <c:v>26989.26470537169</c:v>
                </c:pt>
                <c:pt idx="43">
                  <c:v>27368.860285761799</c:v>
                </c:pt>
                <c:pt idx="44">
                  <c:v>27720.861892260211</c:v>
                </c:pt>
                <c:pt idx="45">
                  <c:v>28042.205490414661</c:v>
                </c:pt>
                <c:pt idx="46">
                  <c:v>28329.838081862679</c:v>
                </c:pt>
                <c:pt idx="47">
                  <c:v>28580.746550456079</c:v>
                </c:pt>
                <c:pt idx="48">
                  <c:v>28791.9885831026</c:v>
                </c:pt>
                <c:pt idx="49">
                  <c:v>28960.725378538318</c:v>
                </c:pt>
                <c:pt idx="50">
                  <c:v>29084.255792552289</c:v>
                </c:pt>
                <c:pt idx="51">
                  <c:v>29160.051503930681</c:v>
                </c:pt>
                <c:pt idx="52">
                  <c:v>29185.792723348539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B99-45BC-996E-7CAE55CAE37F}"/>
            </c:ext>
          </c:extLst>
        </c:ser>
        <c:ser>
          <c:idx val="30"/>
          <c:order val="30"/>
          <c:tx>
            <c:strRef>
              <c:f>'高情景（2001-2060, 2020RMB）'!$A$44</c:f>
              <c:strCache>
                <c:ptCount val="1"/>
                <c:pt idx="0">
                  <c:v>汽车制造业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2020RMB）'!$I$44:$BI$44</c:f>
              <c:numCache>
                <c:formatCode>0_);[Red]\(0\)</c:formatCode>
                <c:ptCount val="53"/>
                <c:pt idx="0">
                  <c:v>8600.1122331098704</c:v>
                </c:pt>
                <c:pt idx="1">
                  <c:v>9652.4482684707364</c:v>
                </c:pt>
                <c:pt idx="2">
                  <c:v>11473.328463091299</c:v>
                </c:pt>
                <c:pt idx="3">
                  <c:v>12347.438461432741</c:v>
                </c:pt>
                <c:pt idx="4">
                  <c:v>12742.077205557398</c:v>
                </c:pt>
                <c:pt idx="5">
                  <c:v>13908.044110531482</c:v>
                </c:pt>
                <c:pt idx="6">
                  <c:v>14907.451129099412</c:v>
                </c:pt>
                <c:pt idx="7">
                  <c:v>15090.378543997835</c:v>
                </c:pt>
                <c:pt idx="8">
                  <c:v>17009.078938849983</c:v>
                </c:pt>
                <c:pt idx="9">
                  <c:v>19317.208684583806</c:v>
                </c:pt>
                <c:pt idx="10">
                  <c:v>20176.588473930504</c:v>
                </c:pt>
                <c:pt idx="11">
                  <c:v>19803.763108812167</c:v>
                </c:pt>
                <c:pt idx="12">
                  <c:v>20421.849410489154</c:v>
                </c:pt>
                <c:pt idx="13">
                  <c:v>22432.47684124767</c:v>
                </c:pt>
                <c:pt idx="14">
                  <c:v>24223.247878201622</c:v>
                </c:pt>
                <c:pt idx="15">
                  <c:v>24560.04566208777</c:v>
                </c:pt>
                <c:pt idx="16">
                  <c:v>25384.962363828719</c:v>
                </c:pt>
                <c:pt idx="17">
                  <c:v>26412.522597885611</c:v>
                </c:pt>
                <c:pt idx="18">
                  <c:v>27379.214428938329</c:v>
                </c:pt>
                <c:pt idx="19">
                  <c:v>28231.031174187501</c:v>
                </c:pt>
                <c:pt idx="20">
                  <c:v>28973.460151951971</c:v>
                </c:pt>
                <c:pt idx="21">
                  <c:v>29615.2263731331</c:v>
                </c:pt>
                <c:pt idx="22">
                  <c:v>30167.826846260559</c:v>
                </c:pt>
                <c:pt idx="23">
                  <c:v>30644.15258388752</c:v>
                </c:pt>
                <c:pt idx="24">
                  <c:v>31055.227040859561</c:v>
                </c:pt>
                <c:pt idx="25">
                  <c:v>31412.414785205561</c:v>
                </c:pt>
                <c:pt idx="26">
                  <c:v>31728.05718631249</c:v>
                </c:pt>
                <c:pt idx="27">
                  <c:v>32015.272028571278</c:v>
                </c:pt>
                <c:pt idx="28">
                  <c:v>32285.45518397335</c:v>
                </c:pt>
                <c:pt idx="29">
                  <c:v>32540.989673157979</c:v>
                </c:pt>
                <c:pt idx="30">
                  <c:v>32781.986888944251</c:v>
                </c:pt>
                <c:pt idx="31">
                  <c:v>33008.592448781608</c:v>
                </c:pt>
                <c:pt idx="32">
                  <c:v>33220.984845866413</c:v>
                </c:pt>
                <c:pt idx="33">
                  <c:v>33419.374034259927</c:v>
                </c:pt>
                <c:pt idx="34">
                  <c:v>33603.999958949084</c:v>
                </c:pt>
                <c:pt idx="35">
                  <c:v>33775.131041593777</c:v>
                </c:pt>
                <c:pt idx="36">
                  <c:v>33933.062632437017</c:v>
                </c:pt>
                <c:pt idx="37">
                  <c:v>34078.115438539913</c:v>
                </c:pt>
                <c:pt idx="38">
                  <c:v>34210.633938130661</c:v>
                </c:pt>
                <c:pt idx="39">
                  <c:v>34330.984790447932</c:v>
                </c:pt>
                <c:pt idx="40">
                  <c:v>34439.555250008532</c:v>
                </c:pt>
                <c:pt idx="41">
                  <c:v>34536.751593751549</c:v>
                </c:pt>
                <c:pt idx="42">
                  <c:v>34622.997569010848</c:v>
                </c:pt>
                <c:pt idx="43">
                  <c:v>34698.73286974553</c:v>
                </c:pt>
                <c:pt idx="44">
                  <c:v>34764.411647927307</c:v>
                </c:pt>
                <c:pt idx="45">
                  <c:v>34820.501066446137</c:v>
                </c:pt>
                <c:pt idx="46">
                  <c:v>34867.479899354919</c:v>
                </c:pt>
                <c:pt idx="47">
                  <c:v>34905.837184738288</c:v>
                </c:pt>
                <c:pt idx="48">
                  <c:v>34936.070934963092</c:v>
                </c:pt>
                <c:pt idx="49">
                  <c:v>34958.686908550233</c:v>
                </c:pt>
                <c:pt idx="50">
                  <c:v>34974.197447409642</c:v>
                </c:pt>
                <c:pt idx="51">
                  <c:v>34983.12038269599</c:v>
                </c:pt>
                <c:pt idx="52">
                  <c:v>34985.978012085121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B99-45BC-996E-7CAE55CAE37F}"/>
            </c:ext>
          </c:extLst>
        </c:ser>
        <c:ser>
          <c:idx val="31"/>
          <c:order val="31"/>
          <c:tx>
            <c:strRef>
              <c:f>'高情景（2001-2060, 2020RMB）'!$A$45</c:f>
              <c:strCache>
                <c:ptCount val="1"/>
                <c:pt idx="0">
                  <c:v>铁路、船舶、航空航天和其他运输设备制造业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2020RMB）'!$I$45:$BI$45</c:f>
              <c:numCache>
                <c:formatCode>0_);[Red]\(0\)</c:formatCode>
                <c:ptCount val="53"/>
                <c:pt idx="0">
                  <c:v>3188.2277004700304</c:v>
                </c:pt>
                <c:pt idx="1">
                  <c:v>3578.3489927507817</c:v>
                </c:pt>
                <c:pt idx="2">
                  <c:v>4253.3844479133541</c:v>
                </c:pt>
                <c:pt idx="3">
                  <c:v>4577.4339061565579</c:v>
                </c:pt>
                <c:pt idx="4">
                  <c:v>4558.1419551796325</c:v>
                </c:pt>
                <c:pt idx="5">
                  <c:v>4537.9000657809465</c:v>
                </c:pt>
                <c:pt idx="6">
                  <c:v>4903.1409148629937</c:v>
                </c:pt>
                <c:pt idx="7">
                  <c:v>4967.9583726357478</c:v>
                </c:pt>
                <c:pt idx="8">
                  <c:v>5003.297460133128</c:v>
                </c:pt>
                <c:pt idx="9">
                  <c:v>5378.3809294904404</c:v>
                </c:pt>
                <c:pt idx="10">
                  <c:v>5639.0741579686864</c:v>
                </c:pt>
                <c:pt idx="11">
                  <c:v>5839.3471629389132</c:v>
                </c:pt>
                <c:pt idx="12">
                  <c:v>5631.8307687185261</c:v>
                </c:pt>
                <c:pt idx="13">
                  <c:v>6356.3613377239653</c:v>
                </c:pt>
                <c:pt idx="14">
                  <c:v>6611.9630030332355</c:v>
                </c:pt>
                <c:pt idx="15">
                  <c:v>6670.9198663672632</c:v>
                </c:pt>
                <c:pt idx="16">
                  <c:v>6815.0621060047188</c:v>
                </c:pt>
                <c:pt idx="17">
                  <c:v>6994.5527262719716</c:v>
                </c:pt>
                <c:pt idx="18">
                  <c:v>7164.8497279040594</c:v>
                </c:pt>
                <c:pt idx="19">
                  <c:v>7315.7201438249576</c:v>
                </c:pt>
                <c:pt idx="20">
                  <c:v>7446.1111203295759</c:v>
                </c:pt>
                <c:pt idx="21">
                  <c:v>7555.1648845986792</c:v>
                </c:pt>
                <c:pt idx="22">
                  <c:v>7642.2274210041896</c:v>
                </c:pt>
                <c:pt idx="23">
                  <c:v>7707.3814649803653</c:v>
                </c:pt>
                <c:pt idx="24">
                  <c:v>7753.0555271785151</c:v>
                </c:pt>
                <c:pt idx="25">
                  <c:v>7782.445213849116</c:v>
                </c:pt>
                <c:pt idx="26">
                  <c:v>7798.9184916641152</c:v>
                </c:pt>
                <c:pt idx="27">
                  <c:v>7805.9509275616474</c:v>
                </c:pt>
                <c:pt idx="28">
                  <c:v>7806.5591499111388</c:v>
                </c:pt>
                <c:pt idx="29">
                  <c:v>7801.7189702827127</c:v>
                </c:pt>
                <c:pt idx="30">
                  <c:v>7791.9014172159841</c:v>
                </c:pt>
                <c:pt idx="31">
                  <c:v>7777.5853385104419</c:v>
                </c:pt>
                <c:pt idx="32">
                  <c:v>7759.2545464069144</c:v>
                </c:pt>
                <c:pt idx="33">
                  <c:v>7737.395236746318</c:v>
                </c:pt>
                <c:pt idx="34">
                  <c:v>7712.4936934265224</c:v>
                </c:pt>
                <c:pt idx="35">
                  <c:v>7685.0342853954326</c:v>
                </c:pt>
                <c:pt idx="36">
                  <c:v>7655.4977597931766</c:v>
                </c:pt>
                <c:pt idx="37">
                  <c:v>7624.3598317145152</c:v>
                </c:pt>
                <c:pt idx="38">
                  <c:v>7592.0900684170429</c:v>
                </c:pt>
                <c:pt idx="39">
                  <c:v>7559.1510636594312</c:v>
                </c:pt>
                <c:pt idx="40">
                  <c:v>7525.9978962097257</c:v>
                </c:pt>
                <c:pt idx="41">
                  <c:v>7493.0778654116202</c:v>
                </c:pt>
                <c:pt idx="42">
                  <c:v>7460.8304960187334</c:v>
                </c:pt>
                <c:pt idx="43">
                  <c:v>7429.6878042892149</c:v>
                </c:pt>
                <c:pt idx="44">
                  <c:v>7400.0748175546369</c:v>
                </c:pt>
                <c:pt idx="45">
                  <c:v>7372.4103401220973</c:v>
                </c:pt>
                <c:pt idx="46">
                  <c:v>7347.1079594170042</c:v>
                </c:pt>
                <c:pt idx="47">
                  <c:v>7324.5772877139198</c:v>
                </c:pt>
                <c:pt idx="48">
                  <c:v>7305.2254366224024</c:v>
                </c:pt>
                <c:pt idx="49">
                  <c:v>7289.4587236898988</c:v>
                </c:pt>
                <c:pt idx="50">
                  <c:v>7277.6846130537779</c:v>
                </c:pt>
                <c:pt idx="51">
                  <c:v>7270.3138950314897</c:v>
                </c:pt>
                <c:pt idx="52">
                  <c:v>7267.7631128950034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B99-45BC-996E-7CAE55CAE37F}"/>
            </c:ext>
          </c:extLst>
        </c:ser>
        <c:ser>
          <c:idx val="32"/>
          <c:order val="32"/>
          <c:tx>
            <c:strRef>
              <c:f>'高情景（2001-2060, 2020RMB）'!$A$46</c:f>
              <c:strCache>
                <c:ptCount val="1"/>
                <c:pt idx="0">
                  <c:v>电气机械和器材制造业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2020RMB）'!$I$46:$BI$46</c:f>
              <c:numCache>
                <c:formatCode>0_);[Red]\(0\)</c:formatCode>
                <c:ptCount val="53"/>
                <c:pt idx="0">
                  <c:v>8838.8458981359108</c:v>
                </c:pt>
                <c:pt idx="1">
                  <c:v>9384.156595166769</c:v>
                </c:pt>
                <c:pt idx="2">
                  <c:v>10817.240653312754</c:v>
                </c:pt>
                <c:pt idx="3">
                  <c:v>11901.217689061259</c:v>
                </c:pt>
                <c:pt idx="4">
                  <c:v>12428.8831864778</c:v>
                </c:pt>
                <c:pt idx="5">
                  <c:v>13093.912999248869</c:v>
                </c:pt>
                <c:pt idx="6">
                  <c:v>13733.533913610911</c:v>
                </c:pt>
                <c:pt idx="7">
                  <c:v>13980.230978733629</c:v>
                </c:pt>
                <c:pt idx="8">
                  <c:v>14802.762226490715</c:v>
                </c:pt>
                <c:pt idx="9">
                  <c:v>16571.758972982709</c:v>
                </c:pt>
                <c:pt idx="10">
                  <c:v>17705.011225836581</c:v>
                </c:pt>
                <c:pt idx="11">
                  <c:v>18897.138056727734</c:v>
                </c:pt>
                <c:pt idx="12">
                  <c:v>19907.377761640477</c:v>
                </c:pt>
                <c:pt idx="13">
                  <c:v>24209.543450590434</c:v>
                </c:pt>
                <c:pt idx="14">
                  <c:v>27519.375031440293</c:v>
                </c:pt>
                <c:pt idx="15">
                  <c:v>28401.596463829592</c:v>
                </c:pt>
                <c:pt idx="16">
                  <c:v>30612.41930490818</c:v>
                </c:pt>
                <c:pt idx="17">
                  <c:v>33455.442932661783</c:v>
                </c:pt>
                <c:pt idx="18">
                  <c:v>36187.696583801197</c:v>
                </c:pt>
                <c:pt idx="19">
                  <c:v>38643.818969437889</c:v>
                </c:pt>
                <c:pt idx="20">
                  <c:v>40857.451826909222</c:v>
                </c:pt>
                <c:pt idx="21">
                  <c:v>42892.548672670076</c:v>
                </c:pt>
                <c:pt idx="22">
                  <c:v>44839.314300395483</c:v>
                </c:pt>
                <c:pt idx="23">
                  <c:v>46788.179596867667</c:v>
                </c:pt>
                <c:pt idx="24">
                  <c:v>48751.98778166913</c:v>
                </c:pt>
                <c:pt idx="25">
                  <c:v>50721.578904802387</c:v>
                </c:pt>
                <c:pt idx="26">
                  <c:v>52686.90883216948</c:v>
                </c:pt>
                <c:pt idx="27">
                  <c:v>54637.076719004654</c:v>
                </c:pt>
                <c:pt idx="28">
                  <c:v>56561.372284202269</c:v>
                </c:pt>
                <c:pt idx="29">
                  <c:v>58452.615218224142</c:v>
                </c:pt>
                <c:pt idx="30">
                  <c:v>60304.672672247922</c:v>
                </c:pt>
                <c:pt idx="31">
                  <c:v>62111.565282459203</c:v>
                </c:pt>
                <c:pt idx="32">
                  <c:v>63867.506109664442</c:v>
                </c:pt>
                <c:pt idx="33">
                  <c:v>65566.937574411932</c:v>
                </c:pt>
                <c:pt idx="34">
                  <c:v>67204.566039991027</c:v>
                </c:pt>
                <c:pt idx="35">
                  <c:v>68775.393733032746</c:v>
                </c:pt>
                <c:pt idx="36">
                  <c:v>70274.747732080927</c:v>
                </c:pt>
                <c:pt idx="37">
                  <c:v>71698.305797620371</c:v>
                </c:pt>
                <c:pt idx="38">
                  <c:v>73042.118861881769</c:v>
                </c:pt>
                <c:pt idx="39">
                  <c:v>74302.630042464283</c:v>
                </c:pt>
                <c:pt idx="40">
                  <c:v>75476.69008968008</c:v>
                </c:pt>
                <c:pt idx="41">
                  <c:v>76561.569222776088</c:v>
                </c:pt>
                <c:pt idx="42">
                  <c:v>77554.965354159358</c:v>
                </c:pt>
                <c:pt idx="43">
                  <c:v>78455.008742803489</c:v>
                </c:pt>
                <c:pt idx="44">
                  <c:v>79260.2631575868</c:v>
                </c:pt>
                <c:pt idx="45">
                  <c:v>79969.723667937244</c:v>
                </c:pt>
                <c:pt idx="46">
                  <c:v>80582.811212417742</c:v>
                </c:pt>
                <c:pt idx="47">
                  <c:v>81099.364125465174</c:v>
                </c:pt>
                <c:pt idx="48">
                  <c:v>81519.626828153632</c:v>
                </c:pt>
                <c:pt idx="49">
                  <c:v>81844.235910444841</c:v>
                </c:pt>
                <c:pt idx="50">
                  <c:v>82074.203849821875</c:v>
                </c:pt>
                <c:pt idx="51">
                  <c:v>82210.900624490896</c:v>
                </c:pt>
                <c:pt idx="52">
                  <c:v>82256.033488537796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B99-45BC-996E-7CAE55CAE37F}"/>
            </c:ext>
          </c:extLst>
        </c:ser>
        <c:ser>
          <c:idx val="33"/>
          <c:order val="33"/>
          <c:tx>
            <c:strRef>
              <c:f>'高情景（2001-2060, 2020RMB）'!$A$47</c:f>
              <c:strCache>
                <c:ptCount val="1"/>
                <c:pt idx="0">
                  <c:v>计算机、通信和其他电子设备制造业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2020RMB）'!$I$47:$BI$47</c:f>
              <c:numCache>
                <c:formatCode>0_);[Red]\(0\)</c:formatCode>
                <c:ptCount val="53"/>
                <c:pt idx="0">
                  <c:v>12389.44931527424</c:v>
                </c:pt>
                <c:pt idx="1">
                  <c:v>12366.933798334967</c:v>
                </c:pt>
                <c:pt idx="2">
                  <c:v>14039.352340459805</c:v>
                </c:pt>
                <c:pt idx="3">
                  <c:v>15635.073609400111</c:v>
                </c:pt>
                <c:pt idx="4">
                  <c:v>16685.515258118838</c:v>
                </c:pt>
                <c:pt idx="5">
                  <c:v>17641.706205868722</c:v>
                </c:pt>
                <c:pt idx="6">
                  <c:v>18977.06187241953</c:v>
                </c:pt>
                <c:pt idx="7">
                  <c:v>19894.066811321558</c:v>
                </c:pt>
                <c:pt idx="8">
                  <c:v>21355.755278544293</c:v>
                </c:pt>
                <c:pt idx="9">
                  <c:v>24599.592644385197</c:v>
                </c:pt>
                <c:pt idx="10">
                  <c:v>27702.463848883261</c:v>
                </c:pt>
                <c:pt idx="11">
                  <c:v>29193.809335406564</c:v>
                </c:pt>
                <c:pt idx="12">
                  <c:v>30415.615726595752</c:v>
                </c:pt>
                <c:pt idx="13">
                  <c:v>36640.354816724648</c:v>
                </c:pt>
                <c:pt idx="14">
                  <c:v>40049.197919647981</c:v>
                </c:pt>
                <c:pt idx="15">
                  <c:v>41169.778445149961</c:v>
                </c:pt>
                <c:pt idx="16">
                  <c:v>43919.619991655927</c:v>
                </c:pt>
                <c:pt idx="17">
                  <c:v>47317.614137201643</c:v>
                </c:pt>
                <c:pt idx="18">
                  <c:v>50365.589640291983</c:v>
                </c:pt>
                <c:pt idx="19">
                  <c:v>52911.404111530428</c:v>
                </c:pt>
                <c:pt idx="20">
                  <c:v>55093.467247067339</c:v>
                </c:pt>
                <c:pt idx="21">
                  <c:v>57097.560489989162</c:v>
                </c:pt>
                <c:pt idx="22">
                  <c:v>59147.011521916364</c:v>
                </c:pt>
                <c:pt idx="23">
                  <c:v>61445.598537294922</c:v>
                </c:pt>
                <c:pt idx="24">
                  <c:v>64001.675972654521</c:v>
                </c:pt>
                <c:pt idx="25">
                  <c:v>66764.887959993779</c:v>
                </c:pt>
                <c:pt idx="26">
                  <c:v>69674.639054028667</c:v>
                </c:pt>
                <c:pt idx="27">
                  <c:v>72658.222795858441</c:v>
                </c:pt>
                <c:pt idx="28">
                  <c:v>75643.932545076823</c:v>
                </c:pt>
                <c:pt idx="29">
                  <c:v>78608.131021209701</c:v>
                </c:pt>
                <c:pt idx="30">
                  <c:v>81540.219381315532</c:v>
                </c:pt>
                <c:pt idx="31">
                  <c:v>84429.516487313711</c:v>
                </c:pt>
                <c:pt idx="32">
                  <c:v>87265.330761416728</c:v>
                </c:pt>
                <c:pt idx="33">
                  <c:v>90037.033003461213</c:v>
                </c:pt>
                <c:pt idx="34">
                  <c:v>92734.129415125761</c:v>
                </c:pt>
                <c:pt idx="35">
                  <c:v>95346.334072312253</c:v>
                </c:pt>
                <c:pt idx="36">
                  <c:v>97863.64009400917</c:v>
                </c:pt>
                <c:pt idx="37">
                  <c:v>100276.3887735046</c:v>
                </c:pt>
                <c:pt idx="38">
                  <c:v>102575.3359655212</c:v>
                </c:pt>
                <c:pt idx="39">
                  <c:v>104751.71506010801</c:v>
                </c:pt>
                <c:pt idx="40">
                  <c:v>106797.2959202502</c:v>
                </c:pt>
                <c:pt idx="41">
                  <c:v>108704.4392142522</c:v>
                </c:pt>
                <c:pt idx="42">
                  <c:v>110466.1456350529</c:v>
                </c:pt>
                <c:pt idx="43">
                  <c:v>112076.09956563771</c:v>
                </c:pt>
                <c:pt idx="44">
                  <c:v>113528.70682146421</c:v>
                </c:pt>
                <c:pt idx="45">
                  <c:v>114819.12617611411</c:v>
                </c:pt>
                <c:pt idx="46">
                  <c:v>115943.2944539606</c:v>
                </c:pt>
                <c:pt idx="47">
                  <c:v>116897.9450522835</c:v>
                </c:pt>
                <c:pt idx="48">
                  <c:v>117680.6198337368</c:v>
                </c:pt>
                <c:pt idx="49">
                  <c:v>118289.674407203</c:v>
                </c:pt>
                <c:pt idx="50">
                  <c:v>118724.2768897435</c:v>
                </c:pt>
                <c:pt idx="51">
                  <c:v>118984.400313555</c:v>
                </c:pt>
                <c:pt idx="52">
                  <c:v>119070.80890861709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B99-45BC-996E-7CAE55CAE37F}"/>
            </c:ext>
          </c:extLst>
        </c:ser>
        <c:ser>
          <c:idx val="34"/>
          <c:order val="34"/>
          <c:tx>
            <c:strRef>
              <c:f>'高情景（2001-2060, 2020RMB）'!$A$48</c:f>
              <c:strCache>
                <c:ptCount val="1"/>
                <c:pt idx="0">
                  <c:v>仪器仪表制造业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2020RMB）'!$I$48:$BI$48</c:f>
              <c:numCache>
                <c:formatCode>0_);[Red]\(0\)</c:formatCode>
                <c:ptCount val="53"/>
                <c:pt idx="0">
                  <c:v>1270.0793844876139</c:v>
                </c:pt>
                <c:pt idx="1">
                  <c:v>1228.0405287348781</c:v>
                </c:pt>
                <c:pt idx="2">
                  <c:v>1426.3115727722129</c:v>
                </c:pt>
                <c:pt idx="3">
                  <c:v>1593.909068268578</c:v>
                </c:pt>
                <c:pt idx="4">
                  <c:v>1708.5827273955535</c:v>
                </c:pt>
                <c:pt idx="5">
                  <c:v>1811.3651372659692</c:v>
                </c:pt>
                <c:pt idx="6">
                  <c:v>1899.8480090712155</c:v>
                </c:pt>
                <c:pt idx="7">
                  <c:v>1899.7295995723066</c:v>
                </c:pt>
                <c:pt idx="8">
                  <c:v>2028.186042724089</c:v>
                </c:pt>
                <c:pt idx="9">
                  <c:v>2309.5694704099037</c:v>
                </c:pt>
                <c:pt idx="10">
                  <c:v>2442.2123507432102</c:v>
                </c:pt>
                <c:pt idx="11">
                  <c:v>2601.9437875043291</c:v>
                </c:pt>
                <c:pt idx="12">
                  <c:v>2602.606982377547</c:v>
                </c:pt>
                <c:pt idx="13">
                  <c:v>3034.983345987991</c:v>
                </c:pt>
                <c:pt idx="14">
                  <c:v>3224.8526645654251</c:v>
                </c:pt>
                <c:pt idx="15">
                  <c:v>3278.9361227903469</c:v>
                </c:pt>
                <c:pt idx="16">
                  <c:v>3408.5613467109351</c:v>
                </c:pt>
                <c:pt idx="17">
                  <c:v>3562.6875587542359</c:v>
                </c:pt>
                <c:pt idx="18">
                  <c:v>3694.1523779213999</c:v>
                </c:pt>
                <c:pt idx="19">
                  <c:v>3798.2075556392001</c:v>
                </c:pt>
                <c:pt idx="20">
                  <c:v>3883.0624285590061</c:v>
                </c:pt>
                <c:pt idx="21">
                  <c:v>3958.2827672878288</c:v>
                </c:pt>
                <c:pt idx="22">
                  <c:v>4034.4189361328022</c:v>
                </c:pt>
                <c:pt idx="23">
                  <c:v>4120.5810044069431</c:v>
                </c:pt>
                <c:pt idx="24">
                  <c:v>4217.2278222756368</c:v>
                </c:pt>
                <c:pt idx="25">
                  <c:v>4322.4626729873153</c:v>
                </c:pt>
                <c:pt idx="26">
                  <c:v>4434.2018530917603</c:v>
                </c:pt>
                <c:pt idx="27">
                  <c:v>4550.1333327021885</c:v>
                </c:pt>
                <c:pt idx="28">
                  <c:v>4668.0989868448096</c:v>
                </c:pt>
                <c:pt idx="29">
                  <c:v>4787.398487565405</c:v>
                </c:pt>
                <c:pt idx="30">
                  <c:v>4907.6929358667803</c:v>
                </c:pt>
                <c:pt idx="31">
                  <c:v>5028.6124023640741</c:v>
                </c:pt>
                <c:pt idx="32">
                  <c:v>5149.7555343079039</c:v>
                </c:pt>
                <c:pt idx="33">
                  <c:v>5270.6894559948332</c:v>
                </c:pt>
                <c:pt idx="34">
                  <c:v>5390.949997859314</c:v>
                </c:pt>
                <c:pt idx="35">
                  <c:v>5510.0422890670334</c:v>
                </c:pt>
                <c:pt idx="36">
                  <c:v>5627.4417472146588</c:v>
                </c:pt>
                <c:pt idx="37">
                  <c:v>5742.5954967015687</c:v>
                </c:pt>
                <c:pt idx="38">
                  <c:v>5854.924244400283</c:v>
                </c:pt>
                <c:pt idx="39">
                  <c:v>5963.8246373491802</c:v>
                </c:pt>
                <c:pt idx="40">
                  <c:v>6068.6721222731803</c:v>
                </c:pt>
                <c:pt idx="41">
                  <c:v>6168.8243207767418</c:v>
                </c:pt>
                <c:pt idx="42">
                  <c:v>6263.6249270367407</c:v>
                </c:pt>
                <c:pt idx="43">
                  <c:v>6352.4081267736556</c:v>
                </c:pt>
                <c:pt idx="44">
                  <c:v>6434.5035272426694</c:v>
                </c:pt>
                <c:pt idx="45">
                  <c:v>6509.2415780478241</c:v>
                </c:pt>
                <c:pt idx="46">
                  <c:v>6575.9594518574422</c:v>
                </c:pt>
                <c:pt idx="47">
                  <c:v>6634.0073427480802</c:v>
                </c:pt>
                <c:pt idx="48">
                  <c:v>6682.7551281198084</c:v>
                </c:pt>
                <c:pt idx="49">
                  <c:v>6721.5993281427054</c:v>
                </c:pt>
                <c:pt idx="50">
                  <c:v>6749.9702847841809</c:v>
                </c:pt>
                <c:pt idx="51">
                  <c:v>6767.3394709312652</c:v>
                </c:pt>
                <c:pt idx="52">
                  <c:v>6773.226829292691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B99-45BC-996E-7CAE55CAE37F}"/>
            </c:ext>
          </c:extLst>
        </c:ser>
        <c:ser>
          <c:idx val="35"/>
          <c:order val="35"/>
          <c:tx>
            <c:strRef>
              <c:f>'高情景（2001-2060, 2020RMB）'!$A$49</c:f>
              <c:strCache>
                <c:ptCount val="1"/>
                <c:pt idx="0">
                  <c:v>其他制造业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2020RMB）'!$I$49:$BI$49</c:f>
              <c:numCache>
                <c:formatCode>0_);[Red]\(0\)</c:formatCode>
                <c:ptCount val="53"/>
                <c:pt idx="0">
                  <c:v>531.34866320463868</c:v>
                </c:pt>
                <c:pt idx="1">
                  <c:v>533.40516151922805</c:v>
                </c:pt>
                <c:pt idx="2">
                  <c:v>607.09317693241007</c:v>
                </c:pt>
                <c:pt idx="3">
                  <c:v>691.26269950561482</c:v>
                </c:pt>
                <c:pt idx="4">
                  <c:v>704.14318496130761</c:v>
                </c:pt>
                <c:pt idx="5">
                  <c:v>684.29349662864342</c:v>
                </c:pt>
                <c:pt idx="6">
                  <c:v>690.16619562307301</c:v>
                </c:pt>
                <c:pt idx="7">
                  <c:v>694.70654126146223</c:v>
                </c:pt>
                <c:pt idx="8">
                  <c:v>714.56325097556112</c:v>
                </c:pt>
                <c:pt idx="9">
                  <c:v>765.96223072374698</c:v>
                </c:pt>
                <c:pt idx="10">
                  <c:v>787.83551251096753</c:v>
                </c:pt>
                <c:pt idx="11">
                  <c:v>780.11423979679637</c:v>
                </c:pt>
                <c:pt idx="12">
                  <c:v>726.7325868770115</c:v>
                </c:pt>
                <c:pt idx="13">
                  <c:v>826.27948832290463</c:v>
                </c:pt>
                <c:pt idx="14">
                  <c:v>907.3493796355416</c:v>
                </c:pt>
                <c:pt idx="15">
                  <c:v>916.87633876132963</c:v>
                </c:pt>
                <c:pt idx="16">
                  <c:v>941.08829699353964</c:v>
                </c:pt>
                <c:pt idx="17">
                  <c:v>973.41894851031066</c:v>
                </c:pt>
                <c:pt idx="18">
                  <c:v>1007.879253455193</c:v>
                </c:pt>
                <c:pt idx="19">
                  <c:v>1042.649038487453</c:v>
                </c:pt>
                <c:pt idx="20">
                  <c:v>1076.944714633343</c:v>
                </c:pt>
                <c:pt idx="21">
                  <c:v>1109.887552946404</c:v>
                </c:pt>
                <c:pt idx="22">
                  <c:v>1140.511191461444</c:v>
                </c:pt>
                <c:pt idx="23">
                  <c:v>1167.962823109882</c:v>
                </c:pt>
                <c:pt idx="24">
                  <c:v>1192.114923411475</c:v>
                </c:pt>
                <c:pt idx="25">
                  <c:v>1213.0726687740671</c:v>
                </c:pt>
                <c:pt idx="26">
                  <c:v>1230.991485429869</c:v>
                </c:pt>
                <c:pt idx="27">
                  <c:v>1246.070940527829</c:v>
                </c:pt>
                <c:pt idx="28">
                  <c:v>1258.5201911972649</c:v>
                </c:pt>
                <c:pt idx="29">
                  <c:v>1268.4652391214299</c:v>
                </c:pt>
                <c:pt idx="30">
                  <c:v>1276.025758791428</c:v>
                </c:pt>
                <c:pt idx="31">
                  <c:v>1281.33982928053</c:v>
                </c:pt>
                <c:pt idx="32">
                  <c:v>1284.561049306991</c:v>
                </c:pt>
                <c:pt idx="33">
                  <c:v>1285.8557046567159</c:v>
                </c:pt>
                <c:pt idx="34">
                  <c:v>1285.400047376123</c:v>
                </c:pt>
                <c:pt idx="35">
                  <c:v>1283.3777368371959</c:v>
                </c:pt>
                <c:pt idx="36">
                  <c:v>1279.9774833480731</c:v>
                </c:pt>
                <c:pt idx="37">
                  <c:v>1275.3909257923819</c:v>
                </c:pt>
                <c:pt idx="38">
                  <c:v>1269.810766125252</c:v>
                </c:pt>
                <c:pt idx="39">
                  <c:v>1263.4291756666989</c:v>
                </c:pt>
                <c:pt idx="40">
                  <c:v>1256.436481185679</c:v>
                </c:pt>
                <c:pt idx="41">
                  <c:v>1249.0201328752789</c:v>
                </c:pt>
                <c:pt idx="42">
                  <c:v>1241.3639515459711</c:v>
                </c:pt>
                <c:pt idx="43">
                  <c:v>1233.6476487321829</c:v>
                </c:pt>
                <c:pt idx="44">
                  <c:v>1226.046610906501</c:v>
                </c:pt>
                <c:pt idx="45">
                  <c:v>1218.731937590519</c:v>
                </c:pt>
                <c:pt idx="46">
                  <c:v>1211.8707227905061</c:v>
                </c:pt>
                <c:pt idx="47">
                  <c:v>1205.626569812169</c:v>
                </c:pt>
                <c:pt idx="48">
                  <c:v>1200.160331064536</c:v>
                </c:pt>
                <c:pt idx="49">
                  <c:v>1195.6310669001839</c:v>
                </c:pt>
                <c:pt idx="50">
                  <c:v>1192.197220824218</c:v>
                </c:pt>
                <c:pt idx="51">
                  <c:v>1190.018012526285</c:v>
                </c:pt>
                <c:pt idx="52">
                  <c:v>1189.2550551652059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B99-45BC-996E-7CAE55CAE37F}"/>
            </c:ext>
          </c:extLst>
        </c:ser>
        <c:ser>
          <c:idx val="36"/>
          <c:order val="36"/>
          <c:tx>
            <c:strRef>
              <c:f>'高情景（2001-2060, 2020RMB）'!$A$50</c:f>
              <c:strCache>
                <c:ptCount val="1"/>
                <c:pt idx="0">
                  <c:v>废弃资源综合利用业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'高情景（2001-2060, 2020RMB）'!$I$50:$BI$50</c:f>
              <c:numCache>
                <c:formatCode>0_);[Red]\(0\)</c:formatCode>
                <c:ptCount val="53"/>
                <c:pt idx="0">
                  <c:v>277.82138277902817</c:v>
                </c:pt>
                <c:pt idx="1">
                  <c:v>339.99581571765185</c:v>
                </c:pt>
                <c:pt idx="2">
                  <c:v>419.65234009725702</c:v>
                </c:pt>
                <c:pt idx="3">
                  <c:v>470.17292912503825</c:v>
                </c:pt>
                <c:pt idx="4">
                  <c:v>515.18952431708408</c:v>
                </c:pt>
                <c:pt idx="5">
                  <c:v>564.77911820922452</c:v>
                </c:pt>
                <c:pt idx="6">
                  <c:v>630.81220526617665</c:v>
                </c:pt>
                <c:pt idx="7">
                  <c:v>720.54132717818436</c:v>
                </c:pt>
                <c:pt idx="8">
                  <c:v>760.82510418843708</c:v>
                </c:pt>
                <c:pt idx="9">
                  <c:v>780.89655528325477</c:v>
                </c:pt>
                <c:pt idx="10">
                  <c:v>810.97168640436632</c:v>
                </c:pt>
                <c:pt idx="11">
                  <c:v>884.34251709928117</c:v>
                </c:pt>
                <c:pt idx="12">
                  <c:v>878.57955136179089</c:v>
                </c:pt>
                <c:pt idx="13">
                  <c:v>1191.0274591227624</c:v>
                </c:pt>
                <c:pt idx="14">
                  <c:v>1483.3175160522719</c:v>
                </c:pt>
                <c:pt idx="15">
                  <c:v>1543.0930097610039</c:v>
                </c:pt>
                <c:pt idx="16">
                  <c:v>1696.519175834909</c:v>
                </c:pt>
                <c:pt idx="17">
                  <c:v>1902.274697779892</c:v>
                </c:pt>
                <c:pt idx="18">
                  <c:v>2112.7633468394451</c:v>
                </c:pt>
                <c:pt idx="19">
                  <c:v>2315.8590084354</c:v>
                </c:pt>
                <c:pt idx="20">
                  <c:v>2512.197428552724</c:v>
                </c:pt>
                <c:pt idx="21">
                  <c:v>2704.4101519636952</c:v>
                </c:pt>
                <c:pt idx="22">
                  <c:v>2897.1116886201362</c:v>
                </c:pt>
                <c:pt idx="23">
                  <c:v>3095.6178947919661</c:v>
                </c:pt>
                <c:pt idx="24">
                  <c:v>3301.4869446362291</c:v>
                </c:pt>
                <c:pt idx="25">
                  <c:v>3515.29220231813</c:v>
                </c:pt>
                <c:pt idx="26">
                  <c:v>3737.7682743866098</c:v>
                </c:pt>
                <c:pt idx="27">
                  <c:v>3969.8298921628002</c:v>
                </c:pt>
                <c:pt idx="28">
                  <c:v>4212.3310281548447</c:v>
                </c:pt>
                <c:pt idx="29">
                  <c:v>4465.176896952963</c:v>
                </c:pt>
                <c:pt idx="30">
                  <c:v>4727.8962635955004</c:v>
                </c:pt>
                <c:pt idx="31">
                  <c:v>4999.8596860857142</c:v>
                </c:pt>
                <c:pt idx="32">
                  <c:v>5280.266176482467</c:v>
                </c:pt>
                <c:pt idx="33">
                  <c:v>5568.1310719179119</c:v>
                </c:pt>
                <c:pt idx="34">
                  <c:v>5862.2756122904948</c:v>
                </c:pt>
                <c:pt idx="35">
                  <c:v>6161.3187619528871</c:v>
                </c:pt>
                <c:pt idx="36">
                  <c:v>6463.6718424104802</c:v>
                </c:pt>
                <c:pt idx="37">
                  <c:v>6767.5365584109959</c:v>
                </c:pt>
                <c:pt idx="38">
                  <c:v>7070.9069972984744</c:v>
                </c:pt>
                <c:pt idx="39">
                  <c:v>7371.5761576720442</c:v>
                </c:pt>
                <c:pt idx="40">
                  <c:v>7667.1475150661963</c:v>
                </c:pt>
                <c:pt idx="41">
                  <c:v>7955.0520569156961</c:v>
                </c:pt>
                <c:pt idx="42">
                  <c:v>8232.5711146268059</c:v>
                </c:pt>
                <c:pt idx="43">
                  <c:v>8496.8651863392297</c:v>
                </c:pt>
                <c:pt idx="44">
                  <c:v>8745.0087804373306</c:v>
                </c:pt>
                <c:pt idx="45">
                  <c:v>8974.0311191093806</c:v>
                </c:pt>
                <c:pt idx="46">
                  <c:v>9180.9623270623324</c:v>
                </c:pt>
                <c:pt idx="47">
                  <c:v>9362.8844985422656</c:v>
                </c:pt>
                <c:pt idx="48">
                  <c:v>9516.9867936481096</c:v>
                </c:pt>
                <c:pt idx="49">
                  <c:v>9640.6234719277818</c:v>
                </c:pt>
                <c:pt idx="50">
                  <c:v>9731.3735383659332</c:v>
                </c:pt>
                <c:pt idx="51">
                  <c:v>9787.1004662911946</c:v>
                </c:pt>
                <c:pt idx="52">
                  <c:v>9806.0102863415286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B99-45BC-996E-7CAE55CAE37F}"/>
            </c:ext>
          </c:extLst>
        </c:ser>
        <c:ser>
          <c:idx val="37"/>
          <c:order val="37"/>
          <c:tx>
            <c:strRef>
              <c:f>'高情景（2001-2060, 2020RMB）'!$A$51</c:f>
              <c:strCache>
                <c:ptCount val="1"/>
                <c:pt idx="0">
                  <c:v>金属制品、机械和设备修理业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'高情景（2001-2060, 2020RMB）'!$I$51:$BI$51</c:f>
              <c:numCache>
                <c:formatCode>0_);[Red]\(0\)</c:formatCode>
                <c:ptCount val="53"/>
                <c:pt idx="0">
                  <c:v>163.00121187963498</c:v>
                </c:pt>
                <c:pt idx="1">
                  <c:v>169.9672234422103</c:v>
                </c:pt>
                <c:pt idx="2">
                  <c:v>196.4186255294118</c:v>
                </c:pt>
                <c:pt idx="3">
                  <c:v>222.32964722611601</c:v>
                </c:pt>
                <c:pt idx="4">
                  <c:v>236.20857147082742</c:v>
                </c:pt>
                <c:pt idx="5">
                  <c:v>259.16922848586364</c:v>
                </c:pt>
                <c:pt idx="6">
                  <c:v>278.53808139535778</c:v>
                </c:pt>
                <c:pt idx="7">
                  <c:v>287.50526069023118</c:v>
                </c:pt>
                <c:pt idx="8">
                  <c:v>298.80928044207468</c:v>
                </c:pt>
                <c:pt idx="9">
                  <c:v>332.09867260573429</c:v>
                </c:pt>
                <c:pt idx="10">
                  <c:v>369.0279075690683</c:v>
                </c:pt>
                <c:pt idx="11">
                  <c:v>405.26130946507971</c:v>
                </c:pt>
                <c:pt idx="12">
                  <c:v>379.09823240746709</c:v>
                </c:pt>
                <c:pt idx="13">
                  <c:v>416.42224208501489</c:v>
                </c:pt>
                <c:pt idx="14">
                  <c:v>474.62286420659473</c:v>
                </c:pt>
                <c:pt idx="15">
                  <c:v>486.78045262448683</c:v>
                </c:pt>
                <c:pt idx="16">
                  <c:v>517.48690021730624</c:v>
                </c:pt>
                <c:pt idx="17">
                  <c:v>557.78464862085968</c:v>
                </c:pt>
                <c:pt idx="18">
                  <c:v>598.58900836888665</c:v>
                </c:pt>
                <c:pt idx="19">
                  <c:v>637.79210916680631</c:v>
                </c:pt>
                <c:pt idx="20">
                  <c:v>675.43850563928993</c:v>
                </c:pt>
                <c:pt idx="21">
                  <c:v>711.73251171400386</c:v>
                </c:pt>
                <c:pt idx="22">
                  <c:v>747.03363408982261</c:v>
                </c:pt>
                <c:pt idx="23">
                  <c:v>781.74467615809976</c:v>
                </c:pt>
                <c:pt idx="24">
                  <c:v>815.9513577124751</c:v>
                </c:pt>
                <c:pt idx="25">
                  <c:v>849.67398201838739</c:v>
                </c:pt>
                <c:pt idx="26">
                  <c:v>882.96448687154464</c:v>
                </c:pt>
                <c:pt idx="27">
                  <c:v>915.90656505260188</c:v>
                </c:pt>
                <c:pt idx="28">
                  <c:v>948.57543950134846</c:v>
                </c:pt>
                <c:pt idx="29">
                  <c:v>980.90620782938618</c:v>
                </c:pt>
                <c:pt idx="30">
                  <c:v>1012.79541325311</c:v>
                </c:pt>
                <c:pt idx="31">
                  <c:v>1044.1390443189371</c:v>
                </c:pt>
                <c:pt idx="32">
                  <c:v>1074.8331323374209</c:v>
                </c:pt>
                <c:pt idx="33">
                  <c:v>1104.7743583818769</c:v>
                </c:pt>
                <c:pt idx="34">
                  <c:v>1133.8606646177229</c:v>
                </c:pt>
                <c:pt idx="35">
                  <c:v>1161.991864635894</c:v>
                </c:pt>
                <c:pt idx="36">
                  <c:v>1189.0702474332879</c:v>
                </c:pt>
                <c:pt idx="37">
                  <c:v>1215.001169715699</c:v>
                </c:pt>
                <c:pt idx="38">
                  <c:v>1239.693631293944</c:v>
                </c:pt>
                <c:pt idx="39">
                  <c:v>1263.0608285002099</c:v>
                </c:pt>
                <c:pt idx="40">
                  <c:v>1285.0206807671309</c:v>
                </c:pt>
                <c:pt idx="41">
                  <c:v>1305.4963257835091</c:v>
                </c:pt>
                <c:pt idx="42">
                  <c:v>1324.4165789640419</c:v>
                </c:pt>
                <c:pt idx="43">
                  <c:v>1341.7163533414159</c:v>
                </c:pt>
                <c:pt idx="44">
                  <c:v>1357.337036402336</c:v>
                </c:pt>
                <c:pt idx="45">
                  <c:v>1371.22682083872</c:v>
                </c:pt>
                <c:pt idx="46">
                  <c:v>1383.340986665258</c:v>
                </c:pt>
                <c:pt idx="47">
                  <c:v>1393.642132658026</c:v>
                </c:pt>
                <c:pt idx="48">
                  <c:v>1402.1003555893601</c:v>
                </c:pt>
                <c:pt idx="49">
                  <c:v>1408.6933762645319</c:v>
                </c:pt>
                <c:pt idx="50">
                  <c:v>1413.4066118991359</c:v>
                </c:pt>
                <c:pt idx="51">
                  <c:v>1416.2331949057041</c:v>
                </c:pt>
                <c:pt idx="52">
                  <c:v>1417.1739386772231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B99-45BC-996E-7CAE55CAE37F}"/>
            </c:ext>
          </c:extLst>
        </c:ser>
        <c:ser>
          <c:idx val="38"/>
          <c:order val="38"/>
          <c:tx>
            <c:strRef>
              <c:f>'高情景（2001-2060, 2020RMB）'!$A$52</c:f>
              <c:strCache>
                <c:ptCount val="1"/>
                <c:pt idx="0">
                  <c:v>电力、热力生产和供应业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'高情景（2001-2060, 2020RMB）'!$I$52:$BI$52</c:f>
              <c:numCache>
                <c:formatCode>0_);[Red]\(0\)</c:formatCode>
                <c:ptCount val="53"/>
                <c:pt idx="0">
                  <c:v>10649.638711539816</c:v>
                </c:pt>
                <c:pt idx="1">
                  <c:v>10700.951638142691</c:v>
                </c:pt>
                <c:pt idx="2">
                  <c:v>11534.955049889852</c:v>
                </c:pt>
                <c:pt idx="3">
                  <c:v>12203.169573535575</c:v>
                </c:pt>
                <c:pt idx="4">
                  <c:v>12198.207729660531</c:v>
                </c:pt>
                <c:pt idx="5">
                  <c:v>12306.267191958539</c:v>
                </c:pt>
                <c:pt idx="6">
                  <c:v>12057.930249434579</c:v>
                </c:pt>
                <c:pt idx="7">
                  <c:v>11496.645752598572</c:v>
                </c:pt>
                <c:pt idx="8">
                  <c:v>11757.936502161634</c:v>
                </c:pt>
                <c:pt idx="9">
                  <c:v>12829.820765210363</c:v>
                </c:pt>
                <c:pt idx="10">
                  <c:v>14000.998845353402</c:v>
                </c:pt>
                <c:pt idx="11">
                  <c:v>14376.753818674912</c:v>
                </c:pt>
                <c:pt idx="12">
                  <c:v>14171.804811655176</c:v>
                </c:pt>
                <c:pt idx="13">
                  <c:v>16363.884569742619</c:v>
                </c:pt>
                <c:pt idx="14">
                  <c:v>17470.728074872739</c:v>
                </c:pt>
                <c:pt idx="15">
                  <c:v>18018.84876359997</c:v>
                </c:pt>
                <c:pt idx="16">
                  <c:v>19361.584639183431</c:v>
                </c:pt>
                <c:pt idx="17">
                  <c:v>21008.798080786815</c:v>
                </c:pt>
                <c:pt idx="18">
                  <c:v>22450.271075598059</c:v>
                </c:pt>
                <c:pt idx="19">
                  <c:v>23614.33211044487</c:v>
                </c:pt>
                <c:pt idx="20">
                  <c:v>24586.802902522209</c:v>
                </c:pt>
                <c:pt idx="21">
                  <c:v>25482.344813650321</c:v>
                </c:pt>
                <c:pt idx="22">
                  <c:v>26437.858371880098</c:v>
                </c:pt>
                <c:pt idx="23">
                  <c:v>27577.616664530651</c:v>
                </c:pt>
                <c:pt idx="24">
                  <c:v>28903.230272592471</c:v>
                </c:pt>
                <c:pt idx="25">
                  <c:v>30378.494501132489</c:v>
                </c:pt>
                <c:pt idx="26">
                  <c:v>31958.57024989112</c:v>
                </c:pt>
                <c:pt idx="27">
                  <c:v>33587.732422301808</c:v>
                </c:pt>
                <c:pt idx="28">
                  <c:v>35209.589306252637</c:v>
                </c:pt>
                <c:pt idx="29">
                  <c:v>36805.905721995361</c:v>
                </c:pt>
                <c:pt idx="30">
                  <c:v>38369.252920752551</c:v>
                </c:pt>
                <c:pt idx="31">
                  <c:v>39892.51983489401</c:v>
                </c:pt>
                <c:pt idx="32">
                  <c:v>41368.988022665792</c:v>
                </c:pt>
                <c:pt idx="33">
                  <c:v>42792.39902498739</c:v>
                </c:pt>
                <c:pt idx="34">
                  <c:v>44157.013245169539</c:v>
                </c:pt>
                <c:pt idx="35">
                  <c:v>45457.659686541912</c:v>
                </c:pt>
                <c:pt idx="36">
                  <c:v>46689.776110263228</c:v>
                </c:pt>
                <c:pt idx="37">
                  <c:v>47849.439399388539</c:v>
                </c:pt>
                <c:pt idx="38">
                  <c:v>48933.386129591279</c:v>
                </c:pt>
                <c:pt idx="39">
                  <c:v>49939.023546578159</c:v>
                </c:pt>
                <c:pt idx="40">
                  <c:v>50864.431330897329</c:v>
                </c:pt>
                <c:pt idx="41">
                  <c:v>51708.354689191226</c:v>
                </c:pt>
                <c:pt idx="42">
                  <c:v>52470.189444647258</c:v>
                </c:pt>
                <c:pt idx="43">
                  <c:v>53149.95990707288</c:v>
                </c:pt>
                <c:pt idx="44">
                  <c:v>53748.29038422351</c:v>
                </c:pt>
                <c:pt idx="45">
                  <c:v>54266.371251105207</c:v>
                </c:pt>
                <c:pt idx="46">
                  <c:v>54705.920524080997</c:v>
                </c:pt>
                <c:pt idx="47">
                  <c:v>55069.141893447777</c:v>
                </c:pt>
                <c:pt idx="48">
                  <c:v>55358.680153928588</c:v>
                </c:pt>
                <c:pt idx="49">
                  <c:v>55577.574939820894</c:v>
                </c:pt>
                <c:pt idx="50">
                  <c:v>55729.213623152187</c:v>
                </c:pt>
                <c:pt idx="51">
                  <c:v>55817.284172057742</c:v>
                </c:pt>
                <c:pt idx="52">
                  <c:v>55845.728695641614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B99-45BC-996E-7CAE55CAE37F}"/>
            </c:ext>
          </c:extLst>
        </c:ser>
        <c:ser>
          <c:idx val="39"/>
          <c:order val="39"/>
          <c:tx>
            <c:strRef>
              <c:f>'高情景（2001-2060, 2020RMB）'!$A$53</c:f>
              <c:strCache>
                <c:ptCount val="1"/>
                <c:pt idx="0">
                  <c:v>燃气生产和供应业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'高情景（2001-2060, 2020RMB）'!$I$53:$BI$53</c:f>
              <c:numCache>
                <c:formatCode>0_);[Red]\(0\)</c:formatCode>
                <c:ptCount val="53"/>
                <c:pt idx="0">
                  <c:v>635.44685597040052</c:v>
                </c:pt>
                <c:pt idx="1">
                  <c:v>690.31214519662922</c:v>
                </c:pt>
                <c:pt idx="2">
                  <c:v>790.36890513133335</c:v>
                </c:pt>
                <c:pt idx="3">
                  <c:v>858.93810846948372</c:v>
                </c:pt>
                <c:pt idx="4">
                  <c:v>913.37500817935734</c:v>
                </c:pt>
                <c:pt idx="5">
                  <c:v>1018.6453797166182</c:v>
                </c:pt>
                <c:pt idx="6">
                  <c:v>1137.7437969036205</c:v>
                </c:pt>
                <c:pt idx="7">
                  <c:v>1199.1978904190339</c:v>
                </c:pt>
                <c:pt idx="8">
                  <c:v>1337.6292732244519</c:v>
                </c:pt>
                <c:pt idx="9">
                  <c:v>1523.2072734394874</c:v>
                </c:pt>
                <c:pt idx="10">
                  <c:v>1785.1032639547602</c:v>
                </c:pt>
                <c:pt idx="11">
                  <c:v>1919.0682487030381</c:v>
                </c:pt>
                <c:pt idx="12">
                  <c:v>1856.4384809055559</c:v>
                </c:pt>
                <c:pt idx="13">
                  <c:v>2282.7594992660579</c:v>
                </c:pt>
                <c:pt idx="14">
                  <c:v>2464.9908072284757</c:v>
                </c:pt>
                <c:pt idx="15">
                  <c:v>2577.363872154493</c:v>
                </c:pt>
                <c:pt idx="16">
                  <c:v>2865.2359558037888</c:v>
                </c:pt>
                <c:pt idx="17">
                  <c:v>3248.061988226571</c:v>
                </c:pt>
                <c:pt idx="18">
                  <c:v>3628.7189858854899</c:v>
                </c:pt>
                <c:pt idx="19">
                  <c:v>3981.5904066962971</c:v>
                </c:pt>
                <c:pt idx="20">
                  <c:v>4308.9748617894902</c:v>
                </c:pt>
                <c:pt idx="21">
                  <c:v>4618.9726721863581</c:v>
                </c:pt>
                <c:pt idx="22">
                  <c:v>4925.0517334525384</c:v>
                </c:pt>
                <c:pt idx="23">
                  <c:v>5242.0202086106838</c:v>
                </c:pt>
                <c:pt idx="24">
                  <c:v>5573.0378674422018</c:v>
                </c:pt>
                <c:pt idx="25">
                  <c:v>5917.8264558746932</c:v>
                </c:pt>
                <c:pt idx="26">
                  <c:v>6275.9706360854307</c:v>
                </c:pt>
                <c:pt idx="27">
                  <c:v>6646.9061466495787</c:v>
                </c:pt>
                <c:pt idx="28">
                  <c:v>7029.9040032946159</c:v>
                </c:pt>
                <c:pt idx="29">
                  <c:v>7424.0444452293568</c:v>
                </c:pt>
                <c:pt idx="30">
                  <c:v>7828.2175882522588</c:v>
                </c:pt>
                <c:pt idx="31">
                  <c:v>8241.1194036999914</c:v>
                </c:pt>
                <c:pt idx="32">
                  <c:v>8661.2455923415055</c:v>
                </c:pt>
                <c:pt idx="33">
                  <c:v>9086.8877818950696</c:v>
                </c:pt>
                <c:pt idx="34">
                  <c:v>9516.1324241022376</c:v>
                </c:pt>
                <c:pt idx="35">
                  <c:v>9946.8627578523738</c:v>
                </c:pt>
                <c:pt idx="36">
                  <c:v>10376.764184067461</c:v>
                </c:pt>
                <c:pt idx="37">
                  <c:v>10803.33336479392</c:v>
                </c:pt>
                <c:pt idx="38">
                  <c:v>11223.891312327631</c:v>
                </c:pt>
                <c:pt idx="39">
                  <c:v>11635.60067367963</c:v>
                </c:pt>
                <c:pt idx="40">
                  <c:v>12035.487341154159</c:v>
                </c:pt>
                <c:pt idx="41">
                  <c:v>12420.466431627179</c:v>
                </c:pt>
                <c:pt idx="42">
                  <c:v>12787.37257621607</c:v>
                </c:pt>
                <c:pt idx="43">
                  <c:v>13132.99434996011</c:v>
                </c:pt>
                <c:pt idx="44">
                  <c:v>13454.112550072239</c:v>
                </c:pt>
                <c:pt idx="45">
                  <c:v>13747.54190410475</c:v>
                </c:pt>
                <c:pt idx="46">
                  <c:v>14010.1756594583</c:v>
                </c:pt>
                <c:pt idx="47">
                  <c:v>14239.03237708109</c:v>
                </c:pt>
                <c:pt idx="48">
                  <c:v>14431.30412946662</c:v>
                </c:pt>
                <c:pt idx="49">
                  <c:v>14584.40519102496</c:v>
                </c:pt>
                <c:pt idx="50">
                  <c:v>14696.020212627591</c:v>
                </c:pt>
                <c:pt idx="51">
                  <c:v>14764.1507966585</c:v>
                </c:pt>
                <c:pt idx="52">
                  <c:v>14787.15933906226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B99-45BC-996E-7CAE55CAE37F}"/>
            </c:ext>
          </c:extLst>
        </c:ser>
        <c:ser>
          <c:idx val="40"/>
          <c:order val="40"/>
          <c:tx>
            <c:strRef>
              <c:f>'高情景（2001-2060, 2020RMB）'!$A$54</c:f>
              <c:strCache>
                <c:ptCount val="1"/>
                <c:pt idx="0">
                  <c:v>水的生产和供应业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'高情景（2001-2060, 2020RMB）'!$I$54:$BI$54</c:f>
              <c:numCache>
                <c:formatCode>0_);[Red]\(0\)</c:formatCode>
                <c:ptCount val="53"/>
                <c:pt idx="0">
                  <c:v>772.52531059024352</c:v>
                </c:pt>
                <c:pt idx="1">
                  <c:v>769.65677167553315</c:v>
                </c:pt>
                <c:pt idx="2">
                  <c:v>789.2808019013371</c:v>
                </c:pt>
                <c:pt idx="3">
                  <c:v>813.7681388479034</c:v>
                </c:pt>
                <c:pt idx="4">
                  <c:v>809.56374762604992</c:v>
                </c:pt>
                <c:pt idx="5">
                  <c:v>820.58064700482055</c:v>
                </c:pt>
                <c:pt idx="6">
                  <c:v>844.93068560736822</c:v>
                </c:pt>
                <c:pt idx="7">
                  <c:v>846.48120875534187</c:v>
                </c:pt>
                <c:pt idx="8">
                  <c:v>883.89316881893217</c:v>
                </c:pt>
                <c:pt idx="9">
                  <c:v>972.5233546006923</c:v>
                </c:pt>
                <c:pt idx="10">
                  <c:v>1034.1872244828596</c:v>
                </c:pt>
                <c:pt idx="11">
                  <c:v>1075.902264997181</c:v>
                </c:pt>
                <c:pt idx="12">
                  <c:v>1091.7883404123318</c:v>
                </c:pt>
                <c:pt idx="13">
                  <c:v>1244.7503877019715</c:v>
                </c:pt>
                <c:pt idx="14">
                  <c:v>1298.5975960878834</c:v>
                </c:pt>
                <c:pt idx="15">
                  <c:v>1335.1876979081781</c:v>
                </c:pt>
                <c:pt idx="16">
                  <c:v>1426.495491680698</c:v>
                </c:pt>
                <c:pt idx="17">
                  <c:v>1543.2851805374901</c:v>
                </c:pt>
                <c:pt idx="18">
                  <c:v>1655.336860055336</c:v>
                </c:pt>
                <c:pt idx="19">
                  <c:v>1756.002760062046</c:v>
                </c:pt>
                <c:pt idx="20">
                  <c:v>1846.4016130395321</c:v>
                </c:pt>
                <c:pt idx="21">
                  <c:v>1928.64757528317</c:v>
                </c:pt>
                <c:pt idx="22">
                  <c:v>2005.7133635217881</c:v>
                </c:pt>
                <c:pt idx="23">
                  <c:v>2080.5859046162318</c:v>
                </c:pt>
                <c:pt idx="24">
                  <c:v>2153.8056203673732</c:v>
                </c:pt>
                <c:pt idx="25">
                  <c:v>2225.2696906679071</c:v>
                </c:pt>
                <c:pt idx="26">
                  <c:v>2294.9081841269121</c:v>
                </c:pt>
                <c:pt idx="27">
                  <c:v>2362.6844054075109</c:v>
                </c:pt>
                <c:pt idx="28">
                  <c:v>2428.5620234833891</c:v>
                </c:pt>
                <c:pt idx="29">
                  <c:v>2492.3992481958489</c:v>
                </c:pt>
                <c:pt idx="30">
                  <c:v>2554.0354323709021</c:v>
                </c:pt>
                <c:pt idx="31">
                  <c:v>2613.3229686391928</c:v>
                </c:pt>
                <c:pt idx="32">
                  <c:v>2670.1280004524301</c:v>
                </c:pt>
                <c:pt idx="33">
                  <c:v>2724.3309950013931</c:v>
                </c:pt>
                <c:pt idx="34">
                  <c:v>2775.8271775529511</c:v>
                </c:pt>
                <c:pt idx="35">
                  <c:v>2824.5268285194638</c:v>
                </c:pt>
                <c:pt idx="36">
                  <c:v>2870.355446250991</c:v>
                </c:pt>
                <c:pt idx="37">
                  <c:v>2913.25378007778</c:v>
                </c:pt>
                <c:pt idx="38">
                  <c:v>2953.177739510621</c:v>
                </c:pt>
                <c:pt idx="39">
                  <c:v>2990.0981867173109</c:v>
                </c:pt>
                <c:pt idx="40">
                  <c:v>3024.000620426018</c:v>
                </c:pt>
                <c:pt idx="41">
                  <c:v>3054.8847602564788</c:v>
                </c:pt>
                <c:pt idx="42">
                  <c:v>3082.7640411472748</c:v>
                </c:pt>
                <c:pt idx="43">
                  <c:v>3107.665028033844</c:v>
                </c:pt>
                <c:pt idx="44">
                  <c:v>3129.6267612445481</c:v>
                </c:pt>
                <c:pt idx="45">
                  <c:v>3148.7000432287591</c:v>
                </c:pt>
                <c:pt idx="46">
                  <c:v>3164.946677222541</c:v>
                </c:pt>
                <c:pt idx="47">
                  <c:v>3178.438668307489</c:v>
                </c:pt>
                <c:pt idx="48">
                  <c:v>3189.2573970400181</c:v>
                </c:pt>
                <c:pt idx="49">
                  <c:v>3197.4927754379778</c:v>
                </c:pt>
                <c:pt idx="50">
                  <c:v>3203.2423946236072</c:v>
                </c:pt>
                <c:pt idx="51">
                  <c:v>3206.610672854174</c:v>
                </c:pt>
                <c:pt idx="52">
                  <c:v>3207.708012038438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B99-45BC-996E-7CAE55CAE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703535"/>
        <c:axId val="790692975"/>
      </c:areaChart>
      <c:catAx>
        <c:axId val="7907035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0692975"/>
        <c:crosses val="autoZero"/>
        <c:auto val="1"/>
        <c:lblAlgn val="ctr"/>
        <c:lblOffset val="100"/>
        <c:noMultiLvlLbl val="0"/>
      </c:catAx>
      <c:valAx>
        <c:axId val="79069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0703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54922085683946"/>
          <c:y val="4.3132649627628583E-2"/>
          <c:w val="0.28487848822262157"/>
          <c:h val="0.9328353065661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'中情景（2001-2060, 2020RMB）'!$A$3</c:f>
              <c:strCache>
                <c:ptCount val="1"/>
                <c:pt idx="0">
                  <c:v>农业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'中情景（2001-2060, 2020RMB）'!$B$3:$BI$3</c:f>
              <c:numCache>
                <c:formatCode>0_);[Red]\(0\)</c:formatCode>
                <c:ptCount val="60"/>
                <c:pt idx="0">
                  <c:v>29675.93721477779</c:v>
                </c:pt>
                <c:pt idx="1">
                  <c:v>30901.469411529</c:v>
                </c:pt>
                <c:pt idx="2">
                  <c:v>31645.386093641948</c:v>
                </c:pt>
                <c:pt idx="3">
                  <c:v>36444.641091354868</c:v>
                </c:pt>
                <c:pt idx="4">
                  <c:v>36724.407910178343</c:v>
                </c:pt>
                <c:pt idx="5">
                  <c:v>37883.920921859433</c:v>
                </c:pt>
                <c:pt idx="6">
                  <c:v>41653.224626077863</c:v>
                </c:pt>
                <c:pt idx="7">
                  <c:v>45368.998120648939</c:v>
                </c:pt>
                <c:pt idx="8">
                  <c:v>47139.865402492462</c:v>
                </c:pt>
                <c:pt idx="9">
                  <c:v>50399.248549447446</c:v>
                </c:pt>
                <c:pt idx="10">
                  <c:v>54312.680927517635</c:v>
                </c:pt>
                <c:pt idx="11">
                  <c:v>58225.658703428679</c:v>
                </c:pt>
                <c:pt idx="12">
                  <c:v>61644.382254581113</c:v>
                </c:pt>
                <c:pt idx="13">
                  <c:v>64101.063232371307</c:v>
                </c:pt>
                <c:pt idx="14">
                  <c:v>66732.21068238109</c:v>
                </c:pt>
                <c:pt idx="15">
                  <c:v>68631.611084360557</c:v>
                </c:pt>
                <c:pt idx="16">
                  <c:v>68143.575410893376</c:v>
                </c:pt>
                <c:pt idx="17">
                  <c:v>68758.857830048146</c:v>
                </c:pt>
                <c:pt idx="18">
                  <c:v>73967.215695633218</c:v>
                </c:pt>
                <c:pt idx="19">
                  <c:v>81396.5</c:v>
                </c:pt>
                <c:pt idx="20">
                  <c:v>82959.622466645262</c:v>
                </c:pt>
                <c:pt idx="21">
                  <c:v>86574.037414115228</c:v>
                </c:pt>
                <c:pt idx="22">
                  <c:v>90558.743170404006</c:v>
                </c:pt>
                <c:pt idx="23">
                  <c:v>95114.071838282005</c:v>
                </c:pt>
                <c:pt idx="24">
                  <c:v>98055.627099117191</c:v>
                </c:pt>
                <c:pt idx="25">
                  <c:v>104045.38790911451</c:v>
                </c:pt>
                <c:pt idx="26">
                  <c:v>108382.3764566334</c:v>
                </c:pt>
                <c:pt idx="27">
                  <c:v>112609.1857820329</c:v>
                </c:pt>
                <c:pt idx="28">
                  <c:v>116709.0039321408</c:v>
                </c:pt>
                <c:pt idx="29">
                  <c:v>122345.18396945829</c:v>
                </c:pt>
                <c:pt idx="30">
                  <c:v>124467.49944684459</c:v>
                </c:pt>
                <c:pt idx="31">
                  <c:v>128100.0167530216</c:v>
                </c:pt>
                <c:pt idx="32">
                  <c:v>131553.41657170301</c:v>
                </c:pt>
                <c:pt idx="33">
                  <c:v>134818.93182440061</c:v>
                </c:pt>
                <c:pt idx="34">
                  <c:v>137187.94547646056</c:v>
                </c:pt>
                <c:pt idx="35">
                  <c:v>140760.2812389264</c:v>
                </c:pt>
                <c:pt idx="36">
                  <c:v>143427.61725353869</c:v>
                </c:pt>
                <c:pt idx="37">
                  <c:v>145890.01683923529</c:v>
                </c:pt>
                <c:pt idx="38">
                  <c:v>148147.5863776328</c:v>
                </c:pt>
                <c:pt idx="39">
                  <c:v>150202.0580490084</c:v>
                </c:pt>
                <c:pt idx="40">
                  <c:v>152056.70155161049</c:v>
                </c:pt>
                <c:pt idx="41">
                  <c:v>153716.2243495147</c:v>
                </c:pt>
                <c:pt idx="42">
                  <c:v>155186.6630784263</c:v>
                </c:pt>
                <c:pt idx="43">
                  <c:v>156475.26868505299</c:v>
                </c:pt>
                <c:pt idx="44">
                  <c:v>157590.38777332709</c:v>
                </c:pt>
                <c:pt idx="45">
                  <c:v>158541.34248819071</c:v>
                </c:pt>
                <c:pt idx="46">
                  <c:v>159338.31109331539</c:v>
                </c:pt>
                <c:pt idx="47">
                  <c:v>159992.21120143149</c:v>
                </c:pt>
                <c:pt idx="48">
                  <c:v>160514.58740294259</c:v>
                </c:pt>
                <c:pt idx="49">
                  <c:v>160917.50481771529</c:v>
                </c:pt>
                <c:pt idx="50">
                  <c:v>161213.4498732035</c:v>
                </c:pt>
                <c:pt idx="51">
                  <c:v>161415.23939547321</c:v>
                </c:pt>
                <c:pt idx="52">
                  <c:v>161535.9388934593</c:v>
                </c:pt>
                <c:pt idx="53">
                  <c:v>161588.7907252755</c:v>
                </c:pt>
                <c:pt idx="54">
                  <c:v>161587.15266217591</c:v>
                </c:pt>
                <c:pt idx="55">
                  <c:v>161544.4472135698</c:v>
                </c:pt>
                <c:pt idx="56">
                  <c:v>161474.12194738051</c:v>
                </c:pt>
                <c:pt idx="57">
                  <c:v>161389.62093540031</c:v>
                </c:pt>
                <c:pt idx="58">
                  <c:v>161304.36737403201</c:v>
                </c:pt>
                <c:pt idx="59">
                  <c:v>161245.15752858389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E-402E-BEEC-620764B942D6}"/>
            </c:ext>
          </c:extLst>
        </c:ser>
        <c:ser>
          <c:idx val="1"/>
          <c:order val="1"/>
          <c:tx>
            <c:strRef>
              <c:f>'中情景（2001-2060, 2020RMB）'!$A$4</c:f>
              <c:strCache>
                <c:ptCount val="1"/>
                <c:pt idx="0">
                  <c:v>工业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'中情景（2001-2060, 2020RMB）'!$B$4:$BI$4</c:f>
              <c:numCache>
                <c:formatCode>0_);[Red]\(0\)</c:formatCode>
                <c:ptCount val="60"/>
                <c:pt idx="0">
                  <c:v>82472.588935236359</c:v>
                </c:pt>
                <c:pt idx="1">
                  <c:v>89280.442375518236</c:v>
                </c:pt>
                <c:pt idx="2">
                  <c:v>100799.63833201525</c:v>
                </c:pt>
                <c:pt idx="3">
                  <c:v>111960.0304202925</c:v>
                </c:pt>
                <c:pt idx="4">
                  <c:v>127718.90013401274</c:v>
                </c:pt>
                <c:pt idx="5">
                  <c:v>145373.42336474854</c:v>
                </c:pt>
                <c:pt idx="6">
                  <c:v>163331.37833449789</c:v>
                </c:pt>
                <c:pt idx="7">
                  <c:v>178777.31335147261</c:v>
                </c:pt>
                <c:pt idx="8">
                  <c:v>187816.58747999065</c:v>
                </c:pt>
                <c:pt idx="9">
                  <c:v>210052.75645915509</c:v>
                </c:pt>
                <c:pt idx="10">
                  <c:v>229790.33434331449</c:v>
                </c:pt>
                <c:pt idx="11">
                  <c:v>240473.17222739744</c:v>
                </c:pt>
                <c:pt idx="12">
                  <c:v>250594.10025312903</c:v>
                </c:pt>
                <c:pt idx="13">
                  <c:v>260094.46798668895</c:v>
                </c:pt>
                <c:pt idx="14">
                  <c:v>261976.82537780039</c:v>
                </c:pt>
                <c:pt idx="15">
                  <c:v>269693.62544095406</c:v>
                </c:pt>
                <c:pt idx="16">
                  <c:v>289941.42849585827</c:v>
                </c:pt>
                <c:pt idx="17">
                  <c:v>306438.05124800676</c:v>
                </c:pt>
                <c:pt idx="18">
                  <c:v>313513.06904014404</c:v>
                </c:pt>
                <c:pt idx="19">
                  <c:v>312902.90000000002</c:v>
                </c:pt>
                <c:pt idx="20">
                  <c:v>356193.67592506018</c:v>
                </c:pt>
                <c:pt idx="21">
                  <c:v>375578.60517081129</c:v>
                </c:pt>
                <c:pt idx="22">
                  <c:v>382017.75648827804</c:v>
                </c:pt>
                <c:pt idx="23">
                  <c:v>397956.02972368977</c:v>
                </c:pt>
                <c:pt idx="24">
                  <c:v>418061.49121312809</c:v>
                </c:pt>
                <c:pt idx="25">
                  <c:v>437012.42897727463</c:v>
                </c:pt>
                <c:pt idx="26">
                  <c:v>453769.03356272698</c:v>
                </c:pt>
                <c:pt idx="27">
                  <c:v>468688.23975390679</c:v>
                </c:pt>
                <c:pt idx="28">
                  <c:v>482310.21272174874</c:v>
                </c:pt>
                <c:pt idx="29">
                  <c:v>495328.0712096818</c:v>
                </c:pt>
                <c:pt idx="30">
                  <c:v>508417.71070928691</c:v>
                </c:pt>
                <c:pt idx="31">
                  <c:v>521698.00229106419</c:v>
                </c:pt>
                <c:pt idx="32">
                  <c:v>535122.02811404725</c:v>
                </c:pt>
                <c:pt idx="33">
                  <c:v>548614.60582097189</c:v>
                </c:pt>
                <c:pt idx="34">
                  <c:v>562061.06019833474</c:v>
                </c:pt>
                <c:pt idx="35">
                  <c:v>575328.1128265314</c:v>
                </c:pt>
                <c:pt idx="36">
                  <c:v>588363.37532238802</c:v>
                </c:pt>
                <c:pt idx="37">
                  <c:v>601138.51264049741</c:v>
                </c:pt>
                <c:pt idx="38">
                  <c:v>613624.77733300882</c:v>
                </c:pt>
                <c:pt idx="39">
                  <c:v>625792.99446853052</c:v>
                </c:pt>
                <c:pt idx="40">
                  <c:v>637613.58072150708</c:v>
                </c:pt>
                <c:pt idx="41">
                  <c:v>649056.59961257607</c:v>
                </c:pt>
                <c:pt idx="42">
                  <c:v>660091.85389201564</c:v>
                </c:pt>
                <c:pt idx="43">
                  <c:v>670689.01519937394</c:v>
                </c:pt>
                <c:pt idx="44">
                  <c:v>680817.79040990653</c:v>
                </c:pt>
                <c:pt idx="45">
                  <c:v>690448.12348833133</c:v>
                </c:pt>
                <c:pt idx="46">
                  <c:v>699550.43119928474</c:v>
                </c:pt>
                <c:pt idx="47">
                  <c:v>708095.87065188319</c:v>
                </c:pt>
                <c:pt idx="48">
                  <c:v>716056.63635929197</c:v>
                </c:pt>
                <c:pt idx="49">
                  <c:v>723406.28424836311</c:v>
                </c:pt>
                <c:pt idx="50">
                  <c:v>730120.07983606367</c:v>
                </c:pt>
                <c:pt idx="51">
                  <c:v>736175.36757928494</c:v>
                </c:pt>
                <c:pt idx="52">
                  <c:v>741551.95818953472</c:v>
                </c:pt>
                <c:pt idx="53">
                  <c:v>746232.5304788939</c:v>
                </c:pt>
                <c:pt idx="54">
                  <c:v>750203.04407258786</c:v>
                </c:pt>
                <c:pt idx="55">
                  <c:v>753453.15910137945</c:v>
                </c:pt>
                <c:pt idx="56">
                  <c:v>755976.65879931976</c:v>
                </c:pt>
                <c:pt idx="57">
                  <c:v>757771.8708160267</c:v>
                </c:pt>
                <c:pt idx="58">
                  <c:v>758842.08305522404</c:v>
                </c:pt>
                <c:pt idx="59">
                  <c:v>759195.95003041567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E-402E-BEEC-620764B942D6}"/>
            </c:ext>
          </c:extLst>
        </c:ser>
        <c:ser>
          <c:idx val="2"/>
          <c:order val="2"/>
          <c:tx>
            <c:strRef>
              <c:f>'中情景（2001-2060, 2020RMB）'!$A$5</c:f>
              <c:strCache>
                <c:ptCount val="1"/>
                <c:pt idx="0">
                  <c:v>建筑业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'中情景（2001-2060, 2020RMB）'!$B$5:$BI$5</c:f>
              <c:numCache>
                <c:formatCode>0_);[Red]\(0\)</c:formatCode>
                <c:ptCount val="60"/>
                <c:pt idx="0">
                  <c:v>11181.133378356233</c:v>
                </c:pt>
                <c:pt idx="1">
                  <c:v>12113.57335174635</c:v>
                </c:pt>
                <c:pt idx="2">
                  <c:v>13675.141587294222</c:v>
                </c:pt>
                <c:pt idx="3">
                  <c:v>14843.769360047083</c:v>
                </c:pt>
                <c:pt idx="4">
                  <c:v>17039.114768328702</c:v>
                </c:pt>
                <c:pt idx="5">
                  <c:v>19622.680762062624</c:v>
                </c:pt>
                <c:pt idx="6">
                  <c:v>22444.194102628626</c:v>
                </c:pt>
                <c:pt idx="7">
                  <c:v>25525.888969277854</c:v>
                </c:pt>
                <c:pt idx="8">
                  <c:v>30848.589489425267</c:v>
                </c:pt>
                <c:pt idx="9">
                  <c:v>34676.499557887699</c:v>
                </c:pt>
                <c:pt idx="10">
                  <c:v>38773.323458779632</c:v>
                </c:pt>
                <c:pt idx="11">
                  <c:v>42472.296546692742</c:v>
                </c:pt>
                <c:pt idx="12">
                  <c:v>46095.215645851218</c:v>
                </c:pt>
                <c:pt idx="13">
                  <c:v>50638.347628195064</c:v>
                </c:pt>
                <c:pt idx="14">
                  <c:v>53251.105784283529</c:v>
                </c:pt>
                <c:pt idx="15">
                  <c:v>56595.610575849489</c:v>
                </c:pt>
                <c:pt idx="16">
                  <c:v>61025.280239916909</c:v>
                </c:pt>
                <c:pt idx="17">
                  <c:v>66656.46135676594</c:v>
                </c:pt>
                <c:pt idx="18">
                  <c:v>71022.878800094404</c:v>
                </c:pt>
                <c:pt idx="19">
                  <c:v>72444.7</c:v>
                </c:pt>
                <c:pt idx="20">
                  <c:v>76614.920254027675</c:v>
                </c:pt>
                <c:pt idx="21">
                  <c:v>77971.748616420751</c:v>
                </c:pt>
                <c:pt idx="22">
                  <c:v>82115.32793028075</c:v>
                </c:pt>
                <c:pt idx="23">
                  <c:v>86399.496296246594</c:v>
                </c:pt>
                <c:pt idx="24">
                  <c:v>90105.170847837435</c:v>
                </c:pt>
                <c:pt idx="25">
                  <c:v>94727.031789858549</c:v>
                </c:pt>
                <c:pt idx="26">
                  <c:v>98731.577629558626</c:v>
                </c:pt>
                <c:pt idx="27">
                  <c:v>102606.84992712361</c:v>
                </c:pt>
                <c:pt idx="28">
                  <c:v>106337.8725959162</c:v>
                </c:pt>
                <c:pt idx="29">
                  <c:v>110450.51330576096</c:v>
                </c:pt>
                <c:pt idx="30">
                  <c:v>113317.7682062666</c:v>
                </c:pt>
                <c:pt idx="31">
                  <c:v>116547.4705994418</c:v>
                </c:pt>
                <c:pt idx="32">
                  <c:v>119594.6749966119</c:v>
                </c:pt>
                <c:pt idx="33">
                  <c:v>122455.4694333768</c:v>
                </c:pt>
                <c:pt idx="34">
                  <c:v>124902.45782185215</c:v>
                </c:pt>
                <c:pt idx="35">
                  <c:v>127613.2458169399</c:v>
                </c:pt>
                <c:pt idx="36">
                  <c:v>129913.2315248324</c:v>
                </c:pt>
                <c:pt idx="37">
                  <c:v>132032.60330796649</c:v>
                </c:pt>
                <c:pt idx="38">
                  <c:v>133977.6515486995</c:v>
                </c:pt>
                <c:pt idx="39">
                  <c:v>135756.33759265751</c:v>
                </c:pt>
                <c:pt idx="40">
                  <c:v>137378.14475419311</c:v>
                </c:pt>
                <c:pt idx="41">
                  <c:v>138853.92694581271</c:v>
                </c:pt>
                <c:pt idx="42">
                  <c:v>140195.75882607701</c:v>
                </c:pt>
                <c:pt idx="43">
                  <c:v>141416.79100849209</c:v>
                </c:pt>
                <c:pt idx="44">
                  <c:v>142531.1134931063</c:v>
                </c:pt>
                <c:pt idx="45">
                  <c:v>143553.63009153021</c:v>
                </c:pt>
                <c:pt idx="46">
                  <c:v>144499.94623169291</c:v>
                </c:pt>
                <c:pt idx="47">
                  <c:v>145386.27216559349</c:v>
                </c:pt>
                <c:pt idx="48">
                  <c:v>146229.343274254</c:v>
                </c:pt>
                <c:pt idx="49">
                  <c:v>147046.35887965481</c:v>
                </c:pt>
                <c:pt idx="50">
                  <c:v>147854.94074225781</c:v>
                </c:pt>
                <c:pt idx="51">
                  <c:v>148673.1122519692</c:v>
                </c:pt>
                <c:pt idx="52">
                  <c:v>149519.29921573121</c:v>
                </c:pt>
                <c:pt idx="53">
                  <c:v>150412.35311128039</c:v>
                </c:pt>
                <c:pt idx="54">
                  <c:v>151371.59771837361</c:v>
                </c:pt>
                <c:pt idx="55">
                  <c:v>152416.9001603784</c:v>
                </c:pt>
                <c:pt idx="56">
                  <c:v>153568.76759557211</c:v>
                </c:pt>
                <c:pt idx="57">
                  <c:v>154848.4710949304</c:v>
                </c:pt>
                <c:pt idx="58">
                  <c:v>156278.1986394464</c:v>
                </c:pt>
                <c:pt idx="59">
                  <c:v>154526.60929822622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DE-402E-BEEC-620764B942D6}"/>
            </c:ext>
          </c:extLst>
        </c:ser>
        <c:ser>
          <c:idx val="3"/>
          <c:order val="3"/>
          <c:tx>
            <c:strRef>
              <c:f>'中情景（2001-2060, 2020RMB）'!$A$6</c:f>
              <c:strCache>
                <c:ptCount val="1"/>
                <c:pt idx="0">
                  <c:v>交运仓邮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'中情景（2001-2060, 2020RMB）'!$B$6:$BI$6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47719.385525712882</c:v>
                </c:pt>
                <c:pt idx="23">
                  <c:v>50897.49808385285</c:v>
                </c:pt>
                <c:pt idx="24">
                  <c:v>54992.312083070778</c:v>
                </c:pt>
                <c:pt idx="25">
                  <c:v>58983.241003012437</c:v>
                </c:pt>
                <c:pt idx="26">
                  <c:v>62634.893699069253</c:v>
                </c:pt>
                <c:pt idx="27">
                  <c:v>65964.574616870697</c:v>
                </c:pt>
                <c:pt idx="28">
                  <c:v>69017.233466315593</c:v>
                </c:pt>
                <c:pt idx="29">
                  <c:v>71862.502434060545</c:v>
                </c:pt>
                <c:pt idx="30">
                  <c:v>74574.758698370511</c:v>
                </c:pt>
                <c:pt idx="31">
                  <c:v>77175.085137201662</c:v>
                </c:pt>
                <c:pt idx="32">
                  <c:v>79672.821773787582</c:v>
                </c:pt>
                <c:pt idx="33">
                  <c:v>82081.102783218696</c:v>
                </c:pt>
                <c:pt idx="34">
                  <c:v>84416.657046728025</c:v>
                </c:pt>
                <c:pt idx="35">
                  <c:v>86694.88086215833</c:v>
                </c:pt>
                <c:pt idx="36">
                  <c:v>88914.489714764772</c:v>
                </c:pt>
                <c:pt idx="37">
                  <c:v>91069.955882559341</c:v>
                </c:pt>
                <c:pt idx="38">
                  <c:v>93156.020777521509</c:v>
                </c:pt>
                <c:pt idx="39">
                  <c:v>95167.720410557027</c:v>
                </c:pt>
                <c:pt idx="40">
                  <c:v>97100.408359350215</c:v>
                </c:pt>
                <c:pt idx="41">
                  <c:v>98949.776105386205</c:v>
                </c:pt>
                <c:pt idx="42">
                  <c:v>100711.87063754159</c:v>
                </c:pt>
                <c:pt idx="43">
                  <c:v>102383.10925082079</c:v>
                </c:pt>
                <c:pt idx="44">
                  <c:v>103960.2914995731</c:v>
                </c:pt>
                <c:pt idx="45">
                  <c:v>105440.60829452481</c:v>
                </c:pt>
                <c:pt idx="46">
                  <c:v>106821.64816176939</c:v>
                </c:pt>
                <c:pt idx="47">
                  <c:v>108101.40070920999</c:v>
                </c:pt>
                <c:pt idx="48">
                  <c:v>109278.257371502</c:v>
                </c:pt>
                <c:pt idx="49">
                  <c:v>110351.0095280939</c:v>
                </c:pt>
                <c:pt idx="50">
                  <c:v>111318.84411028679</c:v>
                </c:pt>
                <c:pt idx="51">
                  <c:v>112181.3368321779</c:v>
                </c:pt>
                <c:pt idx="52">
                  <c:v>112938.4431968181</c:v>
                </c:pt>
                <c:pt idx="53">
                  <c:v>113590.48744281429</c:v>
                </c:pt>
                <c:pt idx="54">
                  <c:v>114138.1496079333</c:v>
                </c:pt>
                <c:pt idx="55">
                  <c:v>114582.4508950154</c:v>
                </c:pt>
                <c:pt idx="56">
                  <c:v>114924.7375317401</c:v>
                </c:pt>
                <c:pt idx="57">
                  <c:v>115166.6633195826</c:v>
                </c:pt>
                <c:pt idx="58">
                  <c:v>115310.1710687595</c:v>
                </c:pt>
                <c:pt idx="59">
                  <c:v>115357.47311524105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DE-402E-BEEC-620764B942D6}"/>
            </c:ext>
          </c:extLst>
        </c:ser>
        <c:ser>
          <c:idx val="4"/>
          <c:order val="4"/>
          <c:tx>
            <c:strRef>
              <c:f>'中情景（2001-2060, 2020RMB）'!$A$7</c:f>
              <c:strCache>
                <c:ptCount val="1"/>
                <c:pt idx="0">
                  <c:v>批发零售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'中情景（2001-2060, 2020RMB）'!$B$7:$BI$7</c:f>
              <c:numCache>
                <c:formatCode>0_);[Red]\(0\)</c:formatCode>
                <c:ptCount val="60"/>
                <c:pt idx="0">
                  <c:v>17152.616485966111</c:v>
                </c:pt>
                <c:pt idx="1">
                  <c:v>18681.749754360146</c:v>
                </c:pt>
                <c:pt idx="2">
                  <c:v>20339.742996748846</c:v>
                </c:pt>
                <c:pt idx="3">
                  <c:v>21201.883194183185</c:v>
                </c:pt>
                <c:pt idx="4">
                  <c:v>22884.560803942069</c:v>
                </c:pt>
                <c:pt idx="5">
                  <c:v>26058.395523850108</c:v>
                </c:pt>
                <c:pt idx="6">
                  <c:v>30623.280761177761</c:v>
                </c:pt>
                <c:pt idx="7">
                  <c:v>35540.208943581521</c:v>
                </c:pt>
                <c:pt idx="8">
                  <c:v>39448.493208340893</c:v>
                </c:pt>
                <c:pt idx="9">
                  <c:v>45678.365859529622</c:v>
                </c:pt>
                <c:pt idx="10">
                  <c:v>51500.521306789298</c:v>
                </c:pt>
                <c:pt idx="11">
                  <c:v>57367.259264602661</c:v>
                </c:pt>
                <c:pt idx="12">
                  <c:v>63443.814282969681</c:v>
                </c:pt>
                <c:pt idx="13">
                  <c:v>70456.495572018976</c:v>
                </c:pt>
                <c:pt idx="14">
                  <c:v>75503.463751392177</c:v>
                </c:pt>
                <c:pt idx="15">
                  <c:v>81020.819704871668</c:v>
                </c:pt>
                <c:pt idx="16">
                  <c:v>85528.934305470306</c:v>
                </c:pt>
                <c:pt idx="17">
                  <c:v>90483.044653986115</c:v>
                </c:pt>
                <c:pt idx="18">
                  <c:v>96158.315337849839</c:v>
                </c:pt>
                <c:pt idx="19">
                  <c:v>96086.1</c:v>
                </c:pt>
                <c:pt idx="20">
                  <c:v>105634.48778242921</c:v>
                </c:pt>
                <c:pt idx="21">
                  <c:v>107085.79216328831</c:v>
                </c:pt>
                <c:pt idx="22">
                  <c:v>110187.96727611531</c:v>
                </c:pt>
                <c:pt idx="23">
                  <c:v>117957.96750736541</c:v>
                </c:pt>
                <c:pt idx="24">
                  <c:v>127964.76884782439</c:v>
                </c:pt>
                <c:pt idx="25">
                  <c:v>137678.80771818751</c:v>
                </c:pt>
                <c:pt idx="26">
                  <c:v>146540.60186296809</c:v>
                </c:pt>
                <c:pt idx="27">
                  <c:v>154642.18370388859</c:v>
                </c:pt>
                <c:pt idx="28">
                  <c:v>162159.3663120229</c:v>
                </c:pt>
                <c:pt idx="29">
                  <c:v>169342.16156357829</c:v>
                </c:pt>
                <c:pt idx="30">
                  <c:v>176448.3357606479</c:v>
                </c:pt>
                <c:pt idx="31">
                  <c:v>183544.66397431781</c:v>
                </c:pt>
                <c:pt idx="32">
                  <c:v>190649.42022298739</c:v>
                </c:pt>
                <c:pt idx="33">
                  <c:v>197786.4536308721</c:v>
                </c:pt>
                <c:pt idx="34">
                  <c:v>204985.30425726311</c:v>
                </c:pt>
                <c:pt idx="35">
                  <c:v>212271.57931000841</c:v>
                </c:pt>
                <c:pt idx="36">
                  <c:v>219635.11576058681</c:v>
                </c:pt>
                <c:pt idx="37">
                  <c:v>227054.6387168736</c:v>
                </c:pt>
                <c:pt idx="38">
                  <c:v>234506.8480005973</c:v>
                </c:pt>
                <c:pt idx="39">
                  <c:v>241966.42170261391</c:v>
                </c:pt>
                <c:pt idx="40">
                  <c:v>249406.04196877961</c:v>
                </c:pt>
                <c:pt idx="41">
                  <c:v>256796.4451499577</c:v>
                </c:pt>
                <c:pt idx="42">
                  <c:v>264106.49830739439</c:v>
                </c:pt>
                <c:pt idx="43">
                  <c:v>271303.30386490159</c:v>
                </c:pt>
                <c:pt idx="44">
                  <c:v>278352.33393878088</c:v>
                </c:pt>
                <c:pt idx="45">
                  <c:v>285217.59555267682</c:v>
                </c:pt>
                <c:pt idx="46">
                  <c:v>291861.82755674998</c:v>
                </c:pt>
                <c:pt idx="47">
                  <c:v>298246.72961905139</c:v>
                </c:pt>
                <c:pt idx="48">
                  <c:v>304333.22314427211</c:v>
                </c:pt>
                <c:pt idx="49">
                  <c:v>310081.74340518378</c:v>
                </c:pt>
                <c:pt idx="50">
                  <c:v>315452.56155162217</c:v>
                </c:pt>
                <c:pt idx="51">
                  <c:v>320406.13449927513</c:v>
                </c:pt>
                <c:pt idx="52">
                  <c:v>324903.48000671092</c:v>
                </c:pt>
                <c:pt idx="53">
                  <c:v>328906.57353714848</c:v>
                </c:pt>
                <c:pt idx="54">
                  <c:v>332378.76278655202</c:v>
                </c:pt>
                <c:pt idx="55">
                  <c:v>335285.19505910389</c:v>
                </c:pt>
                <c:pt idx="56">
                  <c:v>337593.25200355757</c:v>
                </c:pt>
                <c:pt idx="57">
                  <c:v>339272.9856097934</c:v>
                </c:pt>
                <c:pt idx="58">
                  <c:v>340297.54882474308</c:v>
                </c:pt>
                <c:pt idx="59">
                  <c:v>340643.61370201141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DE-402E-BEEC-620764B942D6}"/>
            </c:ext>
          </c:extLst>
        </c:ser>
        <c:ser>
          <c:idx val="5"/>
          <c:order val="5"/>
          <c:tx>
            <c:strRef>
              <c:f>'中情景（2001-2060, 2020RMB）'!$A$8</c:f>
              <c:strCache>
                <c:ptCount val="1"/>
                <c:pt idx="0">
                  <c:v>餐饮住宿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'中情景（2001-2060, 2020RMB）'!$B$8:$BI$8</c:f>
              <c:numCache>
                <c:formatCode>0_);[Red]\(0\)</c:formatCode>
                <c:ptCount val="60"/>
                <c:pt idx="0">
                  <c:v>4513.6385874010248</c:v>
                </c:pt>
                <c:pt idx="1">
                  <c:v>5092.0326235075754</c:v>
                </c:pt>
                <c:pt idx="2">
                  <c:v>5691.7851781488607</c:v>
                </c:pt>
                <c:pt idx="3">
                  <c:v>6238.1108824838657</c:v>
                </c:pt>
                <c:pt idx="4">
                  <c:v>6873.8054741095848</c:v>
                </c:pt>
                <c:pt idx="5">
                  <c:v>7553.6469442222424</c:v>
                </c:pt>
                <c:pt idx="6">
                  <c:v>8113.2807727908448</c:v>
                </c:pt>
                <c:pt idx="7">
                  <c:v>8979.4462881834588</c:v>
                </c:pt>
                <c:pt idx="8">
                  <c:v>9462.0566134484743</c:v>
                </c:pt>
                <c:pt idx="9">
                  <c:v>9810.4193647830252</c:v>
                </c:pt>
                <c:pt idx="10">
                  <c:v>10086.374948865838</c:v>
                </c:pt>
                <c:pt idx="11">
                  <c:v>10978.23468974103</c:v>
                </c:pt>
                <c:pt idx="12">
                  <c:v>11528.425064808491</c:v>
                </c:pt>
                <c:pt idx="13">
                  <c:v>12523.822103857652</c:v>
                </c:pt>
                <c:pt idx="14">
                  <c:v>13720.594558606477</c:v>
                </c:pt>
                <c:pt idx="15">
                  <c:v>14954.528147087502</c:v>
                </c:pt>
                <c:pt idx="16">
                  <c:v>15867.146170529086</c:v>
                </c:pt>
                <c:pt idx="17">
                  <c:v>16814.082962921035</c:v>
                </c:pt>
                <c:pt idx="18">
                  <c:v>17998.073570923636</c:v>
                </c:pt>
                <c:pt idx="19">
                  <c:v>15285.4</c:v>
                </c:pt>
                <c:pt idx="20">
                  <c:v>17067.645704961466</c:v>
                </c:pt>
                <c:pt idx="21">
                  <c:v>16696.536385320014</c:v>
                </c:pt>
                <c:pt idx="22">
                  <c:v>16997.043313022059</c:v>
                </c:pt>
                <c:pt idx="23">
                  <c:v>17740.302893875909</c:v>
                </c:pt>
                <c:pt idx="24">
                  <c:v>18681.396707030999</c:v>
                </c:pt>
                <c:pt idx="25">
                  <c:v>19587.113308879769</c:v>
                </c:pt>
                <c:pt idx="26">
                  <c:v>20409.147817653091</c:v>
                </c:pt>
                <c:pt idx="27">
                  <c:v>21153.650423673469</c:v>
                </c:pt>
                <c:pt idx="28">
                  <c:v>21830.539327657301</c:v>
                </c:pt>
                <c:pt idx="29">
                  <c:v>22453.030743542829</c:v>
                </c:pt>
                <c:pt idx="30">
                  <c:v>23034.448098570341</c:v>
                </c:pt>
                <c:pt idx="31">
                  <c:v>23579.095586706419</c:v>
                </c:pt>
                <c:pt idx="32">
                  <c:v>24089.368836874411</c:v>
                </c:pt>
                <c:pt idx="33">
                  <c:v>24568.299635803101</c:v>
                </c:pt>
                <c:pt idx="34">
                  <c:v>25019.500449763989</c:v>
                </c:pt>
                <c:pt idx="35">
                  <c:v>25446.2968933054</c:v>
                </c:pt>
                <c:pt idx="36">
                  <c:v>25849.13316179502</c:v>
                </c:pt>
                <c:pt idx="37">
                  <c:v>26227.80488123318</c:v>
                </c:pt>
                <c:pt idx="38">
                  <c:v>26582.24150690703</c:v>
                </c:pt>
                <c:pt idx="39">
                  <c:v>26912.50218168111</c:v>
                </c:pt>
                <c:pt idx="40">
                  <c:v>27218.770802404979</c:v>
                </c:pt>
                <c:pt idx="41">
                  <c:v>27501.35040081845</c:v>
                </c:pt>
                <c:pt idx="42">
                  <c:v>27760.656947018779</c:v>
                </c:pt>
                <c:pt idx="43">
                  <c:v>27997.21268356271</c:v>
                </c:pt>
                <c:pt idx="44">
                  <c:v>28211.639096761879</c:v>
                </c:pt>
                <c:pt idx="45">
                  <c:v>28404.649628853502</c:v>
                </c:pt>
                <c:pt idx="46">
                  <c:v>28577.042230676641</c:v>
                </c:pt>
                <c:pt idx="47">
                  <c:v>28729.6918494317</c:v>
                </c:pt>
                <c:pt idx="48">
                  <c:v>28863.542940242289</c:v>
                </c:pt>
                <c:pt idx="49">
                  <c:v>28979.602083743321</c:v>
                </c:pt>
                <c:pt idx="50">
                  <c:v>29078.930784981669</c:v>
                </c:pt>
                <c:pt idx="51">
                  <c:v>29162.638521683279</c:v>
                </c:pt>
                <c:pt idx="52">
                  <c:v>29231.876102588711</c:v>
                </c:pt>
                <c:pt idx="53">
                  <c:v>29287.829389214821</c:v>
                </c:pt>
                <c:pt idx="54">
                  <c:v>29331.713427209968</c:v>
                </c:pt>
                <c:pt idx="55">
                  <c:v>29364.767026531059</c:v>
                </c:pt>
                <c:pt idx="56">
                  <c:v>29388.247823098871</c:v>
                </c:pt>
                <c:pt idx="57">
                  <c:v>29403.427848457381</c:v>
                </c:pt>
                <c:pt idx="58">
                  <c:v>29411.589628350481</c:v>
                </c:pt>
                <c:pt idx="59">
                  <c:v>29414.0228260886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DE-402E-BEEC-620764B942D6}"/>
            </c:ext>
          </c:extLst>
        </c:ser>
        <c:ser>
          <c:idx val="6"/>
          <c:order val="6"/>
          <c:tx>
            <c:strRef>
              <c:f>'中情景（2001-2060, 2020RMB）'!$A$9</c:f>
              <c:strCache>
                <c:ptCount val="1"/>
                <c:pt idx="0">
                  <c:v>金融业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'中情景（2001-2060, 2020RMB）'!$B$9:$BI$9</c:f>
              <c:numCache>
                <c:formatCode>0_);[Red]\(0\)</c:formatCode>
                <c:ptCount val="60"/>
                <c:pt idx="0">
                  <c:v>9784.408500699994</c:v>
                </c:pt>
                <c:pt idx="1">
                  <c:v>10382.528937787503</c:v>
                </c:pt>
                <c:pt idx="2">
                  <c:v>11007.589536974048</c:v>
                </c:pt>
                <c:pt idx="3">
                  <c:v>11234.659311987014</c:v>
                </c:pt>
                <c:pt idx="4">
                  <c:v>12264.296250729163</c:v>
                </c:pt>
                <c:pt idx="5">
                  <c:v>15717.404628357772</c:v>
                </c:pt>
                <c:pt idx="6">
                  <c:v>22227.765856134683</c:v>
                </c:pt>
                <c:pt idx="7">
                  <c:v>24898.85730634338</c:v>
                </c:pt>
                <c:pt idx="8">
                  <c:v>29699.732335281249</c:v>
                </c:pt>
                <c:pt idx="9">
                  <c:v>32735.023671667281</c:v>
                </c:pt>
                <c:pt idx="10">
                  <c:v>36207.040865314841</c:v>
                </c:pt>
                <c:pt idx="11">
                  <c:v>40602.972624593269</c:v>
                </c:pt>
                <c:pt idx="12">
                  <c:v>46542.227698753755</c:v>
                </c:pt>
                <c:pt idx="13">
                  <c:v>52257.487203405923</c:v>
                </c:pt>
                <c:pt idx="14">
                  <c:v>62771.042778023329</c:v>
                </c:pt>
                <c:pt idx="15">
                  <c:v>65898.479240726272</c:v>
                </c:pt>
                <c:pt idx="16">
                  <c:v>68337.804624444689</c:v>
                </c:pt>
                <c:pt idx="17">
                  <c:v>71864.668488840805</c:v>
                </c:pt>
                <c:pt idx="18">
                  <c:v>76655.099319507237</c:v>
                </c:pt>
                <c:pt idx="19">
                  <c:v>83617.7</c:v>
                </c:pt>
                <c:pt idx="20">
                  <c:v>87195.415071666503</c:v>
                </c:pt>
                <c:pt idx="21">
                  <c:v>90528.212015436089</c:v>
                </c:pt>
                <c:pt idx="22">
                  <c:v>93278.172522829729</c:v>
                </c:pt>
                <c:pt idx="23">
                  <c:v>100143.9015643106</c:v>
                </c:pt>
                <c:pt idx="24">
                  <c:v>108918.51422402691</c:v>
                </c:pt>
                <c:pt idx="25">
                  <c:v>117289.3225312096</c:v>
                </c:pt>
                <c:pt idx="26">
                  <c:v>124793.4300085002</c:v>
                </c:pt>
                <c:pt idx="27">
                  <c:v>131601.50670261131</c:v>
                </c:pt>
                <c:pt idx="28">
                  <c:v>137982.9160413369</c:v>
                </c:pt>
                <c:pt idx="29">
                  <c:v>144292.7514781135</c:v>
                </c:pt>
                <c:pt idx="30">
                  <c:v>150877.89684874081</c:v>
                </c:pt>
                <c:pt idx="31">
                  <c:v>157785.398721907</c:v>
                </c:pt>
                <c:pt idx="32">
                  <c:v>164973.43150178611</c:v>
                </c:pt>
                <c:pt idx="33">
                  <c:v>172390.4223450768</c:v>
                </c:pt>
                <c:pt idx="34">
                  <c:v>179974.1419645132</c:v>
                </c:pt>
                <c:pt idx="35">
                  <c:v>187661.0422007262</c:v>
                </c:pt>
                <c:pt idx="36">
                  <c:v>195419.27013107151</c:v>
                </c:pt>
                <c:pt idx="37">
                  <c:v>203224.1782588363</c:v>
                </c:pt>
                <c:pt idx="38">
                  <c:v>211049.13040468271</c:v>
                </c:pt>
                <c:pt idx="39">
                  <c:v>218865.56368622719</c:v>
                </c:pt>
                <c:pt idx="40">
                  <c:v>226643.0758623188</c:v>
                </c:pt>
                <c:pt idx="41">
                  <c:v>234349.53923068431</c:v>
                </c:pt>
                <c:pt idx="42">
                  <c:v>241951.24197310361</c:v>
                </c:pt>
                <c:pt idx="43">
                  <c:v>249413.05750088111</c:v>
                </c:pt>
                <c:pt idx="44">
                  <c:v>256698.64196698731</c:v>
                </c:pt>
                <c:pt idx="45">
                  <c:v>263770.65968309052</c:v>
                </c:pt>
                <c:pt idx="46">
                  <c:v>270591.03571443207</c:v>
                </c:pt>
                <c:pt idx="47">
                  <c:v>277121.23442906328</c:v>
                </c:pt>
                <c:pt idx="48">
                  <c:v>283322.56225781387</c:v>
                </c:pt>
                <c:pt idx="49">
                  <c:v>289156.49238628038</c:v>
                </c:pt>
                <c:pt idx="50">
                  <c:v>294585.00856017292</c:v>
                </c:pt>
                <c:pt idx="51">
                  <c:v>299570.96465174702</c:v>
                </c:pt>
                <c:pt idx="52">
                  <c:v>304078.45612007601</c:v>
                </c:pt>
                <c:pt idx="53">
                  <c:v>308073.19901433069</c:v>
                </c:pt>
                <c:pt idx="54">
                  <c:v>311522.91173070291</c:v>
                </c:pt>
                <c:pt idx="55">
                  <c:v>314397.69435338711</c:v>
                </c:pt>
                <c:pt idx="56">
                  <c:v>316670.40010162099</c:v>
                </c:pt>
                <c:pt idx="57">
                  <c:v>318316.9931807876</c:v>
                </c:pt>
                <c:pt idx="58">
                  <c:v>319316.88720756891</c:v>
                </c:pt>
                <c:pt idx="59">
                  <c:v>319653.25835739321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DE-402E-BEEC-620764B942D6}"/>
            </c:ext>
          </c:extLst>
        </c:ser>
        <c:ser>
          <c:idx val="7"/>
          <c:order val="7"/>
          <c:tx>
            <c:strRef>
              <c:f>'中情景（2001-2060, 2020RMB）'!$A$10</c:f>
              <c:strCache>
                <c:ptCount val="1"/>
                <c:pt idx="0">
                  <c:v>房地产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'中情景（2001-2060, 2020RMB）'!$B$10:$BI$10</c:f>
              <c:numCache>
                <c:formatCode>0_);[Red]\(0\)</c:formatCode>
                <c:ptCount val="60"/>
                <c:pt idx="0">
                  <c:v>8849.7481207415294</c:v>
                </c:pt>
                <c:pt idx="1">
                  <c:v>9968.9694766959637</c:v>
                </c:pt>
                <c:pt idx="2">
                  <c:v>11210.23682603325</c:v>
                </c:pt>
                <c:pt idx="3">
                  <c:v>12174.086673928416</c:v>
                </c:pt>
                <c:pt idx="4">
                  <c:v>13897.18752418652</c:v>
                </c:pt>
                <c:pt idx="5">
                  <c:v>16266.835276597949</c:v>
                </c:pt>
                <c:pt idx="6">
                  <c:v>20054.709273094148</c:v>
                </c:pt>
                <c:pt idx="7">
                  <c:v>19815.693481260099</c:v>
                </c:pt>
                <c:pt idx="8">
                  <c:v>25515.727051401482</c:v>
                </c:pt>
                <c:pt idx="9">
                  <c:v>29673.719962985957</c:v>
                </c:pt>
                <c:pt idx="10">
                  <c:v>32713.773617339204</c:v>
                </c:pt>
                <c:pt idx="11">
                  <c:v>35399.508787493542</c:v>
                </c:pt>
                <c:pt idx="12">
                  <c:v>39832.538462927179</c:v>
                </c:pt>
                <c:pt idx="13">
                  <c:v>42479.298420686639</c:v>
                </c:pt>
                <c:pt idx="14">
                  <c:v>47467.341287589115</c:v>
                </c:pt>
                <c:pt idx="15">
                  <c:v>54914.739986851237</c:v>
                </c:pt>
                <c:pt idx="16">
                  <c:v>60161.524062886783</c:v>
                </c:pt>
                <c:pt idx="17">
                  <c:v>65771.006096197845</c:v>
                </c:pt>
                <c:pt idx="18">
                  <c:v>70818.500320559091</c:v>
                </c:pt>
                <c:pt idx="19">
                  <c:v>73425.3</c:v>
                </c:pt>
                <c:pt idx="20">
                  <c:v>74150.558181630418</c:v>
                </c:pt>
                <c:pt idx="21">
                  <c:v>69030.48514791824</c:v>
                </c:pt>
                <c:pt idx="22">
                  <c:v>70788.974009325946</c:v>
                </c:pt>
                <c:pt idx="23">
                  <c:v>75148.727036552926</c:v>
                </c:pt>
                <c:pt idx="24">
                  <c:v>80664.390724760728</c:v>
                </c:pt>
                <c:pt idx="25">
                  <c:v>85883.053964000268</c:v>
                </c:pt>
                <c:pt idx="26">
                  <c:v>90534.218165336148</c:v>
                </c:pt>
                <c:pt idx="27">
                  <c:v>94732.766666850337</c:v>
                </c:pt>
                <c:pt idx="28">
                  <c:v>98644.394414611641</c:v>
                </c:pt>
                <c:pt idx="29">
                  <c:v>102478.287694614</c:v>
                </c:pt>
                <c:pt idx="30">
                  <c:v>106433.2748919322</c:v>
                </c:pt>
                <c:pt idx="31">
                  <c:v>110533.3290750741</c:v>
                </c:pt>
                <c:pt idx="32">
                  <c:v>114751.87782824109</c:v>
                </c:pt>
                <c:pt idx="33">
                  <c:v>119057.71505088601</c:v>
                </c:pt>
                <c:pt idx="34">
                  <c:v>123414.7144464376</c:v>
                </c:pt>
                <c:pt idx="35">
                  <c:v>127787.08366486309</c:v>
                </c:pt>
                <c:pt idx="36">
                  <c:v>132157.1081542545</c:v>
                </c:pt>
                <c:pt idx="37">
                  <c:v>136511.44876994751</c:v>
                </c:pt>
                <c:pt idx="38">
                  <c:v>140836.11433493521</c:v>
                </c:pt>
                <c:pt idx="39">
                  <c:v>145116.51216983679</c:v>
                </c:pt>
                <c:pt idx="40">
                  <c:v>149337.5068644805</c:v>
                </c:pt>
                <c:pt idx="41">
                  <c:v>153483.48728025981</c:v>
                </c:pt>
                <c:pt idx="42">
                  <c:v>157538.44167275919</c:v>
                </c:pt>
                <c:pt idx="43">
                  <c:v>161486.04071802099</c:v>
                </c:pt>
                <c:pt idx="44">
                  <c:v>165309.7281143752</c:v>
                </c:pt>
                <c:pt idx="45">
                  <c:v>168992.81831636859</c:v>
                </c:pt>
                <c:pt idx="46">
                  <c:v>172518.6008395039</c:v>
                </c:pt>
                <c:pt idx="47">
                  <c:v>175870.45045600311</c:v>
                </c:pt>
                <c:pt idx="48">
                  <c:v>179031.94248447521</c:v>
                </c:pt>
                <c:pt idx="49">
                  <c:v>181986.97226225911</c:v>
                </c:pt>
                <c:pt idx="50">
                  <c:v>184719.87778039111</c:v>
                </c:pt>
                <c:pt idx="51">
                  <c:v>187215.56435984431</c:v>
                </c:pt>
                <c:pt idx="52">
                  <c:v>189459.6301560862</c:v>
                </c:pt>
                <c:pt idx="53">
                  <c:v>191438.4911993242</c:v>
                </c:pt>
                <c:pt idx="54">
                  <c:v>193139.5046121644</c:v>
                </c:pt>
                <c:pt idx="55">
                  <c:v>194551.08859686629</c:v>
                </c:pt>
                <c:pt idx="56">
                  <c:v>195662.83775274441</c:v>
                </c:pt>
                <c:pt idx="57">
                  <c:v>196465.63227223759</c:v>
                </c:pt>
                <c:pt idx="58">
                  <c:v>196951.73957310681</c:v>
                </c:pt>
                <c:pt idx="59">
                  <c:v>197114.90695518581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FDE-402E-BEEC-620764B942D6}"/>
            </c:ext>
          </c:extLst>
        </c:ser>
        <c:ser>
          <c:idx val="8"/>
          <c:order val="8"/>
          <c:tx>
            <c:strRef>
              <c:f>'中情景（2001-2060, 2020RMB）'!$A$11</c:f>
              <c:strCache>
                <c:ptCount val="1"/>
                <c:pt idx="0">
                  <c:v>其他三产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'中情景（2001-2060, 2020RMB）'!$B$11:$BI$11</c:f>
              <c:numCache>
                <c:formatCode>0_);[Red]\(0\)</c:formatCode>
                <c:ptCount val="60"/>
                <c:pt idx="0">
                  <c:v>31937.552049663198</c:v>
                </c:pt>
                <c:pt idx="1">
                  <c:v>37036.464236731954</c:v>
                </c:pt>
                <c:pt idx="2">
                  <c:v>41428.534463569165</c:v>
                </c:pt>
                <c:pt idx="3">
                  <c:v>45540.864826594312</c:v>
                </c:pt>
                <c:pt idx="4">
                  <c:v>52003.008017669003</c:v>
                </c:pt>
                <c:pt idx="5">
                  <c:v>58175.343577348067</c:v>
                </c:pt>
                <c:pt idx="6">
                  <c:v>65164.643960404319</c:v>
                </c:pt>
                <c:pt idx="7">
                  <c:v>72161.979645155414</c:v>
                </c:pt>
                <c:pt idx="8">
                  <c:v>81608.164173365454</c:v>
                </c:pt>
                <c:pt idx="9">
                  <c:v>87335.50289981447</c:v>
                </c:pt>
                <c:pt idx="10">
                  <c:v>95480.12595779878</c:v>
                </c:pt>
                <c:pt idx="11">
                  <c:v>107103.2013242258</c:v>
                </c:pt>
                <c:pt idx="12">
                  <c:v>119301.61086028998</c:v>
                </c:pt>
                <c:pt idx="13">
                  <c:v>133415.33875963348</c:v>
                </c:pt>
                <c:pt idx="14">
                  <c:v>152587.13558397276</c:v>
                </c:pt>
                <c:pt idx="15">
                  <c:v>172256.87078333952</c:v>
                </c:pt>
                <c:pt idx="16">
                  <c:v>188734.62401960831</c:v>
                </c:pt>
                <c:pt idx="17">
                  <c:v>207771.77156290377</c:v>
                </c:pt>
                <c:pt idx="18">
                  <c:v>228923.80211593144</c:v>
                </c:pt>
                <c:pt idx="19">
                  <c:v>237825.3</c:v>
                </c:pt>
                <c:pt idx="20">
                  <c:v>248575.80545442237</c:v>
                </c:pt>
                <c:pt idx="21">
                  <c:v>261752.40687754125</c:v>
                </c:pt>
                <c:pt idx="22">
                  <c:v>271424.52502996381</c:v>
                </c:pt>
                <c:pt idx="23">
                  <c:v>295856.50557504839</c:v>
                </c:pt>
                <c:pt idx="24">
                  <c:v>327632.37013316562</c:v>
                </c:pt>
                <c:pt idx="25">
                  <c:v>358433.02844443684</c:v>
                </c:pt>
                <c:pt idx="26">
                  <c:v>386392.64270889055</c:v>
                </c:pt>
                <c:pt idx="27">
                  <c:v>412032.07119598542</c:v>
                </c:pt>
                <c:pt idx="28">
                  <c:v>436331.96834109729</c:v>
                </c:pt>
                <c:pt idx="29">
                  <c:v>460686.16384366574</c:v>
                </c:pt>
                <c:pt idx="30">
                  <c:v>486523.22229950904</c:v>
                </c:pt>
                <c:pt idx="31">
                  <c:v>514084.64651554776</c:v>
                </c:pt>
                <c:pt idx="32">
                  <c:v>543246.39379116066</c:v>
                </c:pt>
                <c:pt idx="33">
                  <c:v>573834.91205215896</c:v>
                </c:pt>
                <c:pt idx="34">
                  <c:v>605619.49410671496</c:v>
                </c:pt>
                <c:pt idx="35">
                  <c:v>638350.0968269587</c:v>
                </c:pt>
                <c:pt idx="36">
                  <c:v>671905.54447479255</c:v>
                </c:pt>
                <c:pt idx="37">
                  <c:v>706190.32081821642</c:v>
                </c:pt>
                <c:pt idx="38">
                  <c:v>741093.87812816794</c:v>
                </c:pt>
                <c:pt idx="39">
                  <c:v>776490.21249325783</c:v>
                </c:pt>
                <c:pt idx="40">
                  <c:v>812237.61794538109</c:v>
                </c:pt>
                <c:pt idx="41">
                  <c:v>848178.64880181861</c:v>
                </c:pt>
                <c:pt idx="42">
                  <c:v>884140.319145474</c:v>
                </c:pt>
                <c:pt idx="43">
                  <c:v>919934.56697320589</c:v>
                </c:pt>
                <c:pt idx="44">
                  <c:v>955359.00813044771</c:v>
                </c:pt>
                <c:pt idx="45">
                  <c:v>990198.0016250849</c:v>
                </c:pt>
                <c:pt idx="46">
                  <c:v>1024224.0432092866</c:v>
                </c:pt>
                <c:pt idx="47">
                  <c:v>1057199.4982043444</c:v>
                </c:pt>
                <c:pt idx="48">
                  <c:v>1088878.6774345685</c:v>
                </c:pt>
                <c:pt idx="49">
                  <c:v>1119010.2518967281</c:v>
                </c:pt>
                <c:pt idx="50">
                  <c:v>1147339.992544282</c:v>
                </c:pt>
                <c:pt idx="51">
                  <c:v>1173613.8114949376</c:v>
                </c:pt>
                <c:pt idx="52">
                  <c:v>1197581.0703242172</c:v>
                </c:pt>
                <c:pt idx="53">
                  <c:v>1218998.1101970144</c:v>
                </c:pt>
                <c:pt idx="54">
                  <c:v>1237631.9477815854</c:v>
                </c:pt>
                <c:pt idx="55">
                  <c:v>1253264.0706024943</c:v>
                </c:pt>
                <c:pt idx="56">
                  <c:v>1265694.256172643</c:v>
                </c:pt>
                <c:pt idx="57">
                  <c:v>1274744.3313702235</c:v>
                </c:pt>
                <c:pt idx="58">
                  <c:v>1280261.7825623679</c:v>
                </c:pt>
                <c:pt idx="59">
                  <c:v>1282123.1233656844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DE-402E-BEEC-620764B94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522928"/>
        <c:axId val="1468515248"/>
      </c:areaChart>
      <c:catAx>
        <c:axId val="14685229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8515248"/>
        <c:crosses val="autoZero"/>
        <c:auto val="1"/>
        <c:lblAlgn val="ctr"/>
        <c:lblOffset val="100"/>
        <c:noMultiLvlLbl val="0"/>
      </c:catAx>
      <c:valAx>
        <c:axId val="146851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852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'低情景（2001-2060, 2020RMB）'!$A$3</c:f>
              <c:strCache>
                <c:ptCount val="1"/>
                <c:pt idx="0">
                  <c:v>农业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'低情景（2001-2060, 2020RMB）'!$B$3:$BI$3</c:f>
              <c:numCache>
                <c:formatCode>0_);[Red]\(0\)</c:formatCode>
                <c:ptCount val="60"/>
                <c:pt idx="0">
                  <c:v>29675.93721477779</c:v>
                </c:pt>
                <c:pt idx="1">
                  <c:v>30901.469411529</c:v>
                </c:pt>
                <c:pt idx="2">
                  <c:v>31645.386093641948</c:v>
                </c:pt>
                <c:pt idx="3">
                  <c:v>36444.641091354868</c:v>
                </c:pt>
                <c:pt idx="4">
                  <c:v>36724.407910178343</c:v>
                </c:pt>
                <c:pt idx="5">
                  <c:v>37883.920921859433</c:v>
                </c:pt>
                <c:pt idx="6">
                  <c:v>41653.224626077863</c:v>
                </c:pt>
                <c:pt idx="7">
                  <c:v>45368.998120648939</c:v>
                </c:pt>
                <c:pt idx="8">
                  <c:v>47139.865402492462</c:v>
                </c:pt>
                <c:pt idx="9">
                  <c:v>50399.248549447446</c:v>
                </c:pt>
                <c:pt idx="10">
                  <c:v>54312.680927517635</c:v>
                </c:pt>
                <c:pt idx="11">
                  <c:v>58225.658703428679</c:v>
                </c:pt>
                <c:pt idx="12">
                  <c:v>61644.382254581113</c:v>
                </c:pt>
                <c:pt idx="13">
                  <c:v>64101.063232371307</c:v>
                </c:pt>
                <c:pt idx="14">
                  <c:v>66732.21068238109</c:v>
                </c:pt>
                <c:pt idx="15">
                  <c:v>68631.611084360557</c:v>
                </c:pt>
                <c:pt idx="16">
                  <c:v>68143.575410893376</c:v>
                </c:pt>
                <c:pt idx="17">
                  <c:v>68758.857830048146</c:v>
                </c:pt>
                <c:pt idx="18">
                  <c:v>73967.215695633218</c:v>
                </c:pt>
                <c:pt idx="19">
                  <c:v>81396.5</c:v>
                </c:pt>
                <c:pt idx="20">
                  <c:v>82959.622466645262</c:v>
                </c:pt>
                <c:pt idx="21">
                  <c:v>86574.037414115228</c:v>
                </c:pt>
                <c:pt idx="22">
                  <c:v>90517.821616264177</c:v>
                </c:pt>
                <c:pt idx="23">
                  <c:v>95040.609665513417</c:v>
                </c:pt>
                <c:pt idx="24">
                  <c:v>98055.627099117191</c:v>
                </c:pt>
                <c:pt idx="25">
                  <c:v>104025.5213995688</c:v>
                </c:pt>
                <c:pt idx="26">
                  <c:v>108455.51948820479</c:v>
                </c:pt>
                <c:pt idx="27">
                  <c:v>112823.2187437556</c:v>
                </c:pt>
                <c:pt idx="28">
                  <c:v>117113.90878044641</c:v>
                </c:pt>
                <c:pt idx="29">
                  <c:v>122928.33440860937</c:v>
                </c:pt>
                <c:pt idx="30">
                  <c:v>125409.4688745359</c:v>
                </c:pt>
                <c:pt idx="31">
                  <c:v>129389.3049941005</c:v>
                </c:pt>
                <c:pt idx="32">
                  <c:v>133242.2552768621</c:v>
                </c:pt>
                <c:pt idx="33">
                  <c:v>136958.5685352241</c:v>
                </c:pt>
                <c:pt idx="34">
                  <c:v>139845.32452544861</c:v>
                </c:pt>
                <c:pt idx="35">
                  <c:v>143948.44203489879</c:v>
                </c:pt>
                <c:pt idx="36">
                  <c:v>147208.77069916221</c:v>
                </c:pt>
                <c:pt idx="37">
                  <c:v>150306.03587098801</c:v>
                </c:pt>
                <c:pt idx="38">
                  <c:v>153236.8685945326</c:v>
                </c:pt>
                <c:pt idx="39">
                  <c:v>155999.1829146274</c:v>
                </c:pt>
                <c:pt idx="40">
                  <c:v>158592.14790957031</c:v>
                </c:pt>
                <c:pt idx="41">
                  <c:v>161016.14909725179</c:v>
                </c:pt>
                <c:pt idx="42">
                  <c:v>163272.74055854511</c:v>
                </c:pt>
                <c:pt idx="43">
                  <c:v>165364.58917680729</c:v>
                </c:pt>
                <c:pt idx="44">
                  <c:v>167295.4124173632</c:v>
                </c:pt>
                <c:pt idx="45">
                  <c:v>169069.91106846661</c:v>
                </c:pt>
                <c:pt idx="46">
                  <c:v>170693.6983383983</c:v>
                </c:pt>
                <c:pt idx="47">
                  <c:v>172173.22665534951</c:v>
                </c:pt>
                <c:pt idx="48">
                  <c:v>173515.7134509004</c:v>
                </c:pt>
                <c:pt idx="49">
                  <c:v>174729.06712785011</c:v>
                </c:pt>
                <c:pt idx="50">
                  <c:v>175821.81432218759</c:v>
                </c:pt>
                <c:pt idx="51">
                  <c:v>176803.02947065709</c:v>
                </c:pt>
                <c:pt idx="52">
                  <c:v>177682.26759268899</c:v>
                </c:pt>
                <c:pt idx="53">
                  <c:v>178469.50109148561</c:v>
                </c:pt>
                <c:pt idx="54">
                  <c:v>179175.06127638841</c:v>
                </c:pt>
                <c:pt idx="55">
                  <c:v>179809.58520974891</c:v>
                </c:pt>
                <c:pt idx="56">
                  <c:v>180383.96838840839</c:v>
                </c:pt>
                <c:pt idx="57">
                  <c:v>180909.32368440411</c:v>
                </c:pt>
                <c:pt idx="58">
                  <c:v>181396.94689310159</c:v>
                </c:pt>
                <c:pt idx="59">
                  <c:v>181872.75316193103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2-4E78-9CA3-EEA5CD4D4D16}"/>
            </c:ext>
          </c:extLst>
        </c:ser>
        <c:ser>
          <c:idx val="1"/>
          <c:order val="1"/>
          <c:tx>
            <c:strRef>
              <c:f>'低情景（2001-2060, 2020RMB）'!$A$4</c:f>
              <c:strCache>
                <c:ptCount val="1"/>
                <c:pt idx="0">
                  <c:v>工业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'低情景（2001-2060, 2020RMB）'!$B$4:$BI$4</c:f>
              <c:numCache>
                <c:formatCode>0_);[Red]\(0\)</c:formatCode>
                <c:ptCount val="60"/>
                <c:pt idx="0">
                  <c:v>82472.588935236359</c:v>
                </c:pt>
                <c:pt idx="1">
                  <c:v>89280.442375518236</c:v>
                </c:pt>
                <c:pt idx="2">
                  <c:v>100799.63833201525</c:v>
                </c:pt>
                <c:pt idx="3">
                  <c:v>111960.0304202925</c:v>
                </c:pt>
                <c:pt idx="4">
                  <c:v>127718.90013401274</c:v>
                </c:pt>
                <c:pt idx="5">
                  <c:v>145373.42336474854</c:v>
                </c:pt>
                <c:pt idx="6">
                  <c:v>163331.37833449789</c:v>
                </c:pt>
                <c:pt idx="7">
                  <c:v>178777.31335147261</c:v>
                </c:pt>
                <c:pt idx="8">
                  <c:v>187816.58747999065</c:v>
                </c:pt>
                <c:pt idx="9">
                  <c:v>210052.75645915509</c:v>
                </c:pt>
                <c:pt idx="10">
                  <c:v>229790.33434331449</c:v>
                </c:pt>
                <c:pt idx="11">
                  <c:v>240473.17222739744</c:v>
                </c:pt>
                <c:pt idx="12">
                  <c:v>250594.10025312903</c:v>
                </c:pt>
                <c:pt idx="13">
                  <c:v>260094.46798668895</c:v>
                </c:pt>
                <c:pt idx="14">
                  <c:v>261976.82537780039</c:v>
                </c:pt>
                <c:pt idx="15">
                  <c:v>269693.62544095406</c:v>
                </c:pt>
                <c:pt idx="16">
                  <c:v>289941.42849585827</c:v>
                </c:pt>
                <c:pt idx="17">
                  <c:v>306438.05124800676</c:v>
                </c:pt>
                <c:pt idx="18">
                  <c:v>313513.06904014404</c:v>
                </c:pt>
                <c:pt idx="19">
                  <c:v>312902.90000000002</c:v>
                </c:pt>
                <c:pt idx="20">
                  <c:v>356193.67592506018</c:v>
                </c:pt>
                <c:pt idx="21">
                  <c:v>375578.60517081129</c:v>
                </c:pt>
                <c:pt idx="22">
                  <c:v>381410.93539233075</c:v>
                </c:pt>
                <c:pt idx="23">
                  <c:v>396001.71048069908</c:v>
                </c:pt>
                <c:pt idx="24">
                  <c:v>414748.80110842816</c:v>
                </c:pt>
                <c:pt idx="25">
                  <c:v>432963.42073272506</c:v>
                </c:pt>
                <c:pt idx="26">
                  <c:v>449702.00914313603</c:v>
                </c:pt>
                <c:pt idx="27">
                  <c:v>465280.74845747277</c:v>
                </c:pt>
                <c:pt idx="28">
                  <c:v>480201.58692452195</c:v>
                </c:pt>
                <c:pt idx="29">
                  <c:v>495128.01359023218</c:v>
                </c:pt>
                <c:pt idx="30">
                  <c:v>510725.25795686489</c:v>
                </c:pt>
                <c:pt idx="31">
                  <c:v>527113.35048007092</c:v>
                </c:pt>
                <c:pt idx="32">
                  <c:v>544238.46921025997</c:v>
                </c:pt>
                <c:pt idx="33">
                  <c:v>562003.86356468871</c:v>
                </c:pt>
                <c:pt idx="34">
                  <c:v>580253.73459812999</c:v>
                </c:pt>
                <c:pt idx="35">
                  <c:v>598801.01174000197</c:v>
                </c:pt>
                <c:pt idx="36">
                  <c:v>617565.95776937122</c:v>
                </c:pt>
                <c:pt idx="37">
                  <c:v>636497.26189102861</c:v>
                </c:pt>
                <c:pt idx="38">
                  <c:v>655537.76961356704</c:v>
                </c:pt>
                <c:pt idx="39">
                  <c:v>674624.34899194096</c:v>
                </c:pt>
                <c:pt idx="40">
                  <c:v>693687.84261414211</c:v>
                </c:pt>
                <c:pt idx="41">
                  <c:v>712653.1146043113</c:v>
                </c:pt>
                <c:pt idx="42">
                  <c:v>731439.2012767978</c:v>
                </c:pt>
                <c:pt idx="43">
                  <c:v>749959.57326154667</c:v>
                </c:pt>
                <c:pt idx="44">
                  <c:v>768122.51591163757</c:v>
                </c:pt>
                <c:pt idx="45">
                  <c:v>785831.6335751483</c:v>
                </c:pt>
                <c:pt idx="46">
                  <c:v>802986.48183868814</c:v>
                </c:pt>
                <c:pt idx="47">
                  <c:v>819483.33010059409</c:v>
                </c:pt>
                <c:pt idx="48">
                  <c:v>835216.05478072155</c:v>
                </c:pt>
                <c:pt idx="49">
                  <c:v>850077.16109877802</c:v>
                </c:pt>
                <c:pt idx="50">
                  <c:v>863958.92864070868</c:v>
                </c:pt>
                <c:pt idx="51">
                  <c:v>876754.67288289603</c:v>
                </c:pt>
                <c:pt idx="52">
                  <c:v>888360.11147572857</c:v>
                </c:pt>
                <c:pt idx="53">
                  <c:v>898674.82044406538</c:v>
                </c:pt>
                <c:pt idx="54">
                  <c:v>907603.76161357528</c:v>
                </c:pt>
                <c:pt idx="55">
                  <c:v>915058.8586228519</c:v>
                </c:pt>
                <c:pt idx="56">
                  <c:v>920960.59497034689</c:v>
                </c:pt>
                <c:pt idx="57">
                  <c:v>925239.60384666198</c:v>
                </c:pt>
                <c:pt idx="58">
                  <c:v>927838.21622309077</c:v>
                </c:pt>
                <c:pt idx="59">
                  <c:v>928711.93103964778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2-4E78-9CA3-EEA5CD4D4D16}"/>
            </c:ext>
          </c:extLst>
        </c:ser>
        <c:ser>
          <c:idx val="2"/>
          <c:order val="2"/>
          <c:tx>
            <c:strRef>
              <c:f>'低情景（2001-2060, 2020RMB）'!$A$5</c:f>
              <c:strCache>
                <c:ptCount val="1"/>
                <c:pt idx="0">
                  <c:v>建筑业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'低情景（2001-2060, 2020RMB）'!$B$5:$BI$5</c:f>
              <c:numCache>
                <c:formatCode>0_);[Red]\(0\)</c:formatCode>
                <c:ptCount val="60"/>
                <c:pt idx="0">
                  <c:v>11181.133378356233</c:v>
                </c:pt>
                <c:pt idx="1">
                  <c:v>12113.57335174635</c:v>
                </c:pt>
                <c:pt idx="2">
                  <c:v>13675.141587294222</c:v>
                </c:pt>
                <c:pt idx="3">
                  <c:v>14843.769360047083</c:v>
                </c:pt>
                <c:pt idx="4">
                  <c:v>17039.114768328702</c:v>
                </c:pt>
                <c:pt idx="5">
                  <c:v>19622.680762062624</c:v>
                </c:pt>
                <c:pt idx="6">
                  <c:v>22444.194102628626</c:v>
                </c:pt>
                <c:pt idx="7">
                  <c:v>25525.888969277854</c:v>
                </c:pt>
                <c:pt idx="8">
                  <c:v>30848.589489425267</c:v>
                </c:pt>
                <c:pt idx="9">
                  <c:v>34676.499557887699</c:v>
                </c:pt>
                <c:pt idx="10">
                  <c:v>38773.323458779632</c:v>
                </c:pt>
                <c:pt idx="11">
                  <c:v>42472.296546692742</c:v>
                </c:pt>
                <c:pt idx="12">
                  <c:v>46095.215645851218</c:v>
                </c:pt>
                <c:pt idx="13">
                  <c:v>50638.347628195064</c:v>
                </c:pt>
                <c:pt idx="14">
                  <c:v>53251.105784283529</c:v>
                </c:pt>
                <c:pt idx="15">
                  <c:v>56595.610575849489</c:v>
                </c:pt>
                <c:pt idx="16">
                  <c:v>61025.280239916909</c:v>
                </c:pt>
                <c:pt idx="17">
                  <c:v>66656.46135676594</c:v>
                </c:pt>
                <c:pt idx="18">
                  <c:v>71022.878800094404</c:v>
                </c:pt>
                <c:pt idx="19">
                  <c:v>72444.7</c:v>
                </c:pt>
                <c:pt idx="20">
                  <c:v>76614.920254027675</c:v>
                </c:pt>
                <c:pt idx="21">
                  <c:v>77971.748616420751</c:v>
                </c:pt>
                <c:pt idx="22">
                  <c:v>82138.959242726516</c:v>
                </c:pt>
                <c:pt idx="23">
                  <c:v>86500.470429233115</c:v>
                </c:pt>
                <c:pt idx="24">
                  <c:v>90105.170847837435</c:v>
                </c:pt>
                <c:pt idx="25">
                  <c:v>94950.215610543339</c:v>
                </c:pt>
                <c:pt idx="26">
                  <c:v>98999.445058417783</c:v>
                </c:pt>
                <c:pt idx="27">
                  <c:v>102909.15246427309</c:v>
                </c:pt>
                <c:pt idx="28">
                  <c:v>106665.5004919455</c:v>
                </c:pt>
                <c:pt idx="29">
                  <c:v>110976.96856332792</c:v>
                </c:pt>
                <c:pt idx="30">
                  <c:v>113675.6135440707</c:v>
                </c:pt>
                <c:pt idx="31">
                  <c:v>116914.73697591529</c:v>
                </c:pt>
                <c:pt idx="32">
                  <c:v>119971.2337369774</c:v>
                </c:pt>
                <c:pt idx="33">
                  <c:v>122844.3558310853</c:v>
                </c:pt>
                <c:pt idx="34">
                  <c:v>125234.61897801366</c:v>
                </c:pt>
                <c:pt idx="35">
                  <c:v>128049.8871660469</c:v>
                </c:pt>
                <c:pt idx="36">
                  <c:v>130392.82760541359</c:v>
                </c:pt>
                <c:pt idx="37">
                  <c:v>132573.15929771011</c:v>
                </c:pt>
                <c:pt idx="38">
                  <c:v>134601.28452374769</c:v>
                </c:pt>
                <c:pt idx="39">
                  <c:v>136489.35932339201</c:v>
                </c:pt>
                <c:pt idx="40">
                  <c:v>138251.12514801131</c:v>
                </c:pt>
                <c:pt idx="41">
                  <c:v>139901.74727552661</c:v>
                </c:pt>
                <c:pt idx="42">
                  <c:v>141457.6645981202</c:v>
                </c:pt>
                <c:pt idx="43">
                  <c:v>142936.45488210619</c:v>
                </c:pt>
                <c:pt idx="44">
                  <c:v>144356.7191037997</c:v>
                </c:pt>
                <c:pt idx="45">
                  <c:v>145737.98800952651</c:v>
                </c:pt>
                <c:pt idx="46">
                  <c:v>147100.65365416501</c:v>
                </c:pt>
                <c:pt idx="47">
                  <c:v>148465.92835968101</c:v>
                </c:pt>
                <c:pt idx="48">
                  <c:v>149855.83331927689</c:v>
                </c:pt>
                <c:pt idx="49">
                  <c:v>151293.2189683528</c:v>
                </c:pt>
                <c:pt idx="50">
                  <c:v>152801.81926340869</c:v>
                </c:pt>
                <c:pt idx="51">
                  <c:v>154406.3421671027</c:v>
                </c:pt>
                <c:pt idx="52">
                  <c:v>156132.59894529561</c:v>
                </c:pt>
                <c:pt idx="53">
                  <c:v>158007.6753554829</c:v>
                </c:pt>
                <c:pt idx="54">
                  <c:v>160060.14846415521</c:v>
                </c:pt>
                <c:pt idx="55">
                  <c:v>162320.35369691049</c:v>
                </c:pt>
                <c:pt idx="56">
                  <c:v>164820.70782965631</c:v>
                </c:pt>
                <c:pt idx="57">
                  <c:v>167596.09501099959</c:v>
                </c:pt>
                <c:pt idx="58">
                  <c:v>170684.324615141</c:v>
                </c:pt>
                <c:pt idx="59">
                  <c:v>166394.2209779369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2-4E78-9CA3-EEA5CD4D4D16}"/>
            </c:ext>
          </c:extLst>
        </c:ser>
        <c:ser>
          <c:idx val="3"/>
          <c:order val="3"/>
          <c:tx>
            <c:strRef>
              <c:f>'低情景（2001-2060, 2020RMB）'!$A$6</c:f>
              <c:strCache>
                <c:ptCount val="1"/>
                <c:pt idx="0">
                  <c:v>交运仓邮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'低情景（2001-2060, 2020RMB）'!$B$6:$BI$6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47577.547912494847</c:v>
                </c:pt>
                <c:pt idx="23">
                  <c:v>50424.712991829329</c:v>
                </c:pt>
                <c:pt idx="24">
                  <c:v>54162.483211843457</c:v>
                </c:pt>
                <c:pt idx="25">
                  <c:v>57956.244386426988</c:v>
                </c:pt>
                <c:pt idx="26">
                  <c:v>61596.725239037492</c:v>
                </c:pt>
                <c:pt idx="27">
                  <c:v>65061.492260325816</c:v>
                </c:pt>
                <c:pt idx="28">
                  <c:v>68336.496731673891</c:v>
                </c:pt>
                <c:pt idx="29">
                  <c:v>71416.240277468358</c:v>
                </c:pt>
                <c:pt idx="30">
                  <c:v>74304.989690407252</c:v>
                </c:pt>
                <c:pt idx="31">
                  <c:v>77020.841790135994</c:v>
                </c:pt>
                <c:pt idx="32">
                  <c:v>79591.786013151563</c:v>
                </c:pt>
                <c:pt idx="33">
                  <c:v>82053.737130240959</c:v>
                </c:pt>
                <c:pt idx="34">
                  <c:v>84449.878064173885</c:v>
                </c:pt>
                <c:pt idx="35">
                  <c:v>86819.999219350168</c:v>
                </c:pt>
                <c:pt idx="36">
                  <c:v>89167.514431324991</c:v>
                </c:pt>
                <c:pt idx="37">
                  <c:v>91486.042985142209</c:v>
                </c:pt>
                <c:pt idx="38">
                  <c:v>93769.045144502583</c:v>
                </c:pt>
                <c:pt idx="39">
                  <c:v>96009.847092810713</c:v>
                </c:pt>
                <c:pt idx="40">
                  <c:v>98201.667945088979</c:v>
                </c:pt>
                <c:pt idx="41">
                  <c:v>100337.6487343941</c:v>
                </c:pt>
                <c:pt idx="42">
                  <c:v>102410.8832529814</c:v>
                </c:pt>
                <c:pt idx="43">
                  <c:v>104414.4506049231</c:v>
                </c:pt>
                <c:pt idx="44">
                  <c:v>106341.44930347829</c:v>
                </c:pt>
                <c:pt idx="45">
                  <c:v>108185.03272348311</c:v>
                </c:pt>
                <c:pt idx="46">
                  <c:v>109938.4456967406</c:v>
                </c:pt>
                <c:pt idx="47">
                  <c:v>111595.0620171086</c:v>
                </c:pt>
                <c:pt idx="48">
                  <c:v>113148.4226020491</c:v>
                </c:pt>
                <c:pt idx="49">
                  <c:v>114592.2740391307</c:v>
                </c:pt>
                <c:pt idx="50">
                  <c:v>115920.60722969681</c:v>
                </c:pt>
                <c:pt idx="51">
                  <c:v>117127.6958278988</c:v>
                </c:pt>
                <c:pt idx="52">
                  <c:v>118208.1341618928</c:v>
                </c:pt>
                <c:pt idx="53">
                  <c:v>119156.8743154441</c:v>
                </c:pt>
                <c:pt idx="54">
                  <c:v>119969.26204273741</c:v>
                </c:pt>
                <c:pt idx="55">
                  <c:v>120641.0711870958</c:v>
                </c:pt>
                <c:pt idx="56">
                  <c:v>121168.5362757244</c:v>
                </c:pt>
                <c:pt idx="57">
                  <c:v>121548.38296767601</c:v>
                </c:pt>
                <c:pt idx="58">
                  <c:v>121777.8560410981</c:v>
                </c:pt>
                <c:pt idx="59">
                  <c:v>121854.74461849382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02-4E78-9CA3-EEA5CD4D4D16}"/>
            </c:ext>
          </c:extLst>
        </c:ser>
        <c:ser>
          <c:idx val="4"/>
          <c:order val="4"/>
          <c:tx>
            <c:strRef>
              <c:f>'低情景（2001-2060, 2020RMB）'!$A$7</c:f>
              <c:strCache>
                <c:ptCount val="1"/>
                <c:pt idx="0">
                  <c:v>批发零售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'低情景（2001-2060, 2020RMB）'!$B$7:$BI$7</c:f>
              <c:numCache>
                <c:formatCode>0_);[Red]\(0\)</c:formatCode>
                <c:ptCount val="60"/>
                <c:pt idx="0">
                  <c:v>17152.616485966111</c:v>
                </c:pt>
                <c:pt idx="1">
                  <c:v>18681.749754360146</c:v>
                </c:pt>
                <c:pt idx="2">
                  <c:v>20339.742996748846</c:v>
                </c:pt>
                <c:pt idx="3">
                  <c:v>21201.883194183185</c:v>
                </c:pt>
                <c:pt idx="4">
                  <c:v>22884.560803942069</c:v>
                </c:pt>
                <c:pt idx="5">
                  <c:v>26058.395523850108</c:v>
                </c:pt>
                <c:pt idx="6">
                  <c:v>30623.280761177761</c:v>
                </c:pt>
                <c:pt idx="7">
                  <c:v>35540.208943581521</c:v>
                </c:pt>
                <c:pt idx="8">
                  <c:v>39448.493208340893</c:v>
                </c:pt>
                <c:pt idx="9">
                  <c:v>45678.365859529622</c:v>
                </c:pt>
                <c:pt idx="10">
                  <c:v>51500.521306789298</c:v>
                </c:pt>
                <c:pt idx="11">
                  <c:v>57367.259264602661</c:v>
                </c:pt>
                <c:pt idx="12">
                  <c:v>63443.814282969681</c:v>
                </c:pt>
                <c:pt idx="13">
                  <c:v>70456.495572018976</c:v>
                </c:pt>
                <c:pt idx="14">
                  <c:v>75503.463751392177</c:v>
                </c:pt>
                <c:pt idx="15">
                  <c:v>81020.819704871668</c:v>
                </c:pt>
                <c:pt idx="16">
                  <c:v>85528.934305470306</c:v>
                </c:pt>
                <c:pt idx="17">
                  <c:v>90483.044653986115</c:v>
                </c:pt>
                <c:pt idx="18">
                  <c:v>96158.315337849839</c:v>
                </c:pt>
                <c:pt idx="19">
                  <c:v>96086.1</c:v>
                </c:pt>
                <c:pt idx="20">
                  <c:v>105634.48778242921</c:v>
                </c:pt>
                <c:pt idx="21">
                  <c:v>107085.79216328831</c:v>
                </c:pt>
                <c:pt idx="22">
                  <c:v>110195.48811431541</c:v>
                </c:pt>
                <c:pt idx="23">
                  <c:v>117965.778289676</c:v>
                </c:pt>
                <c:pt idx="24">
                  <c:v>127924.29928145889</c:v>
                </c:pt>
                <c:pt idx="25">
                  <c:v>137502.40854959851</c:v>
                </c:pt>
                <c:pt idx="26">
                  <c:v>146159.50231792571</c:v>
                </c:pt>
                <c:pt idx="27">
                  <c:v>154032.89686550919</c:v>
                </c:pt>
                <c:pt idx="28">
                  <c:v>161354.01435197471</c:v>
                </c:pt>
                <c:pt idx="29">
                  <c:v>168436.46436050051</c:v>
                </c:pt>
                <c:pt idx="30">
                  <c:v>175595.75198472611</c:v>
                </c:pt>
                <c:pt idx="31">
                  <c:v>182906.93743067951</c:v>
                </c:pt>
                <c:pt idx="32">
                  <c:v>190380.59620125839</c:v>
                </c:pt>
                <c:pt idx="33">
                  <c:v>198029.35197190099</c:v>
                </c:pt>
                <c:pt idx="34">
                  <c:v>205868.01492251921</c:v>
                </c:pt>
                <c:pt idx="35">
                  <c:v>213907.58364430681</c:v>
                </c:pt>
                <c:pt idx="36">
                  <c:v>222135.06996907119</c:v>
                </c:pt>
                <c:pt idx="37">
                  <c:v>230528.63887552859</c:v>
                </c:pt>
                <c:pt idx="38">
                  <c:v>239063.14075402159</c:v>
                </c:pt>
                <c:pt idx="39">
                  <c:v>247709.97825894711</c:v>
                </c:pt>
                <c:pt idx="40">
                  <c:v>256437.00432433991</c:v>
                </c:pt>
                <c:pt idx="41">
                  <c:v>265208.45749833819</c:v>
                </c:pt>
                <c:pt idx="42">
                  <c:v>273984.94090770627</c:v>
                </c:pt>
                <c:pt idx="43">
                  <c:v>282723.45118259179</c:v>
                </c:pt>
                <c:pt idx="44">
                  <c:v>291377.46352967969</c:v>
                </c:pt>
                <c:pt idx="45">
                  <c:v>299897.07881537452</c:v>
                </c:pt>
                <c:pt idx="46">
                  <c:v>308229.23798790848</c:v>
                </c:pt>
                <c:pt idx="47">
                  <c:v>316318.00841027428</c:v>
                </c:pt>
                <c:pt idx="48">
                  <c:v>324104.94568086439</c:v>
                </c:pt>
                <c:pt idx="49">
                  <c:v>331529.53327833151</c:v>
                </c:pt>
                <c:pt idx="50">
                  <c:v>338529.70088138059</c:v>
                </c:pt>
                <c:pt idx="51">
                  <c:v>345042.42049187713</c:v>
                </c:pt>
                <c:pt idx="52">
                  <c:v>351004.37754980079</c:v>
                </c:pt>
                <c:pt idx="53">
                  <c:v>356352.71210124868</c:v>
                </c:pt>
                <c:pt idx="54">
                  <c:v>361025.82280761679</c:v>
                </c:pt>
                <c:pt idx="55">
                  <c:v>364964.22421901411</c:v>
                </c:pt>
                <c:pt idx="56">
                  <c:v>368111.4453432411</c:v>
                </c:pt>
                <c:pt idx="57">
                  <c:v>370414.95519928011</c:v>
                </c:pt>
                <c:pt idx="58">
                  <c:v>371827.0988364637</c:v>
                </c:pt>
                <c:pt idx="59">
                  <c:v>372306.02531937673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02-4E78-9CA3-EEA5CD4D4D16}"/>
            </c:ext>
          </c:extLst>
        </c:ser>
        <c:ser>
          <c:idx val="5"/>
          <c:order val="5"/>
          <c:tx>
            <c:strRef>
              <c:f>'低情景（2001-2060, 2020RMB）'!$A$8</c:f>
              <c:strCache>
                <c:ptCount val="1"/>
                <c:pt idx="0">
                  <c:v>餐饮住宿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'低情景（2001-2060, 2020RMB）'!$B$8:$BI$8</c:f>
              <c:numCache>
                <c:formatCode>0_);[Red]\(0\)</c:formatCode>
                <c:ptCount val="60"/>
                <c:pt idx="0">
                  <c:v>4513.6385874010248</c:v>
                </c:pt>
                <c:pt idx="1">
                  <c:v>5092.0326235075754</c:v>
                </c:pt>
                <c:pt idx="2">
                  <c:v>5691.7851781488607</c:v>
                </c:pt>
                <c:pt idx="3">
                  <c:v>6238.1108824838657</c:v>
                </c:pt>
                <c:pt idx="4">
                  <c:v>6873.8054741095848</c:v>
                </c:pt>
                <c:pt idx="5">
                  <c:v>7553.6469442222424</c:v>
                </c:pt>
                <c:pt idx="6">
                  <c:v>8113.2807727908448</c:v>
                </c:pt>
                <c:pt idx="7">
                  <c:v>8979.4462881834588</c:v>
                </c:pt>
                <c:pt idx="8">
                  <c:v>9462.0566134484743</c:v>
                </c:pt>
                <c:pt idx="9">
                  <c:v>9810.4193647830252</c:v>
                </c:pt>
                <c:pt idx="10">
                  <c:v>10086.374948865838</c:v>
                </c:pt>
                <c:pt idx="11">
                  <c:v>10978.23468974103</c:v>
                </c:pt>
                <c:pt idx="12">
                  <c:v>11528.425064808491</c:v>
                </c:pt>
                <c:pt idx="13">
                  <c:v>12523.822103857652</c:v>
                </c:pt>
                <c:pt idx="14">
                  <c:v>13720.594558606477</c:v>
                </c:pt>
                <c:pt idx="15">
                  <c:v>14954.528147087502</c:v>
                </c:pt>
                <c:pt idx="16">
                  <c:v>15867.146170529086</c:v>
                </c:pt>
                <c:pt idx="17">
                  <c:v>16814.082962921035</c:v>
                </c:pt>
                <c:pt idx="18">
                  <c:v>17998.073570923636</c:v>
                </c:pt>
                <c:pt idx="19">
                  <c:v>15285.4</c:v>
                </c:pt>
                <c:pt idx="20">
                  <c:v>17067.645704961466</c:v>
                </c:pt>
                <c:pt idx="21">
                  <c:v>16696.536385320014</c:v>
                </c:pt>
                <c:pt idx="22">
                  <c:v>16998.20343981079</c:v>
                </c:pt>
                <c:pt idx="23">
                  <c:v>17741.477597433059</c:v>
                </c:pt>
                <c:pt idx="24">
                  <c:v>18675.488611930741</c:v>
                </c:pt>
                <c:pt idx="25">
                  <c:v>19562.017576573409</c:v>
                </c:pt>
                <c:pt idx="26">
                  <c:v>20356.070944423929</c:v>
                </c:pt>
                <c:pt idx="27">
                  <c:v>21070.305501362349</c:v>
                </c:pt>
                <c:pt idx="28">
                  <c:v>21722.119641293972</c:v>
                </c:pt>
                <c:pt idx="29">
                  <c:v>22332.944599860231</c:v>
                </c:pt>
                <c:pt idx="30">
                  <c:v>22923.14754902705</c:v>
                </c:pt>
                <c:pt idx="31">
                  <c:v>23497.169940898872</c:v>
                </c:pt>
                <c:pt idx="32">
                  <c:v>24055.401773118982</c:v>
                </c:pt>
                <c:pt idx="33">
                  <c:v>24598.4715667614</c:v>
                </c:pt>
                <c:pt idx="34">
                  <c:v>25127.239782426939</c:v>
                </c:pt>
                <c:pt idx="35">
                  <c:v>25642.41477279078</c:v>
                </c:pt>
                <c:pt idx="36">
                  <c:v>26143.355918523699</c:v>
                </c:pt>
                <c:pt idx="37">
                  <c:v>26629.097710278449</c:v>
                </c:pt>
                <c:pt idx="38">
                  <c:v>27098.71458809976</c:v>
                </c:pt>
                <c:pt idx="39">
                  <c:v>27551.324201964839</c:v>
                </c:pt>
                <c:pt idx="40">
                  <c:v>27986.090436547111</c:v>
                </c:pt>
                <c:pt idx="41">
                  <c:v>28402.22618604868</c:v>
                </c:pt>
                <c:pt idx="42">
                  <c:v>28798.995866945239</c:v>
                </c:pt>
                <c:pt idx="43">
                  <c:v>29175.717658534111</c:v>
                </c:pt>
                <c:pt idx="44">
                  <c:v>29531.765463253229</c:v>
                </c:pt>
                <c:pt idx="45">
                  <c:v>29866.570580825439</c:v>
                </c:pt>
                <c:pt idx="46">
                  <c:v>30179.623092358721</c:v>
                </c:pt>
                <c:pt idx="47">
                  <c:v>30470.472952581229</c:v>
                </c:pt>
                <c:pt idx="48">
                  <c:v>30738.730790393431</c:v>
                </c:pt>
                <c:pt idx="49">
                  <c:v>30984.068419858329</c:v>
                </c:pt>
                <c:pt idx="50">
                  <c:v>31206.21906561777</c:v>
                </c:pt>
                <c:pt idx="51">
                  <c:v>31404.977308491751</c:v>
                </c:pt>
                <c:pt idx="52">
                  <c:v>31580.198758690109</c:v>
                </c:pt>
                <c:pt idx="53">
                  <c:v>31731.79946562117</c:v>
                </c:pt>
                <c:pt idx="54">
                  <c:v>31859.75507471295</c:v>
                </c:pt>
                <c:pt idx="55">
                  <c:v>31964.099742968869</c:v>
                </c:pt>
                <c:pt idx="56">
                  <c:v>32044.92482614049</c:v>
                </c:pt>
                <c:pt idx="57">
                  <c:v>32102.377351429121</c:v>
                </c:pt>
                <c:pt idx="58">
                  <c:v>32136.658290507741</c:v>
                </c:pt>
                <c:pt idx="59">
                  <c:v>32148.020648390051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02-4E78-9CA3-EEA5CD4D4D16}"/>
            </c:ext>
          </c:extLst>
        </c:ser>
        <c:ser>
          <c:idx val="6"/>
          <c:order val="6"/>
          <c:tx>
            <c:strRef>
              <c:f>'低情景（2001-2060, 2020RMB）'!$A$9</c:f>
              <c:strCache>
                <c:ptCount val="1"/>
                <c:pt idx="0">
                  <c:v>金融业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'低情景（2001-2060, 2020RMB）'!$B$9:$BI$9</c:f>
              <c:numCache>
                <c:formatCode>0_);[Red]\(0\)</c:formatCode>
                <c:ptCount val="60"/>
                <c:pt idx="0">
                  <c:v>9784.408500699994</c:v>
                </c:pt>
                <c:pt idx="1">
                  <c:v>10382.528937787503</c:v>
                </c:pt>
                <c:pt idx="2">
                  <c:v>11007.589536974048</c:v>
                </c:pt>
                <c:pt idx="3">
                  <c:v>11234.659311987014</c:v>
                </c:pt>
                <c:pt idx="4">
                  <c:v>12264.296250729163</c:v>
                </c:pt>
                <c:pt idx="5">
                  <c:v>15717.404628357772</c:v>
                </c:pt>
                <c:pt idx="6">
                  <c:v>22227.765856134683</c:v>
                </c:pt>
                <c:pt idx="7">
                  <c:v>24898.85730634338</c:v>
                </c:pt>
                <c:pt idx="8">
                  <c:v>29699.732335281249</c:v>
                </c:pt>
                <c:pt idx="9">
                  <c:v>32735.023671667281</c:v>
                </c:pt>
                <c:pt idx="10">
                  <c:v>36207.040865314841</c:v>
                </c:pt>
                <c:pt idx="11">
                  <c:v>40602.972624593269</c:v>
                </c:pt>
                <c:pt idx="12">
                  <c:v>46542.227698753755</c:v>
                </c:pt>
                <c:pt idx="13">
                  <c:v>52257.487203405923</c:v>
                </c:pt>
                <c:pt idx="14">
                  <c:v>62771.042778023329</c:v>
                </c:pt>
                <c:pt idx="15">
                  <c:v>65898.479240726272</c:v>
                </c:pt>
                <c:pt idx="16">
                  <c:v>68337.804624444689</c:v>
                </c:pt>
                <c:pt idx="17">
                  <c:v>71864.668488840805</c:v>
                </c:pt>
                <c:pt idx="18">
                  <c:v>76655.099319507237</c:v>
                </c:pt>
                <c:pt idx="19">
                  <c:v>83617.7</c:v>
                </c:pt>
                <c:pt idx="20">
                  <c:v>87195.415071666503</c:v>
                </c:pt>
                <c:pt idx="21">
                  <c:v>90528.212015436089</c:v>
                </c:pt>
                <c:pt idx="22">
                  <c:v>93412.300468726637</c:v>
                </c:pt>
                <c:pt idx="23">
                  <c:v>100612.2970683693</c:v>
                </c:pt>
                <c:pt idx="24">
                  <c:v>109800.63897935351</c:v>
                </c:pt>
                <c:pt idx="25">
                  <c:v>118509.0339194938</c:v>
                </c:pt>
                <c:pt idx="26">
                  <c:v>126241.16815751619</c:v>
                </c:pt>
                <c:pt idx="27">
                  <c:v>133189.4188855401</c:v>
                </c:pt>
                <c:pt idx="28">
                  <c:v>139660.57716612169</c:v>
                </c:pt>
                <c:pt idx="29">
                  <c:v>146059.41136897469</c:v>
                </c:pt>
                <c:pt idx="30">
                  <c:v>152784.624936676</c:v>
                </c:pt>
                <c:pt idx="31">
                  <c:v>159909.11677990659</c:v>
                </c:pt>
                <c:pt idx="32">
                  <c:v>167411.73873532229</c:v>
                </c:pt>
                <c:pt idx="33">
                  <c:v>175264.2521876845</c:v>
                </c:pt>
                <c:pt idx="34">
                  <c:v>183430.34398053569</c:v>
                </c:pt>
                <c:pt idx="35">
                  <c:v>191870.70924500289</c:v>
                </c:pt>
                <c:pt idx="36">
                  <c:v>200562.4344065144</c:v>
                </c:pt>
                <c:pt idx="37">
                  <c:v>209484.20472591851</c:v>
                </c:pt>
                <c:pt idx="38">
                  <c:v>218610.5507210143</c:v>
                </c:pt>
                <c:pt idx="39">
                  <c:v>227911.6197438589</c:v>
                </c:pt>
                <c:pt idx="40">
                  <c:v>237352.98493539981</c:v>
                </c:pt>
                <c:pt idx="41">
                  <c:v>246895.50098441489</c:v>
                </c:pt>
                <c:pt idx="42">
                  <c:v>256495.2165450413</c:v>
                </c:pt>
                <c:pt idx="43">
                  <c:v>266103.35338508151</c:v>
                </c:pt>
                <c:pt idx="44">
                  <c:v>275666.36229915259</c:v>
                </c:pt>
                <c:pt idx="45">
                  <c:v>285126.06548053998</c:v>
                </c:pt>
                <c:pt idx="46">
                  <c:v>294419.89436024212</c:v>
                </c:pt>
                <c:pt idx="47">
                  <c:v>303481.23085316381</c:v>
                </c:pt>
                <c:pt idx="48">
                  <c:v>312239.85846989253</c:v>
                </c:pt>
                <c:pt idx="49">
                  <c:v>320622.52783929219</c:v>
                </c:pt>
                <c:pt idx="50">
                  <c:v>328553.63883732993</c:v>
                </c:pt>
                <c:pt idx="51">
                  <c:v>335956.03874343768</c:v>
                </c:pt>
                <c:pt idx="52">
                  <c:v>342751.93267905002</c:v>
                </c:pt>
                <c:pt idx="53">
                  <c:v>348863.89907713042</c:v>
                </c:pt>
                <c:pt idx="54">
                  <c:v>354215.99916330079</c:v>
                </c:pt>
                <c:pt idx="55">
                  <c:v>358734.96549861977</c:v>
                </c:pt>
                <c:pt idx="56">
                  <c:v>362351.45066434657</c:v>
                </c:pt>
                <c:pt idx="57">
                  <c:v>365001.31330398237</c:v>
                </c:pt>
                <c:pt idx="58">
                  <c:v>366626.91513869021</c:v>
                </c:pt>
                <c:pt idx="59">
                  <c:v>367178.39941226388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02-4E78-9CA3-EEA5CD4D4D16}"/>
            </c:ext>
          </c:extLst>
        </c:ser>
        <c:ser>
          <c:idx val="7"/>
          <c:order val="7"/>
          <c:tx>
            <c:strRef>
              <c:f>'低情景（2001-2060, 2020RMB）'!$A$10</c:f>
              <c:strCache>
                <c:ptCount val="1"/>
                <c:pt idx="0">
                  <c:v>房地产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'低情景（2001-2060, 2020RMB）'!$B$10:$BI$10</c:f>
              <c:numCache>
                <c:formatCode>0_);[Red]\(0\)</c:formatCode>
                <c:ptCount val="60"/>
                <c:pt idx="0">
                  <c:v>8849.7481207415294</c:v>
                </c:pt>
                <c:pt idx="1">
                  <c:v>9968.9694766959637</c:v>
                </c:pt>
                <c:pt idx="2">
                  <c:v>11210.23682603325</c:v>
                </c:pt>
                <c:pt idx="3">
                  <c:v>12174.086673928416</c:v>
                </c:pt>
                <c:pt idx="4">
                  <c:v>13897.18752418652</c:v>
                </c:pt>
                <c:pt idx="5">
                  <c:v>16266.835276597949</c:v>
                </c:pt>
                <c:pt idx="6">
                  <c:v>20054.709273094148</c:v>
                </c:pt>
                <c:pt idx="7">
                  <c:v>19815.693481260099</c:v>
                </c:pt>
                <c:pt idx="8">
                  <c:v>25515.727051401482</c:v>
                </c:pt>
                <c:pt idx="9">
                  <c:v>29673.719962985957</c:v>
                </c:pt>
                <c:pt idx="10">
                  <c:v>32713.773617339204</c:v>
                </c:pt>
                <c:pt idx="11">
                  <c:v>35399.508787493542</c:v>
                </c:pt>
                <c:pt idx="12">
                  <c:v>39832.538462927179</c:v>
                </c:pt>
                <c:pt idx="13">
                  <c:v>42479.298420686639</c:v>
                </c:pt>
                <c:pt idx="14">
                  <c:v>47467.341287589115</c:v>
                </c:pt>
                <c:pt idx="15">
                  <c:v>54914.739986851237</c:v>
                </c:pt>
                <c:pt idx="16">
                  <c:v>60161.524062886783</c:v>
                </c:pt>
                <c:pt idx="17">
                  <c:v>65771.006096197845</c:v>
                </c:pt>
                <c:pt idx="18">
                  <c:v>70818.500320559091</c:v>
                </c:pt>
                <c:pt idx="19">
                  <c:v>73425.3</c:v>
                </c:pt>
                <c:pt idx="20">
                  <c:v>74150.558181630418</c:v>
                </c:pt>
                <c:pt idx="21">
                  <c:v>69030.48514791824</c:v>
                </c:pt>
                <c:pt idx="22">
                  <c:v>70890.763950308086</c:v>
                </c:pt>
                <c:pt idx="23">
                  <c:v>75500.214499392096</c:v>
                </c:pt>
                <c:pt idx="24">
                  <c:v>81317.686965887333</c:v>
                </c:pt>
                <c:pt idx="25">
                  <c:v>86776.16628420011</c:v>
                </c:pt>
                <c:pt idx="26">
                  <c:v>91584.512571222513</c:v>
                </c:pt>
                <c:pt idx="27">
                  <c:v>95875.818278355058</c:v>
                </c:pt>
                <c:pt idx="28">
                  <c:v>99843.759310174355</c:v>
                </c:pt>
                <c:pt idx="29">
                  <c:v>103732.98884002581</c:v>
                </c:pt>
                <c:pt idx="30">
                  <c:v>107778.331516965</c:v>
                </c:pt>
                <c:pt idx="31">
                  <c:v>112021.05625939529</c:v>
                </c:pt>
                <c:pt idx="32">
                  <c:v>116447.9105240721</c:v>
                </c:pt>
                <c:pt idx="33">
                  <c:v>121042.4634484571</c:v>
                </c:pt>
                <c:pt idx="34">
                  <c:v>125784.7559436252</c:v>
                </c:pt>
                <c:pt idx="35">
                  <c:v>130653.6406682762</c:v>
                </c:pt>
                <c:pt idx="36">
                  <c:v>135635.30002831589</c:v>
                </c:pt>
                <c:pt idx="37">
                  <c:v>140716.48622996471</c:v>
                </c:pt>
                <c:pt idx="38">
                  <c:v>145881.95865641339</c:v>
                </c:pt>
                <c:pt idx="39">
                  <c:v>151114.4045831832</c:v>
                </c:pt>
                <c:pt idx="40">
                  <c:v>156394.3786159516</c:v>
                </c:pt>
                <c:pt idx="41">
                  <c:v>161700.26452492099</c:v>
                </c:pt>
                <c:pt idx="42">
                  <c:v>167008.26324137949</c:v>
                </c:pt>
                <c:pt idx="43">
                  <c:v>172292.41079246011</c:v>
                </c:pt>
                <c:pt idx="44">
                  <c:v>177524.62986466629</c:v>
                </c:pt>
                <c:pt idx="45">
                  <c:v>182674.8184915843</c:v>
                </c:pt>
                <c:pt idx="46">
                  <c:v>187710.97904347471</c:v>
                </c:pt>
                <c:pt idx="47">
                  <c:v>192599.3902453933</c:v>
                </c:pt>
                <c:pt idx="48">
                  <c:v>197304.82435802181</c:v>
                </c:pt>
                <c:pt idx="49">
                  <c:v>201790.81091700631</c:v>
                </c:pt>
                <c:pt idx="50">
                  <c:v>206019.9475423666</c:v>
                </c:pt>
                <c:pt idx="51">
                  <c:v>209954.25730450111</c:v>
                </c:pt>
                <c:pt idx="52">
                  <c:v>213555.59097884159</c:v>
                </c:pt>
                <c:pt idx="53">
                  <c:v>216786.07125487959</c:v>
                </c:pt>
                <c:pt idx="54">
                  <c:v>219608.5746118181</c:v>
                </c:pt>
                <c:pt idx="55">
                  <c:v>221987.24516429959</c:v>
                </c:pt>
                <c:pt idx="56">
                  <c:v>223888.033356</c:v>
                </c:pt>
                <c:pt idx="57">
                  <c:v>225279.25098154071</c:v>
                </c:pt>
                <c:pt idx="58">
                  <c:v>226132.13269847809</c:v>
                </c:pt>
                <c:pt idx="59">
                  <c:v>226421.393005733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02-4E78-9CA3-EEA5CD4D4D16}"/>
            </c:ext>
          </c:extLst>
        </c:ser>
        <c:ser>
          <c:idx val="8"/>
          <c:order val="8"/>
          <c:tx>
            <c:strRef>
              <c:f>'低情景（2001-2060, 2020RMB）'!$A$11</c:f>
              <c:strCache>
                <c:ptCount val="1"/>
                <c:pt idx="0">
                  <c:v>其他三产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'低情景（2001-2060, 2020RMB）'!$B$11:$BI$11</c:f>
              <c:numCache>
                <c:formatCode>0_);[Red]\(0\)</c:formatCode>
                <c:ptCount val="60"/>
                <c:pt idx="0">
                  <c:v>31937.552049663198</c:v>
                </c:pt>
                <c:pt idx="1">
                  <c:v>37036.464236731954</c:v>
                </c:pt>
                <c:pt idx="2">
                  <c:v>41428.534463569165</c:v>
                </c:pt>
                <c:pt idx="3">
                  <c:v>45540.864826594312</c:v>
                </c:pt>
                <c:pt idx="4">
                  <c:v>52003.008017669003</c:v>
                </c:pt>
                <c:pt idx="5">
                  <c:v>58175.343577348067</c:v>
                </c:pt>
                <c:pt idx="6">
                  <c:v>65164.643960404319</c:v>
                </c:pt>
                <c:pt idx="7">
                  <c:v>72161.979645155414</c:v>
                </c:pt>
                <c:pt idx="8">
                  <c:v>81608.164173365454</c:v>
                </c:pt>
                <c:pt idx="9">
                  <c:v>87335.50289981447</c:v>
                </c:pt>
                <c:pt idx="10">
                  <c:v>95480.12595779878</c:v>
                </c:pt>
                <c:pt idx="11">
                  <c:v>107103.2013242258</c:v>
                </c:pt>
                <c:pt idx="12">
                  <c:v>119301.61086028998</c:v>
                </c:pt>
                <c:pt idx="13">
                  <c:v>133415.33875963348</c:v>
                </c:pt>
                <c:pt idx="14">
                  <c:v>152587.13558397276</c:v>
                </c:pt>
                <c:pt idx="15">
                  <c:v>172256.87078333952</c:v>
                </c:pt>
                <c:pt idx="16">
                  <c:v>188734.62401960831</c:v>
                </c:pt>
                <c:pt idx="17">
                  <c:v>207771.77156290377</c:v>
                </c:pt>
                <c:pt idx="18">
                  <c:v>228923.80211593144</c:v>
                </c:pt>
                <c:pt idx="19">
                  <c:v>237825.3</c:v>
                </c:pt>
                <c:pt idx="20">
                  <c:v>248575.80545442237</c:v>
                </c:pt>
                <c:pt idx="21">
                  <c:v>261752.40687754125</c:v>
                </c:pt>
                <c:pt idx="22">
                  <c:v>271814.8158453143</c:v>
                </c:pt>
                <c:pt idx="23">
                  <c:v>297240.29285408545</c:v>
                </c:pt>
                <c:pt idx="24">
                  <c:v>330285.8457741054</c:v>
                </c:pt>
                <c:pt idx="25">
                  <c:v>362160.43378105253</c:v>
                </c:pt>
                <c:pt idx="26">
                  <c:v>390875.21338036581</c:v>
                </c:pt>
                <c:pt idx="27">
                  <c:v>417003.6764762206</c:v>
                </c:pt>
                <c:pt idx="28">
                  <c:v>441637.09742365399</c:v>
                </c:pt>
                <c:pt idx="29">
                  <c:v>466326.61188835331</c:v>
                </c:pt>
                <c:pt idx="30">
                  <c:v>492671.68746748089</c:v>
                </c:pt>
                <c:pt idx="31">
                  <c:v>521003.98668256548</c:v>
                </c:pt>
                <c:pt idx="32">
                  <c:v>551275.57521458948</c:v>
                </c:pt>
                <c:pt idx="33">
                  <c:v>583401.01133164763</c:v>
                </c:pt>
                <c:pt idx="34">
                  <c:v>617249.73883868812</c:v>
                </c:pt>
                <c:pt idx="35">
                  <c:v>652669.7517420646</c:v>
                </c:pt>
                <c:pt idx="36">
                  <c:v>689589.16692664823</c:v>
                </c:pt>
                <c:pt idx="37">
                  <c:v>727943.49082483235</c:v>
                </c:pt>
                <c:pt idx="38">
                  <c:v>767645.62129641627</c:v>
                </c:pt>
                <c:pt idx="39">
                  <c:v>808583.76742310904</c:v>
                </c:pt>
                <c:pt idx="40">
                  <c:v>850619.51424128236</c:v>
                </c:pt>
                <c:pt idx="41">
                  <c:v>893586.10692241904</c:v>
                </c:pt>
                <c:pt idx="42">
                  <c:v>937287.03670233639</c:v>
                </c:pt>
                <c:pt idx="43">
                  <c:v>981495.01721880946</c:v>
                </c:pt>
                <c:pt idx="44">
                  <c:v>1025951.4442422218</c:v>
                </c:pt>
                <c:pt idx="45">
                  <c:v>1070366.4334360138</c:v>
                </c:pt>
                <c:pt idx="46">
                  <c:v>1114419.5291123444</c:v>
                </c:pt>
                <c:pt idx="47">
                  <c:v>1157761.171327814</c:v>
                </c:pt>
                <c:pt idx="48">
                  <c:v>1200014.9985360969</c:v>
                </c:pt>
                <c:pt idx="49">
                  <c:v>1240781.0479383005</c:v>
                </c:pt>
                <c:pt idx="50">
                  <c:v>1279639.8953785172</c:v>
                </c:pt>
                <c:pt idx="51">
                  <c:v>1316157.7510783882</c:v>
                </c:pt>
                <c:pt idx="52">
                  <c:v>1349892.4969264558</c:v>
                </c:pt>
                <c:pt idx="53">
                  <c:v>1380400.6159951701</c:v>
                </c:pt>
                <c:pt idx="54">
                  <c:v>1407244.9263662633</c:v>
                </c:pt>
                <c:pt idx="55">
                  <c:v>1430002.9904891781</c:v>
                </c:pt>
                <c:pt idx="56">
                  <c:v>1448276.0298231624</c:v>
                </c:pt>
                <c:pt idx="57">
                  <c:v>1461698.1343898308</c:v>
                </c:pt>
                <c:pt idx="58">
                  <c:v>1469945.5203121994</c:v>
                </c:pt>
                <c:pt idx="59">
                  <c:v>1472745.5578147599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02-4E78-9CA3-EEA5CD4D4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726912"/>
        <c:axId val="1770739392"/>
      </c:areaChart>
      <c:catAx>
        <c:axId val="17707269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0739392"/>
        <c:crosses val="autoZero"/>
        <c:auto val="1"/>
        <c:lblAlgn val="ctr"/>
        <c:lblOffset val="100"/>
        <c:noMultiLvlLbl val="0"/>
      </c:catAx>
      <c:valAx>
        <c:axId val="177073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072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25399</xdr:rowOff>
    </xdr:from>
    <xdr:to>
      <xdr:col>8</xdr:col>
      <xdr:colOff>0</xdr:colOff>
      <xdr:row>33</xdr:row>
      <xdr:rowOff>21167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F296102-49D4-3970-DBBA-60F218F93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10582</xdr:colOff>
      <xdr:row>33</xdr:row>
      <xdr:rowOff>67732</xdr:rowOff>
    </xdr:from>
    <xdr:to>
      <xdr:col>8</xdr:col>
      <xdr:colOff>10584</xdr:colOff>
      <xdr:row>53</xdr:row>
      <xdr:rowOff>169334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01DAE54-09C7-2021-EEE2-0F3A7E29C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46566</xdr:rowOff>
    </xdr:from>
    <xdr:to>
      <xdr:col>8</xdr:col>
      <xdr:colOff>10584</xdr:colOff>
      <xdr:row>31</xdr:row>
      <xdr:rowOff>116416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5E32DA2-29CE-EB1E-B20C-22CDC7AF5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2878666</xdr:colOff>
      <xdr:row>13</xdr:row>
      <xdr:rowOff>46566</xdr:rowOff>
    </xdr:from>
    <xdr:to>
      <xdr:col>8</xdr:col>
      <xdr:colOff>21166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4E41C8E-B5AA-F1F2-2010-E7BB18E2B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PS%20in%20github\Github%20China\eps-china2022-smart-trans\Scenario%20Setting\1.0%20&#33258;&#19979;&#32780;&#19978;\High%20Scenario\&#39640;&#24773;&#26223;_&#20840;&#22269;2020-2060&#20998;&#34892;&#19994;&#22686;&#21152;&#20540;.xlsx" TargetMode="External"/><Relationship Id="rId1" Type="http://schemas.openxmlformats.org/officeDocument/2006/relationships/externalLinkPath" Target="/EPS%20in%20github/Github%20China/eps-china2022-smart-trans/Scenario%20Setting/1.0%20&#33258;&#19979;&#32780;&#19978;/High%20Scenario/&#39640;&#24773;&#26223;_&#20840;&#22269;2020-2060&#20998;&#34892;&#19994;&#22686;&#21152;&#20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增加值 (2001-2060, 2012USD)"/>
      <sheetName val="情景假设"/>
      <sheetName val="增加值 (2001-2060, 2020RMB)"/>
      <sheetName val="增加值 (2001-2022, 当年价) "/>
      <sheetName val="平滑数据导入"/>
      <sheetName val="统计资料"/>
    </sheetNames>
    <sheetDataSet>
      <sheetData sheetId="0"/>
      <sheetData sheetId="1"/>
      <sheetData sheetId="2"/>
      <sheetData sheetId="3">
        <row r="2">
          <cell r="U2">
            <v>1013567</v>
          </cell>
        </row>
      </sheetData>
      <sheetData sheetId="4"/>
      <sheetData sheetId="5">
        <row r="13">
          <cell r="I13">
            <v>9049.7000000000007</v>
          </cell>
          <cell r="J13">
            <v>10304.799999999999</v>
          </cell>
          <cell r="K13">
            <v>11928.7</v>
          </cell>
          <cell r="L13">
            <v>13729.7</v>
          </cell>
          <cell r="M13">
            <v>15470.6</v>
          </cell>
          <cell r="N13">
            <v>17516.8</v>
          </cell>
          <cell r="O13">
            <v>20124.099999999999</v>
          </cell>
          <cell r="P13">
            <v>23808.9</v>
          </cell>
          <cell r="Q13">
            <v>28733.5</v>
          </cell>
          <cell r="R13">
            <v>33391.800000000003</v>
          </cell>
          <cell r="S13">
            <v>38244.1</v>
          </cell>
        </row>
        <row r="16">
          <cell r="I16">
            <v>7259.8</v>
          </cell>
          <cell r="J16">
            <v>9150.2000000000007</v>
          </cell>
          <cell r="K16">
            <v>10887.4</v>
          </cell>
          <cell r="L16">
            <v>12904.9</v>
          </cell>
          <cell r="M16">
            <v>15451.3</v>
          </cell>
          <cell r="N16">
            <v>18089.7</v>
          </cell>
          <cell r="O16">
            <v>21528.6</v>
          </cell>
          <cell r="P16">
            <v>25273.3</v>
          </cell>
          <cell r="Q16">
            <v>29468.5</v>
          </cell>
          <cell r="R16">
            <v>32638</v>
          </cell>
          <cell r="S16">
            <v>32467.599999999999</v>
          </cell>
        </row>
        <row r="17">
          <cell r="I17">
            <v>6464.3</v>
          </cell>
          <cell r="J17">
            <v>7944.8</v>
          </cell>
          <cell r="K17">
            <v>9456.1</v>
          </cell>
          <cell r="L17">
            <v>11023.2</v>
          </cell>
          <cell r="M17">
            <v>12476</v>
          </cell>
          <cell r="N17">
            <v>13887.2</v>
          </cell>
          <cell r="O17">
            <v>15394.2</v>
          </cell>
          <cell r="P17">
            <v>17444.7</v>
          </cell>
          <cell r="Q17">
            <v>20175.3</v>
          </cell>
          <cell r="R17">
            <v>22624.3</v>
          </cell>
          <cell r="S17">
            <v>24166.2</v>
          </cell>
        </row>
        <row r="18">
          <cell r="I18">
            <v>2035.1</v>
          </cell>
          <cell r="J18">
            <v>2499.3000000000002</v>
          </cell>
          <cell r="K18">
            <v>3024.7</v>
          </cell>
          <cell r="L18">
            <v>3665.1</v>
          </cell>
          <cell r="M18">
            <v>3940.9</v>
          </cell>
          <cell r="N18">
            <v>4128.6000000000004</v>
          </cell>
          <cell r="O18">
            <v>4354.6000000000004</v>
          </cell>
          <cell r="P18">
            <v>4602.6000000000004</v>
          </cell>
          <cell r="Q18">
            <v>5096.1000000000004</v>
          </cell>
          <cell r="R18">
            <v>5861.3</v>
          </cell>
          <cell r="S18">
            <v>5863.1</v>
          </cell>
        </row>
        <row r="19">
          <cell r="I19">
            <v>6458</v>
          </cell>
          <cell r="J19">
            <v>7574.7</v>
          </cell>
          <cell r="K19">
            <v>8227.7999999999993</v>
          </cell>
          <cell r="L19">
            <v>8707.7000000000007</v>
          </cell>
          <cell r="M19">
            <v>9633.5</v>
          </cell>
          <cell r="N19">
            <v>10586.7</v>
          </cell>
          <cell r="O19">
            <v>12183.5</v>
          </cell>
          <cell r="P19">
            <v>13725.4</v>
          </cell>
          <cell r="Q19">
            <v>14793.3</v>
          </cell>
          <cell r="R19">
            <v>16983.400000000001</v>
          </cell>
          <cell r="S19">
            <v>16353.2</v>
          </cell>
        </row>
        <row r="20">
          <cell r="I20">
            <v>12367.9</v>
          </cell>
          <cell r="J20">
            <v>14774.6</v>
          </cell>
          <cell r="K20">
            <v>16645.7</v>
          </cell>
          <cell r="L20">
            <v>18951.400000000001</v>
          </cell>
          <cell r="M20">
            <v>21211</v>
          </cell>
          <cell r="N20">
            <v>24370.5</v>
          </cell>
          <cell r="O20">
            <v>26964.9</v>
          </cell>
          <cell r="P20">
            <v>30208.400000000001</v>
          </cell>
          <cell r="Q20">
            <v>34001.4</v>
          </cell>
          <cell r="R20">
            <v>37934.1</v>
          </cell>
          <cell r="S20">
            <v>40091.9</v>
          </cell>
        </row>
        <row r="21">
          <cell r="I21">
            <v>5889.4</v>
          </cell>
          <cell r="J21">
            <v>7428.8</v>
          </cell>
          <cell r="K21">
            <v>9011.2000000000007</v>
          </cell>
          <cell r="L21">
            <v>11034.4</v>
          </cell>
          <cell r="M21">
            <v>12653.3</v>
          </cell>
          <cell r="N21">
            <v>14765.4</v>
          </cell>
          <cell r="O21">
            <v>16766.8</v>
          </cell>
          <cell r="P21">
            <v>18548.8</v>
          </cell>
          <cell r="Q21">
            <v>20652.599999999999</v>
          </cell>
          <cell r="R21">
            <v>22354.6</v>
          </cell>
          <cell r="S21">
            <v>24396.1</v>
          </cell>
        </row>
        <row r="22">
          <cell r="I22">
            <v>2827.7</v>
          </cell>
          <cell r="J22">
            <v>3325.9</v>
          </cell>
          <cell r="K22">
            <v>3758.2</v>
          </cell>
          <cell r="L22">
            <v>4137.8999999999996</v>
          </cell>
          <cell r="M22">
            <v>4480.7</v>
          </cell>
          <cell r="N22">
            <v>5063.8</v>
          </cell>
          <cell r="O22">
            <v>5579.8</v>
          </cell>
          <cell r="P22">
            <v>6625.4</v>
          </cell>
          <cell r="Q22">
            <v>7301.3</v>
          </cell>
          <cell r="R22">
            <v>8137.8</v>
          </cell>
          <cell r="S22">
            <v>6981.2</v>
          </cell>
        </row>
        <row r="23">
          <cell r="I23">
            <v>16302.7</v>
          </cell>
          <cell r="J23">
            <v>18079</v>
          </cell>
          <cell r="K23">
            <v>20101.7</v>
          </cell>
          <cell r="L23">
            <v>21693</v>
          </cell>
          <cell r="M23">
            <v>24301.200000000001</v>
          </cell>
          <cell r="N23">
            <v>28447.8</v>
          </cell>
          <cell r="O23">
            <v>33847.800000000003</v>
          </cell>
          <cell r="P23">
            <v>38848.800000000003</v>
          </cell>
          <cell r="Q23">
            <v>43923.1</v>
          </cell>
          <cell r="R23">
            <v>47790.5</v>
          </cell>
          <cell r="S23">
            <v>49261.9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EF13-9FF4-486A-8F4B-53DB3CEE4827}">
  <dimension ref="A1"/>
  <sheetViews>
    <sheetView workbookViewId="0">
      <selection activeCell="C34" sqref="C34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298C-F87C-42BA-B772-60264F066B9B}">
  <dimension ref="A1:AR499"/>
  <sheetViews>
    <sheetView tabSelected="1" topLeftCell="C37" zoomScale="90" zoomScaleNormal="90" workbookViewId="0">
      <selection activeCell="M41" sqref="M41"/>
    </sheetView>
  </sheetViews>
  <sheetFormatPr defaultColWidth="8.875" defaultRowHeight="15" x14ac:dyDescent="0.25"/>
  <cols>
    <col min="1" max="1" width="20.125" style="1" customWidth="1"/>
    <col min="2" max="20" width="10.625" style="1" customWidth="1"/>
    <col min="21" max="16384" width="8.875" style="1"/>
  </cols>
  <sheetData>
    <row r="1" spans="1:42" x14ac:dyDescent="0.25">
      <c r="A1" s="263" t="s">
        <v>224</v>
      </c>
      <c r="B1" s="264"/>
      <c r="C1" s="264"/>
      <c r="D1" s="264"/>
      <c r="E1" s="264"/>
    </row>
    <row r="2" spans="1:42" x14ac:dyDescent="0.25">
      <c r="A2" s="134"/>
      <c r="B2" s="134" t="s">
        <v>1</v>
      </c>
      <c r="C2" s="134" t="s">
        <v>2</v>
      </c>
      <c r="D2" s="134" t="s">
        <v>3</v>
      </c>
      <c r="E2" s="134" t="s">
        <v>0</v>
      </c>
    </row>
    <row r="3" spans="1:42" x14ac:dyDescent="0.25">
      <c r="A3" s="134" t="s">
        <v>4</v>
      </c>
      <c r="B3" s="135">
        <v>5.2999999999999999E-2</v>
      </c>
      <c r="C3" s="135">
        <v>5.1999999999999998E-2</v>
      </c>
      <c r="D3" s="135">
        <v>3.5999999999999997E-2</v>
      </c>
      <c r="E3" s="135">
        <v>1.7999999999999999E-2</v>
      </c>
    </row>
    <row r="4" spans="1:42" x14ac:dyDescent="0.25">
      <c r="A4" s="134" t="s">
        <v>5</v>
      </c>
      <c r="B4" s="135">
        <v>5.3999999999999999E-2</v>
      </c>
      <c r="C4" s="135">
        <v>5.0999999999999997E-2</v>
      </c>
      <c r="D4" s="135">
        <v>3.7999999999999999E-2</v>
      </c>
      <c r="E4" s="135">
        <v>0.02</v>
      </c>
    </row>
    <row r="5" spans="1:42" x14ac:dyDescent="0.25">
      <c r="A5" s="134" t="s">
        <v>6</v>
      </c>
      <c r="B5" s="135">
        <v>5.3999999999999999E-2</v>
      </c>
      <c r="C5" s="135">
        <v>5.1999999999999998E-2</v>
      </c>
      <c r="D5" s="135">
        <v>4.1000000000000002E-2</v>
      </c>
      <c r="E5" s="135">
        <v>2.5000000000000001E-2</v>
      </c>
    </row>
    <row r="7" spans="1:42" x14ac:dyDescent="0.25">
      <c r="A7" s="128" t="s">
        <v>225</v>
      </c>
      <c r="B7" s="136" t="s">
        <v>226</v>
      </c>
    </row>
    <row r="8" spans="1:42" x14ac:dyDescent="0.25">
      <c r="A8" s="134" t="s">
        <v>227</v>
      </c>
      <c r="B8" s="2">
        <v>2020</v>
      </c>
      <c r="C8" s="3">
        <v>2021</v>
      </c>
      <c r="D8" s="3">
        <v>2022</v>
      </c>
      <c r="E8" s="3">
        <v>2023</v>
      </c>
      <c r="F8" s="3">
        <v>2024</v>
      </c>
      <c r="G8" s="3">
        <v>2025</v>
      </c>
      <c r="H8" s="3">
        <v>2026</v>
      </c>
      <c r="I8" s="3">
        <v>2027</v>
      </c>
      <c r="J8" s="3">
        <v>2028</v>
      </c>
      <c r="K8" s="3">
        <v>2029</v>
      </c>
      <c r="L8" s="3">
        <v>2030</v>
      </c>
      <c r="M8" s="3">
        <v>2031</v>
      </c>
      <c r="N8" s="3">
        <v>2032</v>
      </c>
      <c r="O8" s="3">
        <v>2033</v>
      </c>
      <c r="P8" s="3">
        <v>2034</v>
      </c>
      <c r="Q8" s="3">
        <v>2035</v>
      </c>
      <c r="R8" s="3">
        <v>2036</v>
      </c>
      <c r="S8" s="3">
        <v>2037</v>
      </c>
      <c r="T8" s="3">
        <v>2038</v>
      </c>
      <c r="U8" s="3">
        <v>2039</v>
      </c>
      <c r="V8" s="3">
        <v>2040</v>
      </c>
      <c r="W8" s="3">
        <v>2041</v>
      </c>
      <c r="X8" s="3">
        <v>2042</v>
      </c>
      <c r="Y8" s="3">
        <v>2043</v>
      </c>
      <c r="Z8" s="3">
        <v>2044</v>
      </c>
      <c r="AA8" s="3">
        <v>2045</v>
      </c>
      <c r="AB8" s="3">
        <v>2046</v>
      </c>
      <c r="AC8" s="3">
        <v>2047</v>
      </c>
      <c r="AD8" s="3">
        <v>2048</v>
      </c>
      <c r="AE8" s="3">
        <v>2049</v>
      </c>
      <c r="AF8" s="3">
        <v>2050</v>
      </c>
      <c r="AG8" s="3">
        <v>2051</v>
      </c>
      <c r="AH8" s="3">
        <v>2052</v>
      </c>
      <c r="AI8" s="3">
        <v>2053</v>
      </c>
      <c r="AJ8" s="3">
        <v>2054</v>
      </c>
      <c r="AK8" s="3">
        <v>2055</v>
      </c>
      <c r="AL8" s="3">
        <v>2056</v>
      </c>
      <c r="AM8" s="3">
        <v>2057</v>
      </c>
      <c r="AN8" s="3">
        <v>2058</v>
      </c>
      <c r="AO8" s="3">
        <v>2059</v>
      </c>
      <c r="AP8" s="4">
        <v>2060</v>
      </c>
    </row>
    <row r="9" spans="1:42" x14ac:dyDescent="0.25">
      <c r="A9" s="6" t="s">
        <v>8</v>
      </c>
      <c r="B9" s="9">
        <v>1013567</v>
      </c>
      <c r="C9" s="10">
        <v>1098706.628</v>
      </c>
      <c r="D9" s="10">
        <v>1131667.8268400002</v>
      </c>
      <c r="E9" s="10">
        <f>SUM(E24:E27)</f>
        <v>1164334.2616022753</v>
      </c>
      <c r="F9" s="10">
        <f>SUM(F24:F27)</f>
        <v>1235105.3227917023</v>
      </c>
      <c r="G9" s="11">
        <f>D9*(1+B3)^3</f>
        <v>1321308.0553953971</v>
      </c>
      <c r="H9" s="10">
        <f>SUM(H24:H27)</f>
        <v>1410244.3925054546</v>
      </c>
      <c r="I9" s="10">
        <f t="shared" ref="I9:AO9" si="0">SUM(I24:I27)</f>
        <v>1490036.1075295012</v>
      </c>
      <c r="J9" s="10">
        <f t="shared" si="0"/>
        <v>1563852.6635325898</v>
      </c>
      <c r="K9" s="10">
        <f t="shared" si="0"/>
        <v>1633103.3370494815</v>
      </c>
      <c r="L9" s="11">
        <f>G9*(1+C3)^5</f>
        <v>1702482.9912988667</v>
      </c>
      <c r="M9" s="10">
        <f t="shared" si="0"/>
        <v>1766182.6389167092</v>
      </c>
      <c r="N9" s="10">
        <f t="shared" si="0"/>
        <v>1832645.2961637587</v>
      </c>
      <c r="O9" s="10">
        <f t="shared" si="0"/>
        <v>1899252.5536713211</v>
      </c>
      <c r="P9" s="10">
        <f t="shared" si="0"/>
        <v>1966014.7108703656</v>
      </c>
      <c r="Q9" s="11">
        <f>L9*(1+D3)^5</f>
        <v>2031802.8202953124</v>
      </c>
      <c r="R9" s="10">
        <f t="shared" si="0"/>
        <v>2099845.9080337235</v>
      </c>
      <c r="S9" s="10">
        <f t="shared" si="0"/>
        <v>2166683.6833367147</v>
      </c>
      <c r="T9" s="10">
        <f t="shared" si="0"/>
        <v>2233246.8867862872</v>
      </c>
      <c r="U9" s="10">
        <f t="shared" si="0"/>
        <v>2299352.3910184442</v>
      </c>
      <c r="V9" s="10">
        <f t="shared" si="0"/>
        <v>2364806.114075725</v>
      </c>
      <c r="W9" s="10">
        <f t="shared" si="0"/>
        <v>2429402.9191175858</v>
      </c>
      <c r="X9" s="10">
        <f t="shared" si="0"/>
        <v>2492926.7495130487</v>
      </c>
      <c r="Y9" s="10">
        <f t="shared" si="0"/>
        <v>2555151.0246478813</v>
      </c>
      <c r="Z9" s="10">
        <f t="shared" si="0"/>
        <v>2615839.3179261591</v>
      </c>
      <c r="AA9" s="10">
        <f t="shared" si="0"/>
        <v>2674746.3340215348</v>
      </c>
      <c r="AB9" s="10">
        <f t="shared" si="0"/>
        <v>2731619.1974319816</v>
      </c>
      <c r="AC9" s="10">
        <f t="shared" si="0"/>
        <v>2786199.0588175282</v>
      </c>
      <c r="AD9" s="10">
        <f t="shared" si="0"/>
        <v>2838223.0194739019</v>
      </c>
      <c r="AE9" s="10">
        <f t="shared" si="0"/>
        <v>2887426.3676599837</v>
      </c>
      <c r="AF9" s="10">
        <f t="shared" si="0"/>
        <v>2933545.1134264143</v>
      </c>
      <c r="AG9" s="10">
        <f t="shared" si="0"/>
        <v>2976318.8011929626</v>
      </c>
      <c r="AH9" s="10">
        <f t="shared" si="0"/>
        <v>3015493.5717363073</v>
      </c>
      <c r="AI9" s="10">
        <f t="shared" si="0"/>
        <v>3050825.4376580915</v>
      </c>
      <c r="AJ9" s="10">
        <f t="shared" si="0"/>
        <v>3082083.7290214058</v>
      </c>
      <c r="AK9" s="10">
        <f t="shared" si="0"/>
        <v>3109054.6589212469</v>
      </c>
      <c r="AL9" s="10">
        <f t="shared" si="0"/>
        <v>3131544.9525663126</v>
      </c>
      <c r="AM9" s="10">
        <f t="shared" si="0"/>
        <v>3149385.4782898705</v>
      </c>
      <c r="AN9" s="10">
        <f t="shared" si="0"/>
        <v>3162434.8150798185</v>
      </c>
      <c r="AO9" s="10">
        <f t="shared" si="0"/>
        <v>3170582.6890235012</v>
      </c>
      <c r="AP9" s="12">
        <f>Q9*(1+E3)^25</f>
        <v>3173774.0790885212</v>
      </c>
    </row>
    <row r="10" spans="1:42" x14ac:dyDescent="0.25">
      <c r="A10" s="7" t="s">
        <v>10</v>
      </c>
      <c r="B10" s="13">
        <v>1013567</v>
      </c>
      <c r="C10" s="14">
        <v>1098706.628</v>
      </c>
      <c r="D10" s="14">
        <v>1131667.8268400002</v>
      </c>
      <c r="E10" s="14">
        <f>SUM(E30:E33)</f>
        <v>1165087.8952659327</v>
      </c>
      <c r="F10" s="14">
        <f>SUM(F30:F33)</f>
        <v>1237214.5005192244</v>
      </c>
      <c r="G10" s="15">
        <f>D10*(1+B4)^3</f>
        <v>1325076.0418799622</v>
      </c>
      <c r="H10" s="14">
        <f>SUM(H30:H33)</f>
        <v>1413639.4156459742</v>
      </c>
      <c r="I10" s="14">
        <f t="shared" ref="I10:AO10" si="1">SUM(I30:I33)</f>
        <v>1492187.9219113362</v>
      </c>
      <c r="J10" s="14">
        <f t="shared" si="1"/>
        <v>1564031.028772943</v>
      </c>
      <c r="K10" s="14">
        <f t="shared" si="1"/>
        <v>1631323.507152847</v>
      </c>
      <c r="L10" s="15">
        <f>G10*(1+C4)^5</f>
        <v>1699238.6662424763</v>
      </c>
      <c r="M10" s="14">
        <f t="shared" si="1"/>
        <v>1764094.914960169</v>
      </c>
      <c r="N10" s="14">
        <f t="shared" si="1"/>
        <v>1833047.7086542826</v>
      </c>
      <c r="O10" s="14">
        <f t="shared" si="1"/>
        <v>1903653.4336371995</v>
      </c>
      <c r="P10" s="14">
        <f t="shared" si="1"/>
        <v>1975607.9125767651</v>
      </c>
      <c r="Q10" s="15">
        <f>L10*(1+D4)^5</f>
        <v>2047581.2757680682</v>
      </c>
      <c r="R10" s="14">
        <f t="shared" si="1"/>
        <v>2121912.6196404179</v>
      </c>
      <c r="S10" s="14">
        <f t="shared" si="1"/>
        <v>2195584.8854980245</v>
      </c>
      <c r="T10" s="14">
        <f t="shared" si="1"/>
        <v>2269339.4801153657</v>
      </c>
      <c r="U10" s="14">
        <f t="shared" si="1"/>
        <v>2342974.2484121528</v>
      </c>
      <c r="V10" s="14">
        <f t="shared" si="1"/>
        <v>2416270.3227543705</v>
      </c>
      <c r="W10" s="14">
        <f t="shared" si="1"/>
        <v>2488991.8488300256</v>
      </c>
      <c r="X10" s="14">
        <f t="shared" si="1"/>
        <v>2560885.9978768285</v>
      </c>
      <c r="Y10" s="14">
        <f t="shared" si="1"/>
        <v>2631683.3044798104</v>
      </c>
      <c r="Z10" s="14">
        <f t="shared" si="1"/>
        <v>2701098.3658843124</v>
      </c>
      <c r="AA10" s="14">
        <f t="shared" si="1"/>
        <v>2768830.934423266</v>
      </c>
      <c r="AB10" s="14">
        <f t="shared" si="1"/>
        <v>2834567.4291686518</v>
      </c>
      <c r="AC10" s="14">
        <f t="shared" si="1"/>
        <v>2897982.8862367123</v>
      </c>
      <c r="AD10" s="14">
        <f t="shared" si="1"/>
        <v>2958743.3592860121</v>
      </c>
      <c r="AE10" s="14">
        <f t="shared" si="1"/>
        <v>3016508.7726693628</v>
      </c>
      <c r="AF10" s="14">
        <f t="shared" si="1"/>
        <v>3070936.2195080216</v>
      </c>
      <c r="AG10" s="14">
        <f t="shared" si="1"/>
        <v>3121683.6857832614</v>
      </c>
      <c r="AH10" s="14">
        <f t="shared" si="1"/>
        <v>3168414.1695863926</v>
      </c>
      <c r="AI10" s="14">
        <f t="shared" si="1"/>
        <v>3210800.1522052223</v>
      </c>
      <c r="AJ10" s="14">
        <f t="shared" si="1"/>
        <v>3248528.3650952969</v>
      </c>
      <c r="AK10" s="14">
        <f t="shared" si="1"/>
        <v>3281304.7843992859</v>
      </c>
      <c r="AL10" s="14">
        <f t="shared" si="1"/>
        <v>3308859.7730087256</v>
      </c>
      <c r="AM10" s="14">
        <f t="shared" si="1"/>
        <v>3330953.2797276769</v>
      </c>
      <c r="AN10" s="14">
        <f t="shared" si="1"/>
        <v>3347379.9964474393</v>
      </c>
      <c r="AO10" s="14">
        <f t="shared" si="1"/>
        <v>3357974.3679335988</v>
      </c>
      <c r="AP10" s="16">
        <f>Q10*(1+E4)^25</f>
        <v>3359274.1151788309</v>
      </c>
    </row>
    <row r="11" spans="1:42" x14ac:dyDescent="0.25">
      <c r="A11" s="8" t="s">
        <v>12</v>
      </c>
      <c r="B11" s="17">
        <v>1013567</v>
      </c>
      <c r="C11" s="18">
        <v>1098706.628</v>
      </c>
      <c r="D11" s="18">
        <v>1131667.8268400002</v>
      </c>
      <c r="E11" s="18">
        <f>SUM(E36:E39)</f>
        <v>1164956.8359822915</v>
      </c>
      <c r="F11" s="18">
        <f>SUM(F36:F39)</f>
        <v>1237027.5638762307</v>
      </c>
      <c r="G11" s="19">
        <f>D11*(1+B5)^3</f>
        <v>1325076.0418799622</v>
      </c>
      <c r="H11" s="18">
        <f>SUM(H36:H39)</f>
        <v>1414405.4622401826</v>
      </c>
      <c r="I11" s="18">
        <f t="shared" ref="I11:AO11" si="2">SUM(I36:I39)</f>
        <v>1493970.1663002502</v>
      </c>
      <c r="J11" s="18">
        <f t="shared" si="2"/>
        <v>1567246.7279328145</v>
      </c>
      <c r="K11" s="18">
        <f t="shared" si="2"/>
        <v>1636535.0608218063</v>
      </c>
      <c r="L11" s="19">
        <f>G11*(1+C5)^5</f>
        <v>1707337.9778973525</v>
      </c>
      <c r="M11" s="18">
        <f t="shared" si="2"/>
        <v>1775868.8735207538</v>
      </c>
      <c r="N11" s="18">
        <f t="shared" si="2"/>
        <v>1849776.5013336684</v>
      </c>
      <c r="O11" s="18">
        <f t="shared" si="2"/>
        <v>1926614.9666856122</v>
      </c>
      <c r="P11" s="18">
        <f t="shared" si="2"/>
        <v>2006196.0755676907</v>
      </c>
      <c r="Q11" s="19">
        <f>L11*(1+D5)^5</f>
        <v>2087243.649633561</v>
      </c>
      <c r="R11" s="18">
        <f t="shared" si="2"/>
        <v>2172363.4402327393</v>
      </c>
      <c r="S11" s="18">
        <f t="shared" si="2"/>
        <v>2258400.3977543456</v>
      </c>
      <c r="T11" s="18">
        <f t="shared" si="2"/>
        <v>2346164.4184113918</v>
      </c>
      <c r="U11" s="18">
        <f t="shared" si="2"/>
        <v>2435444.9538923148</v>
      </c>
      <c r="V11" s="18">
        <f t="shared" si="2"/>
        <v>2525993.8325338345</v>
      </c>
      <c r="W11" s="18">
        <f t="shared" si="2"/>
        <v>2617522.7561703334</v>
      </c>
      <c r="X11" s="18">
        <f t="shared" si="2"/>
        <v>2709701.2158276252</v>
      </c>
      <c r="Y11" s="18">
        <f t="shared" si="2"/>
        <v>2802154.9429498534</v>
      </c>
      <c r="Z11" s="18">
        <f t="shared" si="2"/>
        <v>2894465.0181628605</v>
      </c>
      <c r="AA11" s="18">
        <f t="shared" si="2"/>
        <v>2986167.7621352524</v>
      </c>
      <c r="AB11" s="18">
        <f t="shared" si="2"/>
        <v>3076755.5321809626</v>
      </c>
      <c r="AC11" s="18">
        <f t="shared" si="2"/>
        <v>3165678.5431243209</v>
      </c>
      <c r="AD11" s="18">
        <f t="shared" si="2"/>
        <v>3252347.8209219594</v>
      </c>
      <c r="AE11" s="18">
        <f t="shared" si="2"/>
        <v>3336139.3819882171</v>
      </c>
      <c r="AF11" s="18">
        <f t="shared" si="2"/>
        <v>3416399.7096269</v>
      </c>
      <c r="AG11" s="18">
        <f t="shared" si="2"/>
        <v>3492452.5711612133</v>
      </c>
      <c r="AH11" s="18">
        <f t="shared" si="2"/>
        <v>3563607.1852752501</v>
      </c>
      <c r="AI11" s="18">
        <f t="shared" si="2"/>
        <v>3629167.7090684446</v>
      </c>
      <c r="AJ11" s="18">
        <f t="shared" si="2"/>
        <v>3688443.9691005275</v>
      </c>
      <c r="AK11" s="18">
        <f t="shared" si="2"/>
        <v>3740763.3114205673</v>
      </c>
      <c r="AL11" s="18">
        <f t="shared" si="2"/>
        <v>3785483.3938306877</v>
      </c>
      <c r="AM11" s="18">
        <f t="shared" si="2"/>
        <v>3822005.6914770268</v>
      </c>
      <c r="AN11" s="18">
        <f t="shared" si="2"/>
        <v>3849789.4367358051</v>
      </c>
      <c r="AO11" s="18">
        <f t="shared" si="2"/>
        <v>3868365.6690487703</v>
      </c>
      <c r="AP11" s="20">
        <f>Q11*(1+E5)^25</f>
        <v>3869633.0459985328</v>
      </c>
    </row>
    <row r="15" spans="1:42" x14ac:dyDescent="0.25">
      <c r="A15" s="28" t="s">
        <v>228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</row>
    <row r="16" spans="1:42" x14ac:dyDescent="0.25">
      <c r="A16" s="137" t="s">
        <v>8</v>
      </c>
      <c r="B16" s="138" t="s">
        <v>1</v>
      </c>
      <c r="C16" s="138" t="s">
        <v>2</v>
      </c>
      <c r="D16" s="138" t="s">
        <v>3</v>
      </c>
      <c r="E16" s="138">
        <v>2060</v>
      </c>
      <c r="G16" s="137" t="s">
        <v>10</v>
      </c>
      <c r="H16" s="138" t="s">
        <v>1</v>
      </c>
      <c r="I16" s="138" t="s">
        <v>2</v>
      </c>
      <c r="J16" s="138" t="s">
        <v>3</v>
      </c>
      <c r="K16" s="138">
        <v>2060</v>
      </c>
      <c r="M16" s="137" t="s">
        <v>12</v>
      </c>
      <c r="N16" s="138" t="s">
        <v>1</v>
      </c>
      <c r="O16" s="138" t="s">
        <v>2</v>
      </c>
      <c r="P16" s="138" t="s">
        <v>3</v>
      </c>
      <c r="Q16" s="138">
        <v>2060</v>
      </c>
    </row>
    <row r="17" spans="1:42" x14ac:dyDescent="0.25">
      <c r="A17" s="27" t="s">
        <v>13</v>
      </c>
      <c r="B17" s="135">
        <v>7.3999999999999996E-2</v>
      </c>
      <c r="C17" s="135">
        <v>7.1999999999999995E-2</v>
      </c>
      <c r="D17" s="135">
        <v>6.7000000000000004E-2</v>
      </c>
      <c r="E17" s="135">
        <v>4.9000000000000002E-2</v>
      </c>
      <c r="G17" s="27" t="s">
        <v>13</v>
      </c>
      <c r="H17" s="135">
        <f>AVERAGE(B17,N17)</f>
        <v>7.3999999999999996E-2</v>
      </c>
      <c r="I17" s="135">
        <f t="shared" ref="I17:K20" si="3">AVERAGE(C17,O17)</f>
        <v>7.1999999999999995E-2</v>
      </c>
      <c r="J17" s="135">
        <f t="shared" si="3"/>
        <v>6.7000000000000004E-2</v>
      </c>
      <c r="K17" s="135">
        <f t="shared" si="3"/>
        <v>4.8000000000000001E-2</v>
      </c>
      <c r="M17" s="27" t="s">
        <v>13</v>
      </c>
      <c r="N17" s="135">
        <v>7.3999999999999996E-2</v>
      </c>
      <c r="O17" s="135">
        <v>7.1999999999999995E-2</v>
      </c>
      <c r="P17" s="135">
        <v>6.7000000000000004E-2</v>
      </c>
      <c r="Q17" s="135">
        <v>4.7E-2</v>
      </c>
    </row>
    <row r="18" spans="1:42" x14ac:dyDescent="0.25">
      <c r="A18" s="27" t="s">
        <v>14</v>
      </c>
      <c r="B18" s="135">
        <v>0.318</v>
      </c>
      <c r="C18" s="135">
        <v>0.29299999999999998</v>
      </c>
      <c r="D18" s="135">
        <v>0.27100000000000002</v>
      </c>
      <c r="E18" s="135">
        <v>0.21199999999999999</v>
      </c>
      <c r="G18" s="27" t="s">
        <v>14</v>
      </c>
      <c r="H18" s="135">
        <f t="shared" ref="H18:H20" si="4">AVERAGE(B18,N18)</f>
        <v>0.3155</v>
      </c>
      <c r="I18" s="135">
        <f t="shared" si="3"/>
        <v>0.29149999999999998</v>
      </c>
      <c r="J18" s="135">
        <f t="shared" si="3"/>
        <v>0.27450000000000002</v>
      </c>
      <c r="K18" s="135">
        <f t="shared" si="3"/>
        <v>0.22599999999999998</v>
      </c>
      <c r="M18" s="27" t="s">
        <v>14</v>
      </c>
      <c r="N18" s="135">
        <v>0.313</v>
      </c>
      <c r="O18" s="135">
        <v>0.28999999999999998</v>
      </c>
      <c r="P18" s="135">
        <v>0.27800000000000002</v>
      </c>
      <c r="Q18" s="135">
        <v>0.24</v>
      </c>
    </row>
    <row r="19" spans="1:42" x14ac:dyDescent="0.25">
      <c r="A19" s="27" t="s">
        <v>15</v>
      </c>
      <c r="B19" s="135">
        <v>6.8000000000000005E-2</v>
      </c>
      <c r="C19" s="135">
        <v>6.5000000000000002E-2</v>
      </c>
      <c r="D19" s="135">
        <v>6.2E-2</v>
      </c>
      <c r="E19" s="135">
        <v>4.9000000000000002E-2</v>
      </c>
      <c r="G19" s="27" t="s">
        <v>15</v>
      </c>
      <c r="H19" s="135">
        <f t="shared" si="4"/>
        <v>6.8000000000000005E-2</v>
      </c>
      <c r="I19" s="135">
        <f t="shared" si="3"/>
        <v>6.5000000000000002E-2</v>
      </c>
      <c r="J19" s="135">
        <f t="shared" si="3"/>
        <v>6.0999999999999999E-2</v>
      </c>
      <c r="K19" s="135">
        <f t="shared" si="3"/>
        <v>4.5999999999999999E-2</v>
      </c>
      <c r="M19" s="27" t="s">
        <v>15</v>
      </c>
      <c r="N19" s="135">
        <v>6.8000000000000005E-2</v>
      </c>
      <c r="O19" s="135">
        <v>6.5000000000000002E-2</v>
      </c>
      <c r="P19" s="135">
        <v>0.06</v>
      </c>
      <c r="Q19" s="135">
        <v>4.2999999999999997E-2</v>
      </c>
    </row>
    <row r="20" spans="1:42" x14ac:dyDescent="0.25">
      <c r="A20" s="26" t="s">
        <v>17</v>
      </c>
      <c r="B20" s="135">
        <v>0.54</v>
      </c>
      <c r="C20" s="135">
        <v>0.56999999999999995</v>
      </c>
      <c r="D20" s="135">
        <v>0.6</v>
      </c>
      <c r="E20" s="135">
        <v>0.69</v>
      </c>
      <c r="G20" s="26" t="s">
        <v>17</v>
      </c>
      <c r="H20" s="135">
        <f t="shared" si="4"/>
        <v>0.54249999999999998</v>
      </c>
      <c r="I20" s="135">
        <f t="shared" si="3"/>
        <v>0.5714999999999999</v>
      </c>
      <c r="J20" s="135">
        <f t="shared" si="3"/>
        <v>0.59749999999999992</v>
      </c>
      <c r="K20" s="135">
        <f t="shared" si="3"/>
        <v>0.67999999999999994</v>
      </c>
      <c r="M20" s="26" t="s">
        <v>17</v>
      </c>
      <c r="N20" s="135">
        <v>0.54500000000000004</v>
      </c>
      <c r="O20" s="135">
        <v>0.57299999999999995</v>
      </c>
      <c r="P20" s="135">
        <v>0.59499999999999997</v>
      </c>
      <c r="Q20" s="135">
        <v>0.67</v>
      </c>
    </row>
    <row r="21" spans="1:42" x14ac:dyDescent="0.25">
      <c r="A21" s="122"/>
      <c r="B21" s="139"/>
      <c r="C21" s="139"/>
      <c r="D21" s="139"/>
      <c r="E21" s="139"/>
      <c r="G21" s="122"/>
      <c r="H21" s="139"/>
      <c r="I21" s="139"/>
      <c r="J21" s="139"/>
      <c r="K21" s="139"/>
      <c r="M21" s="122"/>
      <c r="N21" s="139"/>
      <c r="O21" s="139"/>
      <c r="P21" s="139"/>
      <c r="Q21" s="139"/>
    </row>
    <row r="22" spans="1:42" x14ac:dyDescent="0.25">
      <c r="A22" s="128" t="s">
        <v>229</v>
      </c>
    </row>
    <row r="23" spans="1:42" x14ac:dyDescent="0.25">
      <c r="A23" s="121" t="s">
        <v>8</v>
      </c>
      <c r="B23" s="119">
        <v>2020</v>
      </c>
      <c r="C23" s="119">
        <v>2021</v>
      </c>
      <c r="D23" s="119">
        <v>2022</v>
      </c>
      <c r="E23" s="119">
        <v>2023</v>
      </c>
      <c r="F23" s="119">
        <v>2024</v>
      </c>
      <c r="G23" s="119">
        <v>2025</v>
      </c>
      <c r="H23" s="119">
        <v>2026</v>
      </c>
      <c r="I23" s="119">
        <v>2027</v>
      </c>
      <c r="J23" s="119">
        <v>2028</v>
      </c>
      <c r="K23" s="119">
        <v>2029</v>
      </c>
      <c r="L23" s="119">
        <v>2030</v>
      </c>
      <c r="M23" s="119">
        <v>2031</v>
      </c>
      <c r="N23" s="119">
        <v>2032</v>
      </c>
      <c r="O23" s="119">
        <v>2033</v>
      </c>
      <c r="P23" s="119">
        <v>2034</v>
      </c>
      <c r="Q23" s="119">
        <v>2035</v>
      </c>
      <c r="R23" s="119">
        <v>2036</v>
      </c>
      <c r="S23" s="119">
        <v>2037</v>
      </c>
      <c r="T23" s="119">
        <v>2038</v>
      </c>
      <c r="U23" s="119">
        <v>2039</v>
      </c>
      <c r="V23" s="119">
        <v>2040</v>
      </c>
      <c r="W23" s="119">
        <v>2041</v>
      </c>
      <c r="X23" s="119">
        <v>2042</v>
      </c>
      <c r="Y23" s="119">
        <v>2043</v>
      </c>
      <c r="Z23" s="119">
        <v>2044</v>
      </c>
      <c r="AA23" s="119">
        <v>2045</v>
      </c>
      <c r="AB23" s="119">
        <v>2046</v>
      </c>
      <c r="AC23" s="119">
        <v>2047</v>
      </c>
      <c r="AD23" s="119">
        <v>2048</v>
      </c>
      <c r="AE23" s="119">
        <v>2049</v>
      </c>
      <c r="AF23" s="119">
        <v>2050</v>
      </c>
      <c r="AG23" s="119">
        <v>2051</v>
      </c>
      <c r="AH23" s="119">
        <v>2052</v>
      </c>
      <c r="AI23" s="119">
        <v>2053</v>
      </c>
      <c r="AJ23" s="119">
        <v>2054</v>
      </c>
      <c r="AK23" s="119">
        <v>2055</v>
      </c>
      <c r="AL23" s="119">
        <v>2056</v>
      </c>
      <c r="AM23" s="119">
        <v>2057</v>
      </c>
      <c r="AN23" s="119">
        <v>2058</v>
      </c>
      <c r="AO23" s="119">
        <v>2059</v>
      </c>
      <c r="AP23" s="120">
        <v>2060</v>
      </c>
    </row>
    <row r="24" spans="1:42" x14ac:dyDescent="0.25">
      <c r="A24" s="27" t="s">
        <v>143</v>
      </c>
      <c r="B24" s="10">
        <f>'高情景（2001-2060, 2020RMB）'!U3</f>
        <v>81396.5</v>
      </c>
      <c r="C24" s="10">
        <f>'高情景（2001-2060, 2020RMB）'!V3</f>
        <v>82959.622466645262</v>
      </c>
      <c r="D24" s="10">
        <f>'高情景（2001-2060, 2020RMB）'!W3</f>
        <v>86574.037414115228</v>
      </c>
      <c r="E24" s="10">
        <f>VLOOKUP($A24,Python数据平滑!$A$9:$AN$21,COLUMN(Python数据平滑!C$9),0)</f>
        <v>90508.221165586176</v>
      </c>
      <c r="F24" s="10">
        <f>VLOOKUP($A24,Python数据平滑!$A$9:$AN$21,COLUMN(Python数据平滑!D$9),0)</f>
        <v>95121.373077498007</v>
      </c>
      <c r="G24" s="11">
        <f>G$9*B17</f>
        <v>97776.796099259387</v>
      </c>
      <c r="H24" s="10">
        <f>VLOOKUP($A24,Python数据平滑!$A$9:$AN$21,COLUMN(Python数据平滑!F$9),0)</f>
        <v>104107.1695158901</v>
      </c>
      <c r="I24" s="10">
        <f>VLOOKUP($A24,Python数据平滑!$A$9:$AN$21,COLUMN(Python数据平滑!G$9),0)</f>
        <v>108437.0454122956</v>
      </c>
      <c r="J24" s="10">
        <f>VLOOKUP($A24,Python数据平滑!$A$9:$AN$21,COLUMN(Python数据平滑!H$9),0)</f>
        <v>112631.9546654506</v>
      </c>
      <c r="K24" s="10">
        <f>VLOOKUP($A24,Python数据平滑!$A$9:$AN$21,COLUMN(Python数据平滑!I$9),0)</f>
        <v>116674.1833495676</v>
      </c>
      <c r="L24" s="11">
        <f>L$9*C17</f>
        <v>122578.77537351839</v>
      </c>
      <c r="M24" s="10">
        <f>VLOOKUP($A24,Python数据平滑!$A$9:$AN$21,COLUMN(Python数据平滑!K$9),0)</f>
        <v>124238.97419305189</v>
      </c>
      <c r="N24" s="10">
        <f>VLOOKUP($A24,Python数据平滑!$A$9:$AN$21,COLUMN(Python数据平滑!L$9),0)</f>
        <v>127735.7273382718</v>
      </c>
      <c r="O24" s="10">
        <f>VLOOKUP($A24,Python数据平滑!$A$9:$AN$21,COLUMN(Python数据平滑!M$9),0)</f>
        <v>131028.3574274275</v>
      </c>
      <c r="P24" s="10">
        <f>VLOOKUP($A24,Python数据平滑!$A$9:$AN$21,COLUMN(Python数据平滑!N$9),0)</f>
        <v>134109.29710473379</v>
      </c>
      <c r="Q24" s="11">
        <f>Q$9*D17</f>
        <v>136130.78895978595</v>
      </c>
      <c r="R24" s="10">
        <f>VLOOKUP($A24,Python数据平滑!$A$9:$AN$21,COLUMN(Python数据平滑!P$9),0)</f>
        <v>139616.67126265069</v>
      </c>
      <c r="S24" s="10">
        <f>VLOOKUP($A24,Python数据平滑!$A$9:$AN$21,COLUMN(Python数据平滑!Q$9),0)</f>
        <v>142038.69475328489</v>
      </c>
      <c r="T24" s="10">
        <f>VLOOKUP($A24,Python数据平滑!$A$9:$AN$21,COLUMN(Python数据平滑!R$9),0)</f>
        <v>144240.0698357388</v>
      </c>
      <c r="U24" s="10">
        <f>VLOOKUP($A24,Python数据平滑!$A$9:$AN$21,COLUMN(Python数据平滑!S$9),0)</f>
        <v>146223.55152717669</v>
      </c>
      <c r="V24" s="10">
        <f>VLOOKUP($A24,Python数据平滑!$A$9:$AN$21,COLUMN(Python数据平滑!T$9),0)</f>
        <v>147993.68349523991</v>
      </c>
      <c r="W24" s="10">
        <f>VLOOKUP($A24,Python数据平滑!$A$9:$AN$21,COLUMN(Python数据平滑!U$9),0)</f>
        <v>149556.66566516639</v>
      </c>
      <c r="X24" s="10">
        <f>VLOOKUP($A24,Python数据平滑!$A$9:$AN$21,COLUMN(Python数据平滑!V$9),0)</f>
        <v>150920.2118161516</v>
      </c>
      <c r="Y24" s="10">
        <f>VLOOKUP($A24,Python数据平滑!$A$9:$AN$21,COLUMN(Python数据平滑!W$9),0)</f>
        <v>152093.40072090499</v>
      </c>
      <c r="Z24" s="10">
        <f>VLOOKUP($A24,Python数据平滑!$A$9:$AN$21,COLUMN(Python数据平滑!X$9),0)</f>
        <v>153086.52419459159</v>
      </c>
      <c r="AA24" s="10">
        <f>VLOOKUP($A24,Python数据平滑!$A$9:$AN$21,COLUMN(Python数据平滑!Y$9),0)</f>
        <v>153910.93517645411</v>
      </c>
      <c r="AB24" s="10">
        <f>VLOOKUP($A24,Python数据平滑!$A$9:$AN$21,COLUMN(Python数据平滑!Z$9),0)</f>
        <v>154578.8986833478</v>
      </c>
      <c r="AC24" s="10">
        <f>VLOOKUP($A24,Python数据平滑!$A$9:$AN$21,COLUMN(Python数据平滑!AA$9),0)</f>
        <v>155103.44816271361</v>
      </c>
      <c r="AD24" s="10">
        <f>VLOOKUP($A24,Python数据平滑!$A$9:$AN$21,COLUMN(Python数据平滑!AB$9),0)</f>
        <v>155498.2494458452</v>
      </c>
      <c r="AE24" s="10">
        <f>VLOOKUP($A24,Python数据平滑!$A$9:$AN$21,COLUMN(Python数据平滑!AC$9),0)</f>
        <v>155777.4741722052</v>
      </c>
      <c r="AF24" s="10">
        <f>VLOOKUP($A24,Python数据平滑!$A$9:$AN$21,COLUMN(Python数据平滑!AD$9),0)</f>
        <v>155955.6842322858</v>
      </c>
      <c r="AG24" s="10">
        <f>VLOOKUP($A24,Python数据平滑!$A$9:$AN$21,COLUMN(Python数据平滑!AE$9),0)</f>
        <v>156047.72846877819</v>
      </c>
      <c r="AH24" s="10">
        <f>VLOOKUP($A24,Python数据平滑!$A$9:$AN$21,COLUMN(Python数据平滑!AF$9),0)</f>
        <v>156068.65259100511</v>
      </c>
      <c r="AI24" s="10">
        <f>VLOOKUP($A24,Python数据平滑!$A$9:$AN$21,COLUMN(Python数据平滑!AG$9),0)</f>
        <v>156033.62300142989</v>
      </c>
      <c r="AJ24" s="10">
        <f>VLOOKUP($A24,Python数据平滑!$A$9:$AN$21,COLUMN(Python数据平滑!AH$9),0)</f>
        <v>155957.86501010551</v>
      </c>
      <c r="AK24" s="10">
        <f>VLOOKUP($A24,Python数据平滑!$A$9:$AN$21,COLUMN(Python数据平滑!AI$9),0)</f>
        <v>155856.61572634659</v>
      </c>
      <c r="AL24" s="10">
        <f>VLOOKUP($A24,Python数据平滑!$A$9:$AN$21,COLUMN(Python数据平滑!AJ$9),0)</f>
        <v>155745.0917688763</v>
      </c>
      <c r="AM24" s="10">
        <f>VLOOKUP($A24,Python数据平滑!$A$9:$AN$21,COLUMN(Python数据平滑!AK$9),0)</f>
        <v>155638.471827473</v>
      </c>
      <c r="AN24" s="10">
        <f>VLOOKUP($A24,Python数据平滑!$A$9:$AN$21,COLUMN(Python数据平滑!AL$9),0)</f>
        <v>155551.89404127351</v>
      </c>
      <c r="AO24" s="10">
        <f>VLOOKUP($A24,Python数据平滑!$A$9:$AN$21,COLUMN(Python数据平滑!AM$9),0)</f>
        <v>155500.46813150801</v>
      </c>
      <c r="AP24" s="12">
        <f>AP$9*E17</f>
        <v>155514.92987533755</v>
      </c>
    </row>
    <row r="25" spans="1:42" x14ac:dyDescent="0.25">
      <c r="A25" s="27" t="s">
        <v>144</v>
      </c>
      <c r="B25" s="14">
        <f>'高情景（2001-2060, 2020RMB）'!U4</f>
        <v>312902.90000000002</v>
      </c>
      <c r="C25" s="14">
        <f>'高情景（2001-2060, 2020RMB）'!V4</f>
        <v>356193.67592506018</v>
      </c>
      <c r="D25" s="14">
        <f>'高情景（2001-2060, 2020RMB）'!W4</f>
        <v>375578.60517081129</v>
      </c>
      <c r="E25" s="14">
        <f>SUM(E60:E65)</f>
        <v>382345.31767055392</v>
      </c>
      <c r="F25" s="14">
        <f>SUM(F60:F65)</f>
        <v>399078.82557625941</v>
      </c>
      <c r="G25" s="15">
        <f>G$9*B18</f>
        <v>420175.96161573631</v>
      </c>
      <c r="H25" s="14">
        <f>SUM(H60:H65)</f>
        <v>440090.75698167621</v>
      </c>
      <c r="I25" s="14">
        <f t="shared" ref="I25:AO25" si="5">SUM(I60:I65)</f>
        <v>457638.82493550138</v>
      </c>
      <c r="J25" s="14">
        <f t="shared" si="5"/>
        <v>473019.33771702152</v>
      </c>
      <c r="K25" s="14">
        <f t="shared" si="5"/>
        <v>486587.16835604119</v>
      </c>
      <c r="L25" s="15">
        <f>L$9*C18</f>
        <v>498827.51645056793</v>
      </c>
      <c r="M25" s="14">
        <f t="shared" si="5"/>
        <v>510246.33357334946</v>
      </c>
      <c r="N25" s="14">
        <f t="shared" si="5"/>
        <v>521034.08468571823</v>
      </c>
      <c r="O25" s="14">
        <f t="shared" si="5"/>
        <v>531296.02732223808</v>
      </c>
      <c r="P25" s="14">
        <f t="shared" si="5"/>
        <v>541130.52971774573</v>
      </c>
      <c r="Q25" s="15">
        <f>Q$9*D18</f>
        <v>550618.56430002965</v>
      </c>
      <c r="R25" s="14">
        <f t="shared" si="5"/>
        <v>559808.83067744982</v>
      </c>
      <c r="S25" s="14">
        <f t="shared" si="5"/>
        <v>568699.9221248664</v>
      </c>
      <c r="T25" s="14">
        <f t="shared" si="5"/>
        <v>577281.12412860873</v>
      </c>
      <c r="U25" s="14">
        <f t="shared" si="5"/>
        <v>585542.74614800012</v>
      </c>
      <c r="V25" s="14">
        <f t="shared" si="5"/>
        <v>593475.87208191841</v>
      </c>
      <c r="W25" s="14">
        <f t="shared" si="5"/>
        <v>601072.14841478423</v>
      </c>
      <c r="X25" s="14">
        <f t="shared" si="5"/>
        <v>608323.61345168226</v>
      </c>
      <c r="Y25" s="14">
        <f t="shared" si="5"/>
        <v>615222.56958098931</v>
      </c>
      <c r="Z25" s="14">
        <f t="shared" si="5"/>
        <v>621761.49925881031</v>
      </c>
      <c r="AA25" s="14">
        <f t="shared" si="5"/>
        <v>627933.02440271736</v>
      </c>
      <c r="AB25" s="14">
        <f t="shared" si="5"/>
        <v>633729.90810656315</v>
      </c>
      <c r="AC25" s="14">
        <f t="shared" si="5"/>
        <v>639145.0970248091</v>
      </c>
      <c r="AD25" s="14">
        <f t="shared" si="5"/>
        <v>644171.80239686766</v>
      </c>
      <c r="AE25" s="14">
        <f t="shared" si="5"/>
        <v>648803.61745795957</v>
      </c>
      <c r="AF25" s="14">
        <f t="shared" si="5"/>
        <v>653034.66888061271</v>
      </c>
      <c r="AG25" s="14">
        <f t="shared" si="5"/>
        <v>656859.79987993289</v>
      </c>
      <c r="AH25" s="14">
        <f t="shared" si="5"/>
        <v>660274.78267082071</v>
      </c>
      <c r="AI25" s="14">
        <f t="shared" si="5"/>
        <v>663276.55806783331</v>
      </c>
      <c r="AJ25" s="14">
        <f t="shared" si="5"/>
        <v>665863.50015825639</v>
      </c>
      <c r="AK25" s="14">
        <f t="shared" si="5"/>
        <v>668035.70415571576</v>
      </c>
      <c r="AL25" s="14">
        <f t="shared" si="5"/>
        <v>669795.29576520273</v>
      </c>
      <c r="AM25" s="14">
        <f t="shared" si="5"/>
        <v>671146.76068161498</v>
      </c>
      <c r="AN25" s="14">
        <f t="shared" si="5"/>
        <v>672097.29323501023</v>
      </c>
      <c r="AO25" s="14">
        <f t="shared" si="5"/>
        <v>672657.16373066488</v>
      </c>
      <c r="AP25" s="16">
        <f>AP$9*E18</f>
        <v>672840.10476676642</v>
      </c>
    </row>
    <row r="26" spans="1:42" x14ac:dyDescent="0.25">
      <c r="A26" s="27" t="s">
        <v>145</v>
      </c>
      <c r="B26" s="14">
        <f>'高情景（2001-2060, 2020RMB）'!U5</f>
        <v>72444.7</v>
      </c>
      <c r="C26" s="14">
        <f>'高情景（2001-2060, 2020RMB）'!V5</f>
        <v>76614.920254027675</v>
      </c>
      <c r="D26" s="14">
        <f>'高情景（2001-2060, 2020RMB）'!W5</f>
        <v>77971.748616420751</v>
      </c>
      <c r="E26" s="14">
        <f>VLOOKUP($A26,Python数据平滑!$A$9:$AN$21,COLUMN(Python数据平滑!C$9),0)</f>
        <v>82009.724979799386</v>
      </c>
      <c r="F26" s="14">
        <f>VLOOKUP($A26,Python数据平滑!$A$9:$AN$21,COLUMN(Python数据平滑!D$9),0)</f>
        <v>86241.129581131434</v>
      </c>
      <c r="G26" s="15">
        <f>G$9*B19</f>
        <v>89848.947766887009</v>
      </c>
      <c r="H26" s="14">
        <f>VLOOKUP($A26,Python数据平滑!$A$9:$AN$21,COLUMN(Python数据平滑!F$9),0)</f>
        <v>94546.138377305455</v>
      </c>
      <c r="I26" s="14">
        <f>VLOOKUP($A26,Python数据平滑!$A$9:$AN$21,COLUMN(Python数据平滑!G$9),0)</f>
        <v>98583.718305863149</v>
      </c>
      <c r="J26" s="14">
        <f>VLOOKUP($A26,Python数据平滑!$A$9:$AN$21,COLUMN(Python数据平滑!H$9),0)</f>
        <v>102522.3346519527</v>
      </c>
      <c r="K26" s="14">
        <f>VLOOKUP($A26,Python数据平滑!$A$9:$AN$21,COLUMN(Python数据平滑!I$9),0)</f>
        <v>106346.7530084738</v>
      </c>
      <c r="L26" s="15">
        <f>L$9*C19</f>
        <v>110661.39443442634</v>
      </c>
      <c r="M26" s="14">
        <f>VLOOKUP($A26,Python数据平滑!$A$9:$AN$21,COLUMN(Python数据平滑!K$9),0)</f>
        <v>113599.2156866716</v>
      </c>
      <c r="N26" s="14">
        <f>VLOOKUP($A26,Python数据平滑!$A$9:$AN$21,COLUMN(Python数据平滑!L$9),0)</f>
        <v>117004.2952717437</v>
      </c>
      <c r="O26" s="14">
        <f>VLOOKUP($A26,Python数据平滑!$A$9:$AN$21,COLUMN(Python数据平滑!M$9),0)</f>
        <v>120249.41529635849</v>
      </c>
      <c r="P26" s="14">
        <f>VLOOKUP($A26,Python数据平滑!$A$9:$AN$21,COLUMN(Python数据平滑!N$9),0)</f>
        <v>123327.3494910577</v>
      </c>
      <c r="Q26" s="15">
        <f>Q$9*D19</f>
        <v>125971.77485830936</v>
      </c>
      <c r="R26" s="14">
        <f>VLOOKUP($A26,Python数据平滑!$A$9:$AN$21,COLUMN(Python数据平滑!P$9),0)</f>
        <v>128961.5540592497</v>
      </c>
      <c r="S26" s="14">
        <f>VLOOKUP($A26,Python数据平滑!$A$9:$AN$21,COLUMN(Python数据平滑!Q$9),0)</f>
        <v>131512.13080280551</v>
      </c>
      <c r="T26" s="14">
        <f>VLOOKUP($A26,Python数据平滑!$A$9:$AN$21,COLUMN(Python数据平滑!R$9),0)</f>
        <v>133884.05853538529</v>
      </c>
      <c r="U26" s="14">
        <f>VLOOKUP($A26,Python数据平滑!$A$9:$AN$21,COLUMN(Python数据平滑!S$9),0)</f>
        <v>136078.64690468521</v>
      </c>
      <c r="V26" s="14">
        <f>VLOOKUP($A26,Python数据平滑!$A$9:$AN$21,COLUMN(Python数据平滑!T$9),0)</f>
        <v>138098.73948747091</v>
      </c>
      <c r="W26" s="14">
        <f>VLOOKUP($A26,Python数据平滑!$A$9:$AN$21,COLUMN(Python数据平滑!U$9),0)</f>
        <v>139948.62192938261</v>
      </c>
      <c r="X26" s="14">
        <f>VLOOKUP($A26,Python数据平滑!$A$9:$AN$21,COLUMN(Python数据平滑!V$9),0)</f>
        <v>141633.92092471119</v>
      </c>
      <c r="Y26" s="14">
        <f>VLOOKUP($A26,Python数据平滑!$A$9:$AN$21,COLUMN(Python数据平滑!W$9),0)</f>
        <v>143161.49675839869</v>
      </c>
      <c r="Z26" s="14">
        <f>VLOOKUP($A26,Python数据平滑!$A$9:$AN$21,COLUMN(Python数据平滑!X$9),0)</f>
        <v>144539.33203144631</v>
      </c>
      <c r="AA26" s="14">
        <f>VLOOKUP($A26,Python数据平滑!$A$9:$AN$21,COLUMN(Python数据平滑!Y$9),0)</f>
        <v>145776.41904572159</v>
      </c>
      <c r="AB26" s="14">
        <f>VLOOKUP($A26,Python数据平滑!$A$9:$AN$21,COLUMN(Python数据平滑!Z$9),0)</f>
        <v>146882.64814475551</v>
      </c>
      <c r="AC26" s="14">
        <f>VLOOKUP($A26,Python数据平滑!$A$9:$AN$21,COLUMN(Python数据平滑!AA$9),0)</f>
        <v>147868.69910306219</v>
      </c>
      <c r="AD26" s="14">
        <f>VLOOKUP($A26,Python数据平滑!$A$9:$AN$21,COLUMN(Python数据平滑!AB$9),0)</f>
        <v>148745.93743712749</v>
      </c>
      <c r="AE26" s="14">
        <f>VLOOKUP($A26,Python数据平滑!$A$9:$AN$21,COLUMN(Python数据平滑!AC$9),0)</f>
        <v>149526.3172850773</v>
      </c>
      <c r="AF26" s="14">
        <f>VLOOKUP($A26,Python数据平滑!$A$9:$AN$21,COLUMN(Python数据平滑!AD$9),0)</f>
        <v>150222.29227703239</v>
      </c>
      <c r="AG26" s="14">
        <f>VLOOKUP($A26,Python数据平滑!$A$9:$AN$21,COLUMN(Python数据平滑!AE$9),0)</f>
        <v>150846.7356011782</v>
      </c>
      <c r="AH26" s="14">
        <f>VLOOKUP($A26,Python数据平滑!$A$9:$AN$21,COLUMN(Python数据平滑!AF$9),0)</f>
        <v>151412.87026770381</v>
      </c>
      <c r="AI26" s="14">
        <f>VLOOKUP($A26,Python数据平滑!$A$9:$AN$21,COLUMN(Python数据平滑!AG$9),0)</f>
        <v>151934.2103889678</v>
      </c>
      <c r="AJ26" s="14">
        <f>VLOOKUP($A26,Python数据平滑!$A$9:$AN$21,COLUMN(Python数据平滑!AH$9),0)</f>
        <v>152424.51413373771</v>
      </c>
      <c r="AK26" s="14">
        <f>VLOOKUP($A26,Python数据平滑!$A$9:$AN$21,COLUMN(Python数据平滑!AI$9),0)</f>
        <v>152897.74887942919</v>
      </c>
      <c r="AL26" s="14">
        <f>VLOOKUP($A26,Python数据平滑!$A$9:$AN$21,COLUMN(Python数据平滑!AJ$9),0)</f>
        <v>153368.06898153009</v>
      </c>
      <c r="AM26" s="14">
        <f>VLOOKUP($A26,Python数据平滑!$A$9:$AN$21,COLUMN(Python数据平滑!AK$9),0)</f>
        <v>153849.8065058552</v>
      </c>
      <c r="AN26" s="14">
        <f>VLOOKUP($A26,Python数据平滑!$A$9:$AN$21,COLUMN(Python数据平滑!AL$9),0)</f>
        <v>154357.47522850739</v>
      </c>
      <c r="AO26" s="14">
        <f>VLOOKUP($A26,Python数据平滑!$A$9:$AN$21,COLUMN(Python数据平滑!AM$9),0)</f>
        <v>154905.7882016378</v>
      </c>
      <c r="AP26" s="16">
        <f>AP$9*E19</f>
        <v>155514.92987533755</v>
      </c>
    </row>
    <row r="27" spans="1:42" x14ac:dyDescent="0.25">
      <c r="A27" s="26" t="s">
        <v>146</v>
      </c>
      <c r="B27" s="18">
        <f>'高情景（2001-2060, 2020RMB）'!U56</f>
        <v>546822.9</v>
      </c>
      <c r="C27" s="18">
        <f>'高情景（2001-2060, 2020RMB）'!V56</f>
        <v>582938.40935426694</v>
      </c>
      <c r="D27" s="18">
        <f>'高情景（2001-2060, 2020RMB）'!W56</f>
        <v>591543.43563865288</v>
      </c>
      <c r="E27" s="18">
        <f>SUM(E67:E69)</f>
        <v>609470.99778633588</v>
      </c>
      <c r="F27" s="18">
        <f>SUM(F67:F69)</f>
        <v>654663.9945568135</v>
      </c>
      <c r="G27" s="19">
        <f>G$9*B20</f>
        <v>713506.34991351445</v>
      </c>
      <c r="H27" s="18">
        <f>SUM(H67:H69)</f>
        <v>771500.32763058285</v>
      </c>
      <c r="I27" s="18">
        <f t="shared" ref="I27:AO27" si="6">SUM(I67:I69)</f>
        <v>825376.51887584105</v>
      </c>
      <c r="J27" s="18">
        <f t="shared" si="6"/>
        <v>875679.03649816499</v>
      </c>
      <c r="K27" s="18">
        <f t="shared" si="6"/>
        <v>923495.23233539879</v>
      </c>
      <c r="L27" s="19">
        <f>L$9*C20</f>
        <v>970415.30504035391</v>
      </c>
      <c r="M27" s="18">
        <f t="shared" si="6"/>
        <v>1018098.1154636363</v>
      </c>
      <c r="N27" s="18">
        <f t="shared" si="6"/>
        <v>1066871.1888680251</v>
      </c>
      <c r="O27" s="18">
        <f t="shared" si="6"/>
        <v>1116678.753625297</v>
      </c>
      <c r="P27" s="18">
        <f t="shared" si="6"/>
        <v>1167447.5345568284</v>
      </c>
      <c r="Q27" s="19">
        <f>Q$9*D20</f>
        <v>1219081.6921771874</v>
      </c>
      <c r="R27" s="18">
        <f t="shared" si="6"/>
        <v>1271458.8520343732</v>
      </c>
      <c r="S27" s="18">
        <f t="shared" si="6"/>
        <v>1324432.935655758</v>
      </c>
      <c r="T27" s="18">
        <f t="shared" si="6"/>
        <v>1377841.6342865545</v>
      </c>
      <c r="U27" s="18">
        <f t="shared" si="6"/>
        <v>1431507.4464385821</v>
      </c>
      <c r="V27" s="18">
        <f t="shared" si="6"/>
        <v>1485237.8190110954</v>
      </c>
      <c r="W27" s="18">
        <f t="shared" si="6"/>
        <v>1538825.4831082523</v>
      </c>
      <c r="X27" s="18">
        <f t="shared" si="6"/>
        <v>1592049.0033205035</v>
      </c>
      <c r="Y27" s="18">
        <f t="shared" si="6"/>
        <v>1644673.5575875882</v>
      </c>
      <c r="Z27" s="18">
        <f t="shared" si="6"/>
        <v>1696451.9624413108</v>
      </c>
      <c r="AA27" s="18">
        <f t="shared" si="6"/>
        <v>1747125.9553966417</v>
      </c>
      <c r="AB27" s="18">
        <f t="shared" si="6"/>
        <v>1796427.7424973149</v>
      </c>
      <c r="AC27" s="18">
        <f t="shared" si="6"/>
        <v>1844081.8145269435</v>
      </c>
      <c r="AD27" s="18">
        <f t="shared" si="6"/>
        <v>1889807.0301940618</v>
      </c>
      <c r="AE27" s="18">
        <f t="shared" si="6"/>
        <v>1933318.9587447417</v>
      </c>
      <c r="AF27" s="18">
        <f t="shared" si="6"/>
        <v>1974332.4680364835</v>
      </c>
      <c r="AG27" s="18">
        <f t="shared" si="6"/>
        <v>2012564.5372430733</v>
      </c>
      <c r="AH27" s="18">
        <f t="shared" si="6"/>
        <v>2047737.2662067777</v>
      </c>
      <c r="AI27" s="18">
        <f t="shared" si="6"/>
        <v>2079581.0461998605</v>
      </c>
      <c r="AJ27" s="18">
        <f t="shared" si="6"/>
        <v>2107837.849719306</v>
      </c>
      <c r="AK27" s="18">
        <f t="shared" si="6"/>
        <v>2132264.5901597552</v>
      </c>
      <c r="AL27" s="18">
        <f t="shared" si="6"/>
        <v>2152636.4960507033</v>
      </c>
      <c r="AM27" s="18">
        <f t="shared" si="6"/>
        <v>2168750.4392749276</v>
      </c>
      <c r="AN27" s="18">
        <f t="shared" si="6"/>
        <v>2180428.1525750272</v>
      </c>
      <c r="AO27" s="18">
        <f t="shared" si="6"/>
        <v>2187519.2689596908</v>
      </c>
      <c r="AP27" s="20">
        <f>AP$9*E20</f>
        <v>2189904.1145710796</v>
      </c>
    </row>
    <row r="29" spans="1:42" x14ac:dyDescent="0.25">
      <c r="A29" s="121" t="s">
        <v>10</v>
      </c>
      <c r="B29" s="119">
        <v>2020</v>
      </c>
      <c r="C29" s="119">
        <v>2021</v>
      </c>
      <c r="D29" s="119">
        <v>2022</v>
      </c>
      <c r="E29" s="119">
        <v>2023</v>
      </c>
      <c r="F29" s="119">
        <v>2024</v>
      </c>
      <c r="G29" s="119">
        <v>2025</v>
      </c>
      <c r="H29" s="119">
        <v>2026</v>
      </c>
      <c r="I29" s="119">
        <v>2027</v>
      </c>
      <c r="J29" s="119">
        <v>2028</v>
      </c>
      <c r="K29" s="119">
        <v>2029</v>
      </c>
      <c r="L29" s="119">
        <v>2030</v>
      </c>
      <c r="M29" s="119">
        <v>2031</v>
      </c>
      <c r="N29" s="119">
        <v>2032</v>
      </c>
      <c r="O29" s="119">
        <v>2033</v>
      </c>
      <c r="P29" s="119">
        <v>2034</v>
      </c>
      <c r="Q29" s="119">
        <v>2035</v>
      </c>
      <c r="R29" s="119">
        <v>2036</v>
      </c>
      <c r="S29" s="119">
        <v>2037</v>
      </c>
      <c r="T29" s="119">
        <v>2038</v>
      </c>
      <c r="U29" s="119">
        <v>2039</v>
      </c>
      <c r="V29" s="119">
        <v>2040</v>
      </c>
      <c r="W29" s="119">
        <v>2041</v>
      </c>
      <c r="X29" s="119">
        <v>2042</v>
      </c>
      <c r="Y29" s="119">
        <v>2043</v>
      </c>
      <c r="Z29" s="119">
        <v>2044</v>
      </c>
      <c r="AA29" s="119">
        <v>2045</v>
      </c>
      <c r="AB29" s="119">
        <v>2046</v>
      </c>
      <c r="AC29" s="119">
        <v>2047</v>
      </c>
      <c r="AD29" s="119">
        <v>2048</v>
      </c>
      <c r="AE29" s="119">
        <v>2049</v>
      </c>
      <c r="AF29" s="119">
        <v>2050</v>
      </c>
      <c r="AG29" s="119">
        <v>2051</v>
      </c>
      <c r="AH29" s="119">
        <v>2052</v>
      </c>
      <c r="AI29" s="119">
        <v>2053</v>
      </c>
      <c r="AJ29" s="119">
        <v>2054</v>
      </c>
      <c r="AK29" s="119">
        <v>2055</v>
      </c>
      <c r="AL29" s="119">
        <v>2056</v>
      </c>
      <c r="AM29" s="119">
        <v>2057</v>
      </c>
      <c r="AN29" s="119">
        <v>2058</v>
      </c>
      <c r="AO29" s="119">
        <v>2059</v>
      </c>
      <c r="AP29" s="120">
        <v>2060</v>
      </c>
    </row>
    <row r="30" spans="1:42" x14ac:dyDescent="0.25">
      <c r="A30" s="27" t="s">
        <v>147</v>
      </c>
      <c r="B30" s="10">
        <f>'高情景（2001-2060, 2020RMB）'!U3</f>
        <v>81396.5</v>
      </c>
      <c r="C30" s="10">
        <f>'高情景（2001-2060, 2020RMB）'!V3</f>
        <v>82959.622466645262</v>
      </c>
      <c r="D30" s="10">
        <f>'高情景（2001-2060, 2020RMB）'!W3</f>
        <v>86574.037414115228</v>
      </c>
      <c r="E30" s="10">
        <f>VLOOKUP($A30,Python数据平滑!$A$9:$AN$21,COLUMN(Python数据平滑!C$9),0)</f>
        <v>90558.743170404006</v>
      </c>
      <c r="F30" s="10">
        <f>VLOOKUP($A30,Python数据平滑!$A$9:$AN$21,COLUMN(Python数据平滑!D$9),0)</f>
        <v>95114.071838282005</v>
      </c>
      <c r="G30" s="11">
        <f>G$10*H17</f>
        <v>98055.627099117191</v>
      </c>
      <c r="H30" s="10">
        <f>VLOOKUP($A30,Python数据平滑!$A$9:$AN$21,COLUMN(Python数据平滑!F$9),0)</f>
        <v>104045.38790911451</v>
      </c>
      <c r="I30" s="10">
        <f>VLOOKUP($A30,Python数据平滑!$A$9:$AN$21,COLUMN(Python数据平滑!G$9),0)</f>
        <v>108382.3764566334</v>
      </c>
      <c r="J30" s="10">
        <f>VLOOKUP($A30,Python数据平滑!$A$9:$AN$21,COLUMN(Python数据平滑!H$9),0)</f>
        <v>112609.1857820329</v>
      </c>
      <c r="K30" s="10">
        <f>VLOOKUP($A30,Python数据平滑!$A$9:$AN$21,COLUMN(Python数据平滑!I$9),0)</f>
        <v>116709.0039321408</v>
      </c>
      <c r="L30" s="11">
        <f>L$10*I17</f>
        <v>122345.18396945829</v>
      </c>
      <c r="M30" s="10">
        <f>VLOOKUP($A30,Python数据平滑!$A$9:$AN$21,COLUMN(Python数据平滑!K$9),0)</f>
        <v>124467.49944684459</v>
      </c>
      <c r="N30" s="10">
        <f>VLOOKUP($A30,Python数据平滑!$A$9:$AN$21,COLUMN(Python数据平滑!L$9),0)</f>
        <v>128100.0167530216</v>
      </c>
      <c r="O30" s="10">
        <f>VLOOKUP($A30,Python数据平滑!$A$9:$AN$21,COLUMN(Python数据平滑!M$9),0)</f>
        <v>131553.41657170301</v>
      </c>
      <c r="P30" s="10">
        <f>VLOOKUP($A30,Python数据平滑!$A$9:$AN$21,COLUMN(Python数据平滑!N$9),0)</f>
        <v>134818.93182440061</v>
      </c>
      <c r="Q30" s="11">
        <f>Q$10*J17</f>
        <v>137187.94547646056</v>
      </c>
      <c r="R30" s="10">
        <f>VLOOKUP($A30,Python数据平滑!$A$9:$AN$21,COLUMN(Python数据平滑!P$9),0)</f>
        <v>140760.2812389264</v>
      </c>
      <c r="S30" s="10">
        <f>VLOOKUP($A30,Python数据平滑!$A$9:$AN$21,COLUMN(Python数据平滑!Q$9),0)</f>
        <v>143427.61725353869</v>
      </c>
      <c r="T30" s="10">
        <f>VLOOKUP($A30,Python数据平滑!$A$9:$AN$21,COLUMN(Python数据平滑!R$9),0)</f>
        <v>145890.01683923529</v>
      </c>
      <c r="U30" s="10">
        <f>VLOOKUP($A30,Python数据平滑!$A$9:$AN$21,COLUMN(Python数据平滑!S$9),0)</f>
        <v>148147.5863776328</v>
      </c>
      <c r="V30" s="10">
        <f>VLOOKUP($A30,Python数据平滑!$A$9:$AN$21,COLUMN(Python数据平滑!T$9),0)</f>
        <v>150202.0580490084</v>
      </c>
      <c r="W30" s="10">
        <f>VLOOKUP($A30,Python数据平滑!$A$9:$AN$21,COLUMN(Python数据平滑!U$9),0)</f>
        <v>152056.70155161049</v>
      </c>
      <c r="X30" s="10">
        <f>VLOOKUP($A30,Python数据平滑!$A$9:$AN$21,COLUMN(Python数据平滑!V$9),0)</f>
        <v>153716.2243495147</v>
      </c>
      <c r="Y30" s="10">
        <f>VLOOKUP($A30,Python数据平滑!$A$9:$AN$21,COLUMN(Python数据平滑!W$9),0)</f>
        <v>155186.6630784263</v>
      </c>
      <c r="Z30" s="10">
        <f>VLOOKUP($A30,Python数据平滑!$A$9:$AN$21,COLUMN(Python数据平滑!X$9),0)</f>
        <v>156475.26868505299</v>
      </c>
      <c r="AA30" s="10">
        <f>VLOOKUP($A30,Python数据平滑!$A$9:$AN$21,COLUMN(Python数据平滑!Y$9),0)</f>
        <v>157590.38777332709</v>
      </c>
      <c r="AB30" s="10">
        <f>VLOOKUP($A30,Python数据平滑!$A$9:$AN$21,COLUMN(Python数据平滑!Z$9),0)</f>
        <v>158541.34248819071</v>
      </c>
      <c r="AC30" s="10">
        <f>VLOOKUP($A30,Python数据平滑!$A$9:$AN$21,COLUMN(Python数据平滑!AA$9),0)</f>
        <v>159338.31109331539</v>
      </c>
      <c r="AD30" s="10">
        <f>VLOOKUP($A30,Python数据平滑!$A$9:$AN$21,COLUMN(Python数据平滑!AB$9),0)</f>
        <v>159992.21120143149</v>
      </c>
      <c r="AE30" s="10">
        <f>VLOOKUP($A30,Python数据平滑!$A$9:$AN$21,COLUMN(Python数据平滑!AC$9),0)</f>
        <v>160514.58740294259</v>
      </c>
      <c r="AF30" s="10">
        <f>VLOOKUP($A30,Python数据平滑!$A$9:$AN$21,COLUMN(Python数据平滑!AD$9),0)</f>
        <v>160917.50481771529</v>
      </c>
      <c r="AG30" s="10">
        <f>VLOOKUP($A30,Python数据平滑!$A$9:$AN$21,COLUMN(Python数据平滑!AE$9),0)</f>
        <v>161213.4498732035</v>
      </c>
      <c r="AH30" s="10">
        <f>VLOOKUP($A30,Python数据平滑!$A$9:$AN$21,COLUMN(Python数据平滑!AF$9),0)</f>
        <v>161415.23939547321</v>
      </c>
      <c r="AI30" s="10">
        <f>VLOOKUP($A30,Python数据平滑!$A$9:$AN$21,COLUMN(Python数据平滑!AG$9),0)</f>
        <v>161535.9388934593</v>
      </c>
      <c r="AJ30" s="10">
        <f>VLOOKUP($A30,Python数据平滑!$A$9:$AN$21,COLUMN(Python数据平滑!AH$9),0)</f>
        <v>161588.7907252755</v>
      </c>
      <c r="AK30" s="10">
        <f>VLOOKUP($A30,Python数据平滑!$A$9:$AN$21,COLUMN(Python数据平滑!AI$9),0)</f>
        <v>161587.15266217591</v>
      </c>
      <c r="AL30" s="10">
        <f>VLOOKUP($A30,Python数据平滑!$A$9:$AN$21,COLUMN(Python数据平滑!AJ$9),0)</f>
        <v>161544.4472135698</v>
      </c>
      <c r="AM30" s="10">
        <f>VLOOKUP($A30,Python数据平滑!$A$9:$AN$21,COLUMN(Python数据平滑!AK$9),0)</f>
        <v>161474.12194738051</v>
      </c>
      <c r="AN30" s="10">
        <f>VLOOKUP($A30,Python数据平滑!$A$9:$AN$21,COLUMN(Python数据平滑!AL$9),0)</f>
        <v>161389.62093540031</v>
      </c>
      <c r="AO30" s="10">
        <f>VLOOKUP($A30,Python数据平滑!$A$9:$AN$21,COLUMN(Python数据平滑!AM$9),0)</f>
        <v>161304.36737403201</v>
      </c>
      <c r="AP30" s="12">
        <f>AP$10*K17</f>
        <v>161245.15752858389</v>
      </c>
    </row>
    <row r="31" spans="1:42" x14ac:dyDescent="0.25">
      <c r="A31" s="27" t="s">
        <v>148</v>
      </c>
      <c r="B31" s="14">
        <f>'高情景（2001-2060, 2020RMB）'!U4</f>
        <v>312902.90000000002</v>
      </c>
      <c r="C31" s="14">
        <f>'高情景（2001-2060, 2020RMB）'!V4</f>
        <v>356193.67592506018</v>
      </c>
      <c r="D31" s="14">
        <f>'高情景（2001-2060, 2020RMB）'!W4</f>
        <v>375578.60517081129</v>
      </c>
      <c r="E31" s="14">
        <f>SUM(E72:E77)</f>
        <v>382017.75648827804</v>
      </c>
      <c r="F31" s="14">
        <f>SUM(F72:F77)</f>
        <v>397956.02972368977</v>
      </c>
      <c r="G31" s="15">
        <f>G$10*H18</f>
        <v>418061.49121312809</v>
      </c>
      <c r="H31" s="14">
        <f>SUM(H72:H77)</f>
        <v>437012.42897727463</v>
      </c>
      <c r="I31" s="14">
        <f t="shared" ref="I31:K31" si="7">SUM(I72:I77)</f>
        <v>453769.03356272698</v>
      </c>
      <c r="J31" s="14">
        <f t="shared" si="7"/>
        <v>468688.23975390679</v>
      </c>
      <c r="K31" s="14">
        <f t="shared" si="7"/>
        <v>482310.21272174874</v>
      </c>
      <c r="L31" s="15">
        <f>L$10*I18</f>
        <v>495328.0712096818</v>
      </c>
      <c r="M31" s="14">
        <f t="shared" ref="M31:P31" si="8">SUM(M72:M77)</f>
        <v>508417.71070928691</v>
      </c>
      <c r="N31" s="14">
        <f t="shared" si="8"/>
        <v>521698.00229106419</v>
      </c>
      <c r="O31" s="14">
        <f t="shared" si="8"/>
        <v>535122.02811404725</v>
      </c>
      <c r="P31" s="14">
        <f t="shared" si="8"/>
        <v>548614.60582097189</v>
      </c>
      <c r="Q31" s="15">
        <f>Q$10*J18</f>
        <v>562061.06019833474</v>
      </c>
      <c r="R31" s="14">
        <f t="shared" ref="R31:AO31" si="9">SUM(R72:R77)</f>
        <v>575328.1128265314</v>
      </c>
      <c r="S31" s="14">
        <f t="shared" si="9"/>
        <v>588363.37532238802</v>
      </c>
      <c r="T31" s="14">
        <f t="shared" si="9"/>
        <v>601138.51264049741</v>
      </c>
      <c r="U31" s="14">
        <f t="shared" si="9"/>
        <v>613624.77733300882</v>
      </c>
      <c r="V31" s="14">
        <f t="shared" si="9"/>
        <v>625792.99446853052</v>
      </c>
      <c r="W31" s="14">
        <f t="shared" si="9"/>
        <v>637613.58072150708</v>
      </c>
      <c r="X31" s="14">
        <f t="shared" si="9"/>
        <v>649056.59961257607</v>
      </c>
      <c r="Y31" s="14">
        <f t="shared" si="9"/>
        <v>660091.85389201564</v>
      </c>
      <c r="Z31" s="14">
        <f t="shared" si="9"/>
        <v>670689.01519937394</v>
      </c>
      <c r="AA31" s="14">
        <f t="shared" si="9"/>
        <v>680817.79040990653</v>
      </c>
      <c r="AB31" s="14">
        <f t="shared" si="9"/>
        <v>690448.12348833133</v>
      </c>
      <c r="AC31" s="14">
        <f t="shared" si="9"/>
        <v>699550.43119928474</v>
      </c>
      <c r="AD31" s="14">
        <f t="shared" si="9"/>
        <v>708095.87065188319</v>
      </c>
      <c r="AE31" s="14">
        <f t="shared" si="9"/>
        <v>716056.63635929197</v>
      </c>
      <c r="AF31" s="14">
        <f t="shared" si="9"/>
        <v>723406.28424836311</v>
      </c>
      <c r="AG31" s="14">
        <f t="shared" si="9"/>
        <v>730120.07983606367</v>
      </c>
      <c r="AH31" s="14">
        <f t="shared" si="9"/>
        <v>736175.36757928494</v>
      </c>
      <c r="AI31" s="14">
        <f t="shared" si="9"/>
        <v>741551.95818953472</v>
      </c>
      <c r="AJ31" s="14">
        <f t="shared" si="9"/>
        <v>746232.5304788939</v>
      </c>
      <c r="AK31" s="14">
        <f t="shared" si="9"/>
        <v>750203.04407258786</v>
      </c>
      <c r="AL31" s="14">
        <f t="shared" si="9"/>
        <v>753453.15910137945</v>
      </c>
      <c r="AM31" s="14">
        <f t="shared" si="9"/>
        <v>755976.65879931976</v>
      </c>
      <c r="AN31" s="14">
        <f t="shared" si="9"/>
        <v>757771.8708160267</v>
      </c>
      <c r="AO31" s="14">
        <f t="shared" si="9"/>
        <v>758842.08305522404</v>
      </c>
      <c r="AP31" s="16">
        <f>AP$10*K18</f>
        <v>759195.95003041567</v>
      </c>
    </row>
    <row r="32" spans="1:42" x14ac:dyDescent="0.25">
      <c r="A32" s="27" t="s">
        <v>149</v>
      </c>
      <c r="B32" s="14">
        <f>'高情景（2001-2060, 2020RMB）'!U5</f>
        <v>72444.7</v>
      </c>
      <c r="C32" s="14">
        <f>'高情景（2001-2060, 2020RMB）'!V5</f>
        <v>76614.920254027675</v>
      </c>
      <c r="D32" s="14">
        <f>'高情景（2001-2060, 2020RMB）'!W5</f>
        <v>77971.748616420751</v>
      </c>
      <c r="E32" s="14">
        <f>VLOOKUP($A32,Python数据平滑!$A$9:$AN$21,COLUMN(Python数据平滑!C$9),0)</f>
        <v>82115.32793028075</v>
      </c>
      <c r="F32" s="14">
        <f>VLOOKUP($A32,Python数据平滑!$A$9:$AN$21,COLUMN(Python数据平滑!D$9),0)</f>
        <v>86399.496296246594</v>
      </c>
      <c r="G32" s="15">
        <f>G$10*H19</f>
        <v>90105.170847837435</v>
      </c>
      <c r="H32" s="14">
        <f>VLOOKUP($A32,Python数据平滑!$A$9:$AN$21,COLUMN(Python数据平滑!F$9),0)</f>
        <v>94727.031789858549</v>
      </c>
      <c r="I32" s="14">
        <f>VLOOKUP($A32,Python数据平滑!$A$9:$AN$21,COLUMN(Python数据平滑!G$9),0)</f>
        <v>98731.577629558626</v>
      </c>
      <c r="J32" s="14">
        <f>VLOOKUP($A32,Python数据平滑!$A$9:$AN$21,COLUMN(Python数据平滑!H$9),0)</f>
        <v>102606.84992712361</v>
      </c>
      <c r="K32" s="14">
        <f>VLOOKUP($A32,Python数据平滑!$A$9:$AN$21,COLUMN(Python数据平滑!I$9),0)</f>
        <v>106337.8725959162</v>
      </c>
      <c r="L32" s="15">
        <f>L$10*I19</f>
        <v>110450.51330576096</v>
      </c>
      <c r="M32" s="14">
        <f>VLOOKUP($A32,Python数据平滑!$A$9:$AN$21,COLUMN(Python数据平滑!K$9),0)</f>
        <v>113317.7682062666</v>
      </c>
      <c r="N32" s="14">
        <f>VLOOKUP($A32,Python数据平滑!$A$9:$AN$21,COLUMN(Python数据平滑!L$9),0)</f>
        <v>116547.4705994418</v>
      </c>
      <c r="O32" s="14">
        <f>VLOOKUP($A32,Python数据平滑!$A$9:$AN$21,COLUMN(Python数据平滑!M$9),0)</f>
        <v>119594.6749966119</v>
      </c>
      <c r="P32" s="14">
        <f>VLOOKUP($A32,Python数据平滑!$A$9:$AN$21,COLUMN(Python数据平滑!N$9),0)</f>
        <v>122455.4694333768</v>
      </c>
      <c r="Q32" s="15">
        <f>Q$10*J19</f>
        <v>124902.45782185215</v>
      </c>
      <c r="R32" s="14">
        <f>VLOOKUP($A32,Python数据平滑!$A$9:$AN$21,COLUMN(Python数据平滑!P$9),0)</f>
        <v>127613.2458169399</v>
      </c>
      <c r="S32" s="14">
        <f>VLOOKUP($A32,Python数据平滑!$A$9:$AN$21,COLUMN(Python数据平滑!Q$9),0)</f>
        <v>129913.2315248324</v>
      </c>
      <c r="T32" s="14">
        <f>VLOOKUP($A32,Python数据平滑!$A$9:$AN$21,COLUMN(Python数据平滑!R$9),0)</f>
        <v>132032.60330796649</v>
      </c>
      <c r="U32" s="14">
        <f>VLOOKUP($A32,Python数据平滑!$A$9:$AN$21,COLUMN(Python数据平滑!S$9),0)</f>
        <v>133977.6515486995</v>
      </c>
      <c r="V32" s="14">
        <f>VLOOKUP($A32,Python数据平滑!$A$9:$AN$21,COLUMN(Python数据平滑!T$9),0)</f>
        <v>135756.33759265751</v>
      </c>
      <c r="W32" s="14">
        <f>VLOOKUP($A32,Python数据平滑!$A$9:$AN$21,COLUMN(Python数据平滑!U$9),0)</f>
        <v>137378.14475419311</v>
      </c>
      <c r="X32" s="14">
        <f>VLOOKUP($A32,Python数据平滑!$A$9:$AN$21,COLUMN(Python数据平滑!V$9),0)</f>
        <v>138853.92694581271</v>
      </c>
      <c r="Y32" s="14">
        <f>VLOOKUP($A32,Python数据平滑!$A$9:$AN$21,COLUMN(Python数据平滑!W$9),0)</f>
        <v>140195.75882607701</v>
      </c>
      <c r="Z32" s="14">
        <f>VLOOKUP($A32,Python数据平滑!$A$9:$AN$21,COLUMN(Python数据平滑!X$9),0)</f>
        <v>141416.79100849209</v>
      </c>
      <c r="AA32" s="14">
        <f>VLOOKUP($A32,Python数据平滑!$A$9:$AN$21,COLUMN(Python数据平滑!Y$9),0)</f>
        <v>142531.1134931063</v>
      </c>
      <c r="AB32" s="14">
        <f>VLOOKUP($A32,Python数据平滑!$A$9:$AN$21,COLUMN(Python数据平滑!Z$9),0)</f>
        <v>143553.63009153021</v>
      </c>
      <c r="AC32" s="14">
        <f>VLOOKUP($A32,Python数据平滑!$A$9:$AN$21,COLUMN(Python数据平滑!AA$9),0)</f>
        <v>144499.94623169291</v>
      </c>
      <c r="AD32" s="14">
        <f>VLOOKUP($A32,Python数据平滑!$A$9:$AN$21,COLUMN(Python数据平滑!AB$9),0)</f>
        <v>145386.27216559349</v>
      </c>
      <c r="AE32" s="14">
        <f>VLOOKUP($A32,Python数据平滑!$A$9:$AN$21,COLUMN(Python数据平滑!AC$9),0)</f>
        <v>146229.343274254</v>
      </c>
      <c r="AF32" s="14">
        <f>VLOOKUP($A32,Python数据平滑!$A$9:$AN$21,COLUMN(Python数据平滑!AD$9),0)</f>
        <v>147046.35887965481</v>
      </c>
      <c r="AG32" s="14">
        <f>VLOOKUP($A32,Python数据平滑!$A$9:$AN$21,COLUMN(Python数据平滑!AE$9),0)</f>
        <v>147854.94074225781</v>
      </c>
      <c r="AH32" s="14">
        <f>VLOOKUP($A32,Python数据平滑!$A$9:$AN$21,COLUMN(Python数据平滑!AF$9),0)</f>
        <v>148673.1122519692</v>
      </c>
      <c r="AI32" s="14">
        <f>VLOOKUP($A32,Python数据平滑!$A$9:$AN$21,COLUMN(Python数据平滑!AG$9),0)</f>
        <v>149519.29921573121</v>
      </c>
      <c r="AJ32" s="14">
        <f>VLOOKUP($A32,Python数据平滑!$A$9:$AN$21,COLUMN(Python数据平滑!AH$9),0)</f>
        <v>150412.35311128039</v>
      </c>
      <c r="AK32" s="14">
        <f>VLOOKUP($A32,Python数据平滑!$A$9:$AN$21,COLUMN(Python数据平滑!AI$9),0)</f>
        <v>151371.59771837361</v>
      </c>
      <c r="AL32" s="14">
        <f>VLOOKUP($A32,Python数据平滑!$A$9:$AN$21,COLUMN(Python数据平滑!AJ$9),0)</f>
        <v>152416.9001603784</v>
      </c>
      <c r="AM32" s="14">
        <f>VLOOKUP($A32,Python数据平滑!$A$9:$AN$21,COLUMN(Python数据平滑!AK$9),0)</f>
        <v>153568.76759557211</v>
      </c>
      <c r="AN32" s="14">
        <f>VLOOKUP($A32,Python数据平滑!$A$9:$AN$21,COLUMN(Python数据平滑!AL$9),0)</f>
        <v>154848.4710949304</v>
      </c>
      <c r="AO32" s="14">
        <f>VLOOKUP($A32,Python数据平滑!$A$9:$AN$21,COLUMN(Python数据平滑!AM$9),0)</f>
        <v>156278.1986394464</v>
      </c>
      <c r="AP32" s="16">
        <f>AP$10*K19</f>
        <v>154526.60929822622</v>
      </c>
    </row>
    <row r="33" spans="1:42" x14ac:dyDescent="0.25">
      <c r="A33" s="26" t="s">
        <v>150</v>
      </c>
      <c r="B33" s="18">
        <f>'高情景（2001-2060, 2020RMB）'!U56</f>
        <v>546822.9</v>
      </c>
      <c r="C33" s="18">
        <f>'高情景（2001-2060, 2020RMB）'!V56</f>
        <v>582938.40935426694</v>
      </c>
      <c r="D33" s="18">
        <f>'高情景（2001-2060, 2020RMB）'!W56</f>
        <v>591543.43563865288</v>
      </c>
      <c r="E33" s="18">
        <f>SUM(E79:E81)</f>
        <v>610396.0676769698</v>
      </c>
      <c r="F33" s="18">
        <f>SUM(F79:F81)</f>
        <v>657744.90266100608</v>
      </c>
      <c r="G33" s="19">
        <f>G$10*H20</f>
        <v>718853.7527198795</v>
      </c>
      <c r="H33" s="18">
        <f>SUM(H79:H81)</f>
        <v>777854.56696972658</v>
      </c>
      <c r="I33" s="18">
        <f t="shared" ref="I33:K33" si="10">SUM(I79:I81)</f>
        <v>831304.93426241726</v>
      </c>
      <c r="J33" s="18">
        <f t="shared" si="10"/>
        <v>880126.75330987968</v>
      </c>
      <c r="K33" s="18">
        <f t="shared" si="10"/>
        <v>925966.41790304147</v>
      </c>
      <c r="L33" s="19">
        <f>L$10*I20</f>
        <v>971114.89775757503</v>
      </c>
      <c r="M33" s="18">
        <f t="shared" ref="M33:P33" si="11">SUM(M79:M81)</f>
        <v>1017891.9365977709</v>
      </c>
      <c r="N33" s="18">
        <f t="shared" si="11"/>
        <v>1066702.219010755</v>
      </c>
      <c r="O33" s="18">
        <f t="shared" si="11"/>
        <v>1117383.3139548372</v>
      </c>
      <c r="P33" s="18">
        <f t="shared" si="11"/>
        <v>1169718.9054980157</v>
      </c>
      <c r="Q33" s="19">
        <f>Q$10*J20</f>
        <v>1223429.8122714206</v>
      </c>
      <c r="R33" s="18">
        <f t="shared" ref="R33:AO33" si="12">SUM(R79:R81)</f>
        <v>1278210.97975802</v>
      </c>
      <c r="S33" s="18">
        <f t="shared" si="12"/>
        <v>1333880.6613972653</v>
      </c>
      <c r="T33" s="18">
        <f t="shared" si="12"/>
        <v>1390278.3473276664</v>
      </c>
      <c r="U33" s="18">
        <f t="shared" si="12"/>
        <v>1447224.2331528116</v>
      </c>
      <c r="V33" s="18">
        <f t="shared" si="12"/>
        <v>1504518.932644174</v>
      </c>
      <c r="W33" s="18">
        <f t="shared" si="12"/>
        <v>1561943.4218027152</v>
      </c>
      <c r="X33" s="18">
        <f t="shared" si="12"/>
        <v>1619259.246968925</v>
      </c>
      <c r="Y33" s="18">
        <f t="shared" si="12"/>
        <v>1676209.0286832915</v>
      </c>
      <c r="Z33" s="18">
        <f t="shared" si="12"/>
        <v>1732517.2909913934</v>
      </c>
      <c r="AA33" s="18">
        <f t="shared" si="12"/>
        <v>1787891.6427469261</v>
      </c>
      <c r="AB33" s="18">
        <f t="shared" si="12"/>
        <v>1842024.3331005992</v>
      </c>
      <c r="AC33" s="18">
        <f t="shared" si="12"/>
        <v>1894594.1977124191</v>
      </c>
      <c r="AD33" s="18">
        <f t="shared" si="12"/>
        <v>1945269.0052671041</v>
      </c>
      <c r="AE33" s="18">
        <f t="shared" si="12"/>
        <v>1993708.205632874</v>
      </c>
      <c r="AF33" s="18">
        <f t="shared" si="12"/>
        <v>2039566.0715622883</v>
      </c>
      <c r="AG33" s="18">
        <f t="shared" si="12"/>
        <v>2082495.2153317365</v>
      </c>
      <c r="AH33" s="18">
        <f t="shared" si="12"/>
        <v>2122150.4503596653</v>
      </c>
      <c r="AI33" s="18">
        <f t="shared" si="12"/>
        <v>2158192.9559064968</v>
      </c>
      <c r="AJ33" s="18">
        <f t="shared" si="12"/>
        <v>2190294.6907798471</v>
      </c>
      <c r="AK33" s="18">
        <f t="shared" si="12"/>
        <v>2218142.9899461484</v>
      </c>
      <c r="AL33" s="18">
        <f t="shared" si="12"/>
        <v>2241445.2665333981</v>
      </c>
      <c r="AM33" s="18">
        <f t="shared" si="12"/>
        <v>2259933.7313854047</v>
      </c>
      <c r="AN33" s="18">
        <f t="shared" si="12"/>
        <v>2273370.0336010819</v>
      </c>
      <c r="AO33" s="18">
        <f t="shared" si="12"/>
        <v>2281549.7188648963</v>
      </c>
      <c r="AP33" s="20">
        <f>AP$10*K20</f>
        <v>2284306.3983216048</v>
      </c>
    </row>
    <row r="34" spans="1:42" x14ac:dyDescent="0.25">
      <c r="A34" s="122"/>
      <c r="B34" s="14"/>
      <c r="C34" s="14"/>
      <c r="D34" s="14"/>
      <c r="G34" s="14"/>
      <c r="L34" s="14"/>
      <c r="Q34" s="14"/>
      <c r="AP34" s="14"/>
    </row>
    <row r="35" spans="1:42" x14ac:dyDescent="0.25">
      <c r="A35" s="121" t="s">
        <v>12</v>
      </c>
      <c r="B35" s="119">
        <v>2020</v>
      </c>
      <c r="C35" s="119">
        <v>2021</v>
      </c>
      <c r="D35" s="119">
        <v>2022</v>
      </c>
      <c r="E35" s="119">
        <v>2023</v>
      </c>
      <c r="F35" s="119">
        <v>2024</v>
      </c>
      <c r="G35" s="119">
        <v>2025</v>
      </c>
      <c r="H35" s="119">
        <v>2026</v>
      </c>
      <c r="I35" s="119">
        <v>2027</v>
      </c>
      <c r="J35" s="119">
        <v>2028</v>
      </c>
      <c r="K35" s="119">
        <v>2029</v>
      </c>
      <c r="L35" s="119">
        <v>2030</v>
      </c>
      <c r="M35" s="119">
        <v>2031</v>
      </c>
      <c r="N35" s="119">
        <v>2032</v>
      </c>
      <c r="O35" s="119">
        <v>2033</v>
      </c>
      <c r="P35" s="119">
        <v>2034</v>
      </c>
      <c r="Q35" s="119">
        <v>2035</v>
      </c>
      <c r="R35" s="119">
        <v>2036</v>
      </c>
      <c r="S35" s="119">
        <v>2037</v>
      </c>
      <c r="T35" s="119">
        <v>2038</v>
      </c>
      <c r="U35" s="119">
        <v>2039</v>
      </c>
      <c r="V35" s="119">
        <v>2040</v>
      </c>
      <c r="W35" s="119">
        <v>2041</v>
      </c>
      <c r="X35" s="119">
        <v>2042</v>
      </c>
      <c r="Y35" s="119">
        <v>2043</v>
      </c>
      <c r="Z35" s="119">
        <v>2044</v>
      </c>
      <c r="AA35" s="119">
        <v>2045</v>
      </c>
      <c r="AB35" s="119">
        <v>2046</v>
      </c>
      <c r="AC35" s="119">
        <v>2047</v>
      </c>
      <c r="AD35" s="119">
        <v>2048</v>
      </c>
      <c r="AE35" s="119">
        <v>2049</v>
      </c>
      <c r="AF35" s="119">
        <v>2050</v>
      </c>
      <c r="AG35" s="119">
        <v>2051</v>
      </c>
      <c r="AH35" s="119">
        <v>2052</v>
      </c>
      <c r="AI35" s="119">
        <v>2053</v>
      </c>
      <c r="AJ35" s="119">
        <v>2054</v>
      </c>
      <c r="AK35" s="119">
        <v>2055</v>
      </c>
      <c r="AL35" s="119">
        <v>2056</v>
      </c>
      <c r="AM35" s="119">
        <v>2057</v>
      </c>
      <c r="AN35" s="119">
        <v>2058</v>
      </c>
      <c r="AO35" s="119">
        <v>2059</v>
      </c>
      <c r="AP35" s="120">
        <v>2060</v>
      </c>
    </row>
    <row r="36" spans="1:42" x14ac:dyDescent="0.25">
      <c r="A36" s="27" t="s">
        <v>151</v>
      </c>
      <c r="B36" s="10">
        <f>'高情景（2001-2060, 2020RMB）'!U3</f>
        <v>81396.5</v>
      </c>
      <c r="C36" s="10">
        <f>'高情景（2001-2060, 2020RMB）'!V3</f>
        <v>82959.622466645262</v>
      </c>
      <c r="D36" s="10">
        <f>'高情景（2001-2060, 2020RMB）'!W3</f>
        <v>86574.037414115228</v>
      </c>
      <c r="E36" s="10">
        <f>VLOOKUP($A36,Python数据平滑!$A$9:$AN$21,COLUMN(Python数据平滑!C$9),0)</f>
        <v>90517.821616264177</v>
      </c>
      <c r="F36" s="10">
        <f>VLOOKUP($A36,Python数据平滑!$A$9:$AN$21,COLUMN(Python数据平滑!D$9),0)</f>
        <v>95040.609665513417</v>
      </c>
      <c r="G36" s="11">
        <f>G$11*N17</f>
        <v>98055.627099117191</v>
      </c>
      <c r="H36" s="10">
        <f>VLOOKUP($A36,Python数据平滑!$A$9:$AN$21,COLUMN(Python数据平滑!F$9),0)</f>
        <v>104025.5213995688</v>
      </c>
      <c r="I36" s="10">
        <f>VLOOKUP($A36,Python数据平滑!$A$9:$AN$21,COLUMN(Python数据平滑!G$9),0)</f>
        <v>108455.51948820479</v>
      </c>
      <c r="J36" s="10">
        <f>VLOOKUP($A36,Python数据平滑!$A$9:$AN$21,COLUMN(Python数据平滑!H$9),0)</f>
        <v>112823.2187437556</v>
      </c>
      <c r="K36" s="10">
        <f>VLOOKUP($A36,Python数据平滑!$A$9:$AN$21,COLUMN(Python数据平滑!I$9),0)</f>
        <v>117113.90878044641</v>
      </c>
      <c r="L36" s="11">
        <f>L$11*O17</f>
        <v>122928.33440860937</v>
      </c>
      <c r="M36" s="10">
        <f>VLOOKUP($A36,Python数据平滑!$A$9:$AN$21,COLUMN(Python数据平滑!K$9),0)</f>
        <v>125409.4688745359</v>
      </c>
      <c r="N36" s="10">
        <f>VLOOKUP($A36,Python数据平滑!$A$9:$AN$21,COLUMN(Python数据平滑!L$9),0)</f>
        <v>129389.3049941005</v>
      </c>
      <c r="O36" s="10">
        <f>VLOOKUP($A36,Python数据平滑!$A$9:$AN$21,COLUMN(Python数据平滑!M$9),0)</f>
        <v>133242.2552768621</v>
      </c>
      <c r="P36" s="10">
        <f>VLOOKUP($A36,Python数据平滑!$A$9:$AN$21,COLUMN(Python数据平滑!N$9),0)</f>
        <v>136958.5685352241</v>
      </c>
      <c r="Q36" s="11">
        <f>Q$11*P17</f>
        <v>139845.32452544861</v>
      </c>
      <c r="R36" s="10">
        <f>VLOOKUP($A36,Python数据平滑!$A$9:$AN$21,COLUMN(Python数据平滑!P$9),0)</f>
        <v>143948.44203489879</v>
      </c>
      <c r="S36" s="10">
        <f>VLOOKUP($A36,Python数据平滑!$A$9:$AN$21,COLUMN(Python数据平滑!Q$9),0)</f>
        <v>147208.77069916221</v>
      </c>
      <c r="T36" s="10">
        <f>VLOOKUP($A36,Python数据平滑!$A$9:$AN$21,COLUMN(Python数据平滑!R$9),0)</f>
        <v>150306.03587098801</v>
      </c>
      <c r="U36" s="10">
        <f>VLOOKUP($A36,Python数据平滑!$A$9:$AN$21,COLUMN(Python数据平滑!S$9),0)</f>
        <v>153236.8685945326</v>
      </c>
      <c r="V36" s="10">
        <f>VLOOKUP($A36,Python数据平滑!$A$9:$AN$21,COLUMN(Python数据平滑!T$9),0)</f>
        <v>155999.1829146274</v>
      </c>
      <c r="W36" s="10">
        <f>VLOOKUP($A36,Python数据平滑!$A$9:$AN$21,COLUMN(Python数据平滑!U$9),0)</f>
        <v>158592.14790957031</v>
      </c>
      <c r="X36" s="10">
        <f>VLOOKUP($A36,Python数据平滑!$A$9:$AN$21,COLUMN(Python数据平滑!V$9),0)</f>
        <v>161016.14909725179</v>
      </c>
      <c r="Y36" s="10">
        <f>VLOOKUP($A36,Python数据平滑!$A$9:$AN$21,COLUMN(Python数据平滑!W$9),0)</f>
        <v>163272.74055854511</v>
      </c>
      <c r="Z36" s="10">
        <f>VLOOKUP($A36,Python数据平滑!$A$9:$AN$21,COLUMN(Python数据平滑!X$9),0)</f>
        <v>165364.58917680729</v>
      </c>
      <c r="AA36" s="10">
        <f>VLOOKUP($A36,Python数据平滑!$A$9:$AN$21,COLUMN(Python数据平滑!Y$9),0)</f>
        <v>167295.4124173632</v>
      </c>
      <c r="AB36" s="10">
        <f>VLOOKUP($A36,Python数据平滑!$A$9:$AN$21,COLUMN(Python数据平滑!Z$9),0)</f>
        <v>169069.91106846661</v>
      </c>
      <c r="AC36" s="10">
        <f>VLOOKUP($A36,Python数据平滑!$A$9:$AN$21,COLUMN(Python数据平滑!AA$9),0)</f>
        <v>170693.6983383983</v>
      </c>
      <c r="AD36" s="10">
        <f>VLOOKUP($A36,Python数据平滑!$A$9:$AN$21,COLUMN(Python数据平滑!AB$9),0)</f>
        <v>172173.22665534951</v>
      </c>
      <c r="AE36" s="10">
        <f>VLOOKUP($A36,Python数据平滑!$A$9:$AN$21,COLUMN(Python数据平滑!AC$9),0)</f>
        <v>173515.7134509004</v>
      </c>
      <c r="AF36" s="10">
        <f>VLOOKUP($A36,Python数据平滑!$A$9:$AN$21,COLUMN(Python数据平滑!AD$9),0)</f>
        <v>174729.06712785011</v>
      </c>
      <c r="AG36" s="10">
        <f>VLOOKUP($A36,Python数据平滑!$A$9:$AN$21,COLUMN(Python数据平滑!AE$9),0)</f>
        <v>175821.81432218759</v>
      </c>
      <c r="AH36" s="10">
        <f>VLOOKUP($A36,Python数据平滑!$A$9:$AN$21,COLUMN(Python数据平滑!AF$9),0)</f>
        <v>176803.02947065709</v>
      </c>
      <c r="AI36" s="10">
        <f>VLOOKUP($A36,Python数据平滑!$A$9:$AN$21,COLUMN(Python数据平滑!AG$9),0)</f>
        <v>177682.26759268899</v>
      </c>
      <c r="AJ36" s="10">
        <f>VLOOKUP($A36,Python数据平滑!$A$9:$AN$21,COLUMN(Python数据平滑!AH$9),0)</f>
        <v>178469.50109148561</v>
      </c>
      <c r="AK36" s="10">
        <f>VLOOKUP($A36,Python数据平滑!$A$9:$AN$21,COLUMN(Python数据平滑!AI$9),0)</f>
        <v>179175.06127638841</v>
      </c>
      <c r="AL36" s="10">
        <f>VLOOKUP($A36,Python数据平滑!$A$9:$AN$21,COLUMN(Python数据平滑!AJ$9),0)</f>
        <v>179809.58520974891</v>
      </c>
      <c r="AM36" s="10">
        <f>VLOOKUP($A36,Python数据平滑!$A$9:$AN$21,COLUMN(Python数据平滑!AK$9),0)</f>
        <v>180383.96838840839</v>
      </c>
      <c r="AN36" s="10">
        <f>VLOOKUP($A36,Python数据平滑!$A$9:$AN$21,COLUMN(Python数据平滑!AL$9),0)</f>
        <v>180909.32368440411</v>
      </c>
      <c r="AO36" s="10">
        <f>VLOOKUP($A36,Python数据平滑!$A$9:$AN$21,COLUMN(Python数据平滑!AM$9),0)</f>
        <v>181396.94689310159</v>
      </c>
      <c r="AP36" s="12">
        <f>AP$11*Q17</f>
        <v>181872.75316193103</v>
      </c>
    </row>
    <row r="37" spans="1:42" x14ac:dyDescent="0.25">
      <c r="A37" s="27" t="s">
        <v>152</v>
      </c>
      <c r="B37" s="14">
        <f>'高情景（2001-2060, 2020RMB）'!U4</f>
        <v>312902.90000000002</v>
      </c>
      <c r="C37" s="14">
        <f>'高情景（2001-2060, 2020RMB）'!V4</f>
        <v>356193.67592506018</v>
      </c>
      <c r="D37" s="14">
        <f>'高情景（2001-2060, 2020RMB）'!W4</f>
        <v>375578.60517081129</v>
      </c>
      <c r="E37" s="14">
        <f>SUM(E84:E89)</f>
        <v>381410.93539233075</v>
      </c>
      <c r="F37" s="14">
        <f>SUM(F84:F89)</f>
        <v>396001.71048069908</v>
      </c>
      <c r="G37" s="15">
        <f>G$11*N18</f>
        <v>414748.80110842816</v>
      </c>
      <c r="H37" s="14">
        <f>SUM(H84:H89)</f>
        <v>432963.42073272506</v>
      </c>
      <c r="I37" s="14">
        <f t="shared" ref="I37:AO37" si="13">SUM(I84:I89)</f>
        <v>449702.00914313603</v>
      </c>
      <c r="J37" s="14">
        <f t="shared" si="13"/>
        <v>465280.74845747277</v>
      </c>
      <c r="K37" s="14">
        <f t="shared" si="13"/>
        <v>480201.58692452195</v>
      </c>
      <c r="L37" s="15">
        <f>L$11*O18</f>
        <v>495128.01359023218</v>
      </c>
      <c r="M37" s="14">
        <f t="shared" si="13"/>
        <v>510725.25795686489</v>
      </c>
      <c r="N37" s="14">
        <f t="shared" si="13"/>
        <v>527113.35048007092</v>
      </c>
      <c r="O37" s="14">
        <f t="shared" si="13"/>
        <v>544238.46921025997</v>
      </c>
      <c r="P37" s="14">
        <f t="shared" si="13"/>
        <v>562003.86356468871</v>
      </c>
      <c r="Q37" s="15">
        <f>Q$11*P18</f>
        <v>580253.73459812999</v>
      </c>
      <c r="R37" s="14">
        <f t="shared" si="13"/>
        <v>598801.01174000197</v>
      </c>
      <c r="S37" s="14">
        <f t="shared" si="13"/>
        <v>617565.95776937122</v>
      </c>
      <c r="T37" s="14">
        <f t="shared" si="13"/>
        <v>636497.26189102861</v>
      </c>
      <c r="U37" s="14">
        <f t="shared" si="13"/>
        <v>655537.76961356704</v>
      </c>
      <c r="V37" s="14">
        <f t="shared" si="13"/>
        <v>674624.34899194096</v>
      </c>
      <c r="W37" s="14">
        <f t="shared" si="13"/>
        <v>693687.84261414211</v>
      </c>
      <c r="X37" s="14">
        <f t="shared" si="13"/>
        <v>712653.1146043113</v>
      </c>
      <c r="Y37" s="14">
        <f t="shared" si="13"/>
        <v>731439.2012767978</v>
      </c>
      <c r="Z37" s="14">
        <f t="shared" si="13"/>
        <v>749959.57326154667</v>
      </c>
      <c r="AA37" s="14">
        <f t="shared" si="13"/>
        <v>768122.51591163757</v>
      </c>
      <c r="AB37" s="14">
        <f t="shared" si="13"/>
        <v>785831.6335751483</v>
      </c>
      <c r="AC37" s="14">
        <f t="shared" si="13"/>
        <v>802986.48183868814</v>
      </c>
      <c r="AD37" s="14">
        <f t="shared" si="13"/>
        <v>819483.33010059409</v>
      </c>
      <c r="AE37" s="14">
        <f t="shared" si="13"/>
        <v>835216.05478072155</v>
      </c>
      <c r="AF37" s="14">
        <f t="shared" si="13"/>
        <v>850077.16109877802</v>
      </c>
      <c r="AG37" s="14">
        <f t="shared" si="13"/>
        <v>863958.92864070868</v>
      </c>
      <c r="AH37" s="14">
        <f t="shared" si="13"/>
        <v>876754.67288289603</v>
      </c>
      <c r="AI37" s="14">
        <f t="shared" si="13"/>
        <v>888360.11147572857</v>
      </c>
      <c r="AJ37" s="14">
        <f t="shared" si="13"/>
        <v>898674.82044406538</v>
      </c>
      <c r="AK37" s="14">
        <f t="shared" si="13"/>
        <v>907603.76161357528</v>
      </c>
      <c r="AL37" s="14">
        <f t="shared" si="13"/>
        <v>915058.8586228519</v>
      </c>
      <c r="AM37" s="14">
        <f t="shared" si="13"/>
        <v>920960.59497034689</v>
      </c>
      <c r="AN37" s="14">
        <f t="shared" si="13"/>
        <v>925239.60384666198</v>
      </c>
      <c r="AO37" s="14">
        <f t="shared" si="13"/>
        <v>927838.21622309077</v>
      </c>
      <c r="AP37" s="16">
        <f>AP$11*Q18</f>
        <v>928711.93103964778</v>
      </c>
    </row>
    <row r="38" spans="1:42" x14ac:dyDescent="0.25">
      <c r="A38" s="27" t="s">
        <v>153</v>
      </c>
      <c r="B38" s="14">
        <f>'高情景（2001-2060, 2020RMB）'!U5</f>
        <v>72444.7</v>
      </c>
      <c r="C38" s="14">
        <f>'高情景（2001-2060, 2020RMB）'!V5</f>
        <v>76614.920254027675</v>
      </c>
      <c r="D38" s="14">
        <f>'高情景（2001-2060, 2020RMB）'!W5</f>
        <v>77971.748616420751</v>
      </c>
      <c r="E38" s="14">
        <f>VLOOKUP($A38,Python数据平滑!$A$9:$AN$21,COLUMN(Python数据平滑!C$9),0)</f>
        <v>82138.959242726516</v>
      </c>
      <c r="F38" s="14">
        <f>VLOOKUP($A38,Python数据平滑!$A$9:$AN$21,COLUMN(Python数据平滑!D$9),0)</f>
        <v>86500.470429233115</v>
      </c>
      <c r="G38" s="15">
        <f>G$11*N19</f>
        <v>90105.170847837435</v>
      </c>
      <c r="H38" s="14">
        <f>VLOOKUP($A38,Python数据平滑!$A$9:$AN$21,COLUMN(Python数据平滑!F$9),0)</f>
        <v>94950.215610543339</v>
      </c>
      <c r="I38" s="14">
        <f>VLOOKUP($A38,Python数据平滑!$A$9:$AN$21,COLUMN(Python数据平滑!G$9),0)</f>
        <v>98999.445058417783</v>
      </c>
      <c r="J38" s="14">
        <f>VLOOKUP($A38,Python数据平滑!$A$9:$AN$21,COLUMN(Python数据平滑!H$9),0)</f>
        <v>102909.15246427309</v>
      </c>
      <c r="K38" s="14">
        <f>VLOOKUP($A38,Python数据平滑!$A$9:$AN$21,COLUMN(Python数据平滑!I$9),0)</f>
        <v>106665.5004919455</v>
      </c>
      <c r="L38" s="15">
        <f>L$11*O19</f>
        <v>110976.96856332792</v>
      </c>
      <c r="M38" s="14">
        <f>VLOOKUP($A38,Python数据平滑!$A$9:$AN$21,COLUMN(Python数据平滑!K$9),0)</f>
        <v>113675.6135440707</v>
      </c>
      <c r="N38" s="14">
        <f>VLOOKUP($A38,Python数据平滑!$A$9:$AN$21,COLUMN(Python数据平滑!L$9),0)</f>
        <v>116914.73697591529</v>
      </c>
      <c r="O38" s="14">
        <f>VLOOKUP($A38,Python数据平滑!$A$9:$AN$21,COLUMN(Python数据平滑!M$9),0)</f>
        <v>119971.2337369774</v>
      </c>
      <c r="P38" s="14">
        <f>VLOOKUP($A38,Python数据平滑!$A$9:$AN$21,COLUMN(Python数据平滑!N$9),0)</f>
        <v>122844.3558310853</v>
      </c>
      <c r="Q38" s="15">
        <f>Q$11*P19</f>
        <v>125234.61897801366</v>
      </c>
      <c r="R38" s="14">
        <f>VLOOKUP($A38,Python数据平滑!$A$9:$AN$21,COLUMN(Python数据平滑!P$9),0)</f>
        <v>128049.8871660469</v>
      </c>
      <c r="S38" s="14">
        <f>VLOOKUP($A38,Python数据平滑!$A$9:$AN$21,COLUMN(Python数据平滑!Q$9),0)</f>
        <v>130392.82760541359</v>
      </c>
      <c r="T38" s="14">
        <f>VLOOKUP($A38,Python数据平滑!$A$9:$AN$21,COLUMN(Python数据平滑!R$9),0)</f>
        <v>132573.15929771011</v>
      </c>
      <c r="U38" s="14">
        <f>VLOOKUP($A38,Python数据平滑!$A$9:$AN$21,COLUMN(Python数据平滑!S$9),0)</f>
        <v>134601.28452374769</v>
      </c>
      <c r="V38" s="14">
        <f>VLOOKUP($A38,Python数据平滑!$A$9:$AN$21,COLUMN(Python数据平滑!T$9),0)</f>
        <v>136489.35932339201</v>
      </c>
      <c r="W38" s="14">
        <f>VLOOKUP($A38,Python数据平滑!$A$9:$AN$21,COLUMN(Python数据平滑!U$9),0)</f>
        <v>138251.12514801131</v>
      </c>
      <c r="X38" s="14">
        <f>VLOOKUP($A38,Python数据平滑!$A$9:$AN$21,COLUMN(Python数据平滑!V$9),0)</f>
        <v>139901.74727552661</v>
      </c>
      <c r="Y38" s="14">
        <f>VLOOKUP($A38,Python数据平滑!$A$9:$AN$21,COLUMN(Python数据平滑!W$9),0)</f>
        <v>141457.6645981202</v>
      </c>
      <c r="Z38" s="14">
        <f>VLOOKUP($A38,Python数据平滑!$A$9:$AN$21,COLUMN(Python数据平滑!X$9),0)</f>
        <v>142936.45488210619</v>
      </c>
      <c r="AA38" s="14">
        <f>VLOOKUP($A38,Python数据平滑!$A$9:$AN$21,COLUMN(Python数据平滑!Y$9),0)</f>
        <v>144356.7191037997</v>
      </c>
      <c r="AB38" s="14">
        <f>VLOOKUP($A38,Python数据平滑!$A$9:$AN$21,COLUMN(Python数据平滑!Z$9),0)</f>
        <v>145737.98800952651</v>
      </c>
      <c r="AC38" s="14">
        <f>VLOOKUP($A38,Python数据平滑!$A$9:$AN$21,COLUMN(Python数据平滑!AA$9),0)</f>
        <v>147100.65365416501</v>
      </c>
      <c r="AD38" s="14">
        <f>VLOOKUP($A38,Python数据平滑!$A$9:$AN$21,COLUMN(Python数据平滑!AB$9),0)</f>
        <v>148465.92835968101</v>
      </c>
      <c r="AE38" s="14">
        <f>VLOOKUP($A38,Python数据平滑!$A$9:$AN$21,COLUMN(Python数据平滑!AC$9),0)</f>
        <v>149855.83331927689</v>
      </c>
      <c r="AF38" s="14">
        <f>VLOOKUP($A38,Python数据平滑!$A$9:$AN$21,COLUMN(Python数据平滑!AD$9),0)</f>
        <v>151293.2189683528</v>
      </c>
      <c r="AG38" s="14">
        <f>VLOOKUP($A38,Python数据平滑!$A$9:$AN$21,COLUMN(Python数据平滑!AE$9),0)</f>
        <v>152801.81926340869</v>
      </c>
      <c r="AH38" s="14">
        <f>VLOOKUP($A38,Python数据平滑!$A$9:$AN$21,COLUMN(Python数据平滑!AF$9),0)</f>
        <v>154406.3421671027</v>
      </c>
      <c r="AI38" s="14">
        <f>VLOOKUP($A38,Python数据平滑!$A$9:$AN$21,COLUMN(Python数据平滑!AG$9),0)</f>
        <v>156132.59894529561</v>
      </c>
      <c r="AJ38" s="14">
        <f>VLOOKUP($A38,Python数据平滑!$A$9:$AN$21,COLUMN(Python数据平滑!AH$9),0)</f>
        <v>158007.6753554829</v>
      </c>
      <c r="AK38" s="14">
        <f>VLOOKUP($A38,Python数据平滑!$A$9:$AN$21,COLUMN(Python数据平滑!AI$9),0)</f>
        <v>160060.14846415521</v>
      </c>
      <c r="AL38" s="14">
        <f>VLOOKUP($A38,Python数据平滑!$A$9:$AN$21,COLUMN(Python数据平滑!AJ$9),0)</f>
        <v>162320.35369691049</v>
      </c>
      <c r="AM38" s="14">
        <f>VLOOKUP($A38,Python数据平滑!$A$9:$AN$21,COLUMN(Python数据平滑!AK$9),0)</f>
        <v>164820.70782965631</v>
      </c>
      <c r="AN38" s="14">
        <f>VLOOKUP($A38,Python数据平滑!$A$9:$AN$21,COLUMN(Python数据平滑!AL$9),0)</f>
        <v>167596.09501099959</v>
      </c>
      <c r="AO38" s="14">
        <f>VLOOKUP($A38,Python数据平滑!$A$9:$AN$21,COLUMN(Python数据平滑!AM$9),0)</f>
        <v>170684.324615141</v>
      </c>
      <c r="AP38" s="16">
        <f>AP$11*Q19</f>
        <v>166394.2209779369</v>
      </c>
    </row>
    <row r="39" spans="1:42" x14ac:dyDescent="0.25">
      <c r="A39" s="26" t="s">
        <v>154</v>
      </c>
      <c r="B39" s="18">
        <f>'高情景（2001-2060, 2020RMB）'!U56</f>
        <v>546822.9</v>
      </c>
      <c r="C39" s="18">
        <f>'高情景（2001-2060, 2020RMB）'!V56</f>
        <v>582938.40935426694</v>
      </c>
      <c r="D39" s="18">
        <f>'高情景（2001-2060, 2020RMB）'!W56</f>
        <v>591543.43563865288</v>
      </c>
      <c r="E39" s="18">
        <f>SUM(E91:E93)</f>
        <v>610889.11973097012</v>
      </c>
      <c r="F39" s="18">
        <f>SUM(F91:F93)</f>
        <v>659484.77330078511</v>
      </c>
      <c r="G39" s="19">
        <f>G$11*N20</f>
        <v>722166.44282457943</v>
      </c>
      <c r="H39" s="18">
        <f>SUM(H91:H93)</f>
        <v>782466.30449734535</v>
      </c>
      <c r="I39" s="18">
        <f t="shared" ref="I39:AO39" si="14">SUM(I91:I93)</f>
        <v>836813.19261049165</v>
      </c>
      <c r="J39" s="18">
        <f t="shared" si="14"/>
        <v>886233.60826731299</v>
      </c>
      <c r="K39" s="18">
        <f t="shared" si="14"/>
        <v>932554.06462489243</v>
      </c>
      <c r="L39" s="19">
        <f>L$11*O20</f>
        <v>978304.66133518296</v>
      </c>
      <c r="M39" s="18">
        <f t="shared" si="14"/>
        <v>1026058.5331452824</v>
      </c>
      <c r="N39" s="18">
        <f t="shared" si="14"/>
        <v>1076359.1088835816</v>
      </c>
      <c r="O39" s="18">
        <f t="shared" si="14"/>
        <v>1129163.0084615126</v>
      </c>
      <c r="P39" s="18">
        <f t="shared" si="14"/>
        <v>1184389.2876366926</v>
      </c>
      <c r="Q39" s="19">
        <f>Q$11*P20</f>
        <v>1241909.9715319688</v>
      </c>
      <c r="R39" s="18">
        <f t="shared" si="14"/>
        <v>1301564.0992917917</v>
      </c>
      <c r="S39" s="18">
        <f t="shared" si="14"/>
        <v>1363232.8416803984</v>
      </c>
      <c r="T39" s="18">
        <f t="shared" si="14"/>
        <v>1426787.9613516647</v>
      </c>
      <c r="U39" s="18">
        <f t="shared" si="14"/>
        <v>1492069.0311604678</v>
      </c>
      <c r="V39" s="18">
        <f t="shared" si="14"/>
        <v>1558880.9413038739</v>
      </c>
      <c r="W39" s="18">
        <f t="shared" si="14"/>
        <v>1626991.6404986097</v>
      </c>
      <c r="X39" s="18">
        <f t="shared" si="14"/>
        <v>1696130.2048505356</v>
      </c>
      <c r="Y39" s="18">
        <f t="shared" si="14"/>
        <v>1765985.3365163903</v>
      </c>
      <c r="Z39" s="18">
        <f t="shared" si="14"/>
        <v>1836204.4008424</v>
      </c>
      <c r="AA39" s="18">
        <f t="shared" si="14"/>
        <v>1906393.1147024517</v>
      </c>
      <c r="AB39" s="18">
        <f t="shared" si="14"/>
        <v>1976115.9995278213</v>
      </c>
      <c r="AC39" s="18">
        <f t="shared" si="14"/>
        <v>2044897.7092930693</v>
      </c>
      <c r="AD39" s="18">
        <f t="shared" si="14"/>
        <v>2112225.3358063349</v>
      </c>
      <c r="AE39" s="18">
        <f t="shared" si="14"/>
        <v>2177551.7804373186</v>
      </c>
      <c r="AF39" s="18">
        <f t="shared" si="14"/>
        <v>2240300.2624319191</v>
      </c>
      <c r="AG39" s="18">
        <f t="shared" si="14"/>
        <v>2299870.0089349085</v>
      </c>
      <c r="AH39" s="18">
        <f t="shared" si="14"/>
        <v>2355643.1407545945</v>
      </c>
      <c r="AI39" s="18">
        <f t="shared" si="14"/>
        <v>2406992.7310547316</v>
      </c>
      <c r="AJ39" s="18">
        <f t="shared" si="14"/>
        <v>2453291.9722094936</v>
      </c>
      <c r="AK39" s="18">
        <f t="shared" si="14"/>
        <v>2493924.3400664488</v>
      </c>
      <c r="AL39" s="18">
        <f t="shared" si="14"/>
        <v>2528294.5963011766</v>
      </c>
      <c r="AM39" s="18">
        <f t="shared" si="14"/>
        <v>2555840.4202886149</v>
      </c>
      <c r="AN39" s="18">
        <f t="shared" si="14"/>
        <v>2576044.4141937392</v>
      </c>
      <c r="AO39" s="18">
        <f t="shared" si="14"/>
        <v>2588446.181317437</v>
      </c>
      <c r="AP39" s="20">
        <f>AP$11*Q20</f>
        <v>2592654.1408190173</v>
      </c>
    </row>
    <row r="40" spans="1:42" x14ac:dyDescent="0.25">
      <c r="A40" s="122"/>
      <c r="B40" s="14"/>
      <c r="C40" s="14"/>
      <c r="D40" s="14"/>
      <c r="G40" s="14"/>
      <c r="L40" s="14"/>
      <c r="Q40" s="14"/>
      <c r="AP40" s="14"/>
    </row>
    <row r="41" spans="1:42" x14ac:dyDescent="0.25">
      <c r="A41" s="122"/>
      <c r="B41" s="14"/>
      <c r="C41" s="14"/>
      <c r="D41" s="14"/>
      <c r="G41" s="14"/>
      <c r="L41" s="14"/>
      <c r="Q41" s="14"/>
      <c r="AP41" s="14"/>
    </row>
    <row r="42" spans="1:42" x14ac:dyDescent="0.25">
      <c r="A42" s="122"/>
      <c r="B42" s="14"/>
      <c r="C42" s="14"/>
      <c r="D42" s="14"/>
      <c r="G42" s="14"/>
      <c r="L42" s="14"/>
      <c r="Q42" s="14"/>
      <c r="AP42" s="14"/>
    </row>
    <row r="43" spans="1:42" x14ac:dyDescent="0.25">
      <c r="A43" s="22" t="s">
        <v>230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</row>
    <row r="44" spans="1:42" x14ac:dyDescent="0.25">
      <c r="A44" s="133" t="s">
        <v>155</v>
      </c>
      <c r="B44" s="134">
        <v>2019</v>
      </c>
      <c r="C44" s="134">
        <v>2022</v>
      </c>
      <c r="D44" s="138" t="s">
        <v>1</v>
      </c>
      <c r="E44" s="138" t="s">
        <v>2</v>
      </c>
      <c r="F44" s="138" t="s">
        <v>3</v>
      </c>
      <c r="G44" s="138">
        <v>2060</v>
      </c>
      <c r="I44" s="133" t="s">
        <v>156</v>
      </c>
      <c r="J44" s="138" t="s">
        <v>1</v>
      </c>
      <c r="K44" s="138" t="s">
        <v>2</v>
      </c>
      <c r="L44" s="138" t="s">
        <v>3</v>
      </c>
      <c r="M44" s="138">
        <v>2060</v>
      </c>
      <c r="O44" s="133" t="s">
        <v>157</v>
      </c>
      <c r="P44" s="138" t="s">
        <v>1</v>
      </c>
      <c r="Q44" s="138" t="s">
        <v>2</v>
      </c>
      <c r="R44" s="138" t="s">
        <v>3</v>
      </c>
      <c r="S44" s="138">
        <v>2060</v>
      </c>
    </row>
    <row r="45" spans="1:42" x14ac:dyDescent="0.25">
      <c r="A45" s="134" t="s">
        <v>158</v>
      </c>
      <c r="B45" s="140">
        <f>SUM('高情景（2001-2060, 2020RMB）'!T14:T15,'高情景（2001-2060, 2020RMB）'!T33,'高情景（2001-2060, 2020RMB）'!T53:T54)/'高情景（2001-2060, 2020RMB）'!T13</f>
        <v>0.11241444094958428</v>
      </c>
      <c r="C45" s="140">
        <f>SUM('高情景（2001-2060, 2020RMB）'!W14:W15,'高情景（2001-2060, 2020RMB）'!W33,'高情景（2001-2060, 2020RMB）'!W53:W54)/'高情景（2001-2060, 2020RMB）'!W13</f>
        <v>0.10728573117484291</v>
      </c>
      <c r="D45" s="135">
        <v>0.105</v>
      </c>
      <c r="E45" s="135">
        <v>0.10199999999999999</v>
      </c>
      <c r="F45" s="135">
        <v>9.8000000000000004E-2</v>
      </c>
      <c r="G45" s="135">
        <v>7.8E-2</v>
      </c>
      <c r="I45" s="134" t="s">
        <v>158</v>
      </c>
      <c r="J45" s="140">
        <f>(D45+P45)/2</f>
        <v>0.104</v>
      </c>
      <c r="K45" s="140">
        <f t="shared" ref="K45:M45" si="15">(E45+Q45)/2</f>
        <v>9.9500000000000005E-2</v>
      </c>
      <c r="L45" s="140">
        <f t="shared" si="15"/>
        <v>9.1499999999999998E-2</v>
      </c>
      <c r="M45" s="140">
        <f t="shared" si="15"/>
        <v>7.0000000000000007E-2</v>
      </c>
      <c r="O45" s="134" t="s">
        <v>158</v>
      </c>
      <c r="P45" s="135">
        <v>0.10299999999999999</v>
      </c>
      <c r="Q45" s="135">
        <v>9.7000000000000003E-2</v>
      </c>
      <c r="R45" s="135">
        <v>8.5000000000000006E-2</v>
      </c>
      <c r="S45" s="135">
        <v>6.2E-2</v>
      </c>
    </row>
    <row r="46" spans="1:42" x14ac:dyDescent="0.25">
      <c r="A46" s="134" t="s">
        <v>159</v>
      </c>
      <c r="B46" s="140">
        <f>'高情景（2001-2060, 2020RMB）'!T52/'高情景（2001-2060, 2020RMB）'!T13</f>
        <v>4.5856952192426872E-2</v>
      </c>
      <c r="C46" s="140">
        <f>'高情景（2001-2060, 2020RMB）'!W52/'高情景（2001-2060, 2020RMB）'!W13</f>
        <v>4.6516835182683361E-2</v>
      </c>
      <c r="D46" s="135">
        <v>0.05</v>
      </c>
      <c r="E46" s="135">
        <v>5.2999999999999999E-2</v>
      </c>
      <c r="F46" s="135">
        <v>6.0999999999999999E-2</v>
      </c>
      <c r="G46" s="135">
        <v>8.3000000000000004E-2</v>
      </c>
      <c r="I46" s="134" t="s">
        <v>159</v>
      </c>
      <c r="J46" s="140">
        <f t="shared" ref="J46:J50" si="16">(D46+P46)/2</f>
        <v>0.05</v>
      </c>
      <c r="K46" s="140">
        <f t="shared" ref="K46:K50" si="17">(E46+Q46)/2</f>
        <v>5.2999999999999999E-2</v>
      </c>
      <c r="L46" s="140">
        <f t="shared" ref="L46:L50" si="18">(F46+R46)/2</f>
        <v>6.0499999999999998E-2</v>
      </c>
      <c r="M46" s="140">
        <f t="shared" ref="M46:M50" si="19">(G46+S46)/2</f>
        <v>8.2000000000000003E-2</v>
      </c>
      <c r="O46" s="134" t="s">
        <v>159</v>
      </c>
      <c r="P46" s="135">
        <v>0.05</v>
      </c>
      <c r="Q46" s="135">
        <v>5.2999999999999999E-2</v>
      </c>
      <c r="R46" s="135">
        <v>0.06</v>
      </c>
      <c r="S46" s="135">
        <v>8.1000000000000003E-2</v>
      </c>
    </row>
    <row r="47" spans="1:42" x14ac:dyDescent="0.25">
      <c r="A47" s="134" t="s">
        <v>160</v>
      </c>
      <c r="B47" s="140">
        <f>SUM('高情景（2001-2060, 2020RMB）'!T25:T26,'高情景（2001-2060, 2020RMB）'!T30,'高情景（2001-2060, 2020RMB）'!T34,'高情景（2001-2060, 2020RMB）'!T36:T37,'高情景（2001-2060, 2020RMB）'!T38:T40)/'高情景（2001-2060, 2020RMB）'!T13</f>
        <v>0.2890145142163702</v>
      </c>
      <c r="C47" s="140">
        <f>SUM('高情景（2001-2060, 2020RMB）'!W25:W26,'高情景（2001-2060, 2020RMB）'!W30,'高情景（2001-2060, 2020RMB）'!W34,'高情景（2001-2060, 2020RMB）'!W36:W37,'高情景（2001-2060, 2020RMB）'!W38:W40)/'高情景（2001-2060, 2020RMB）'!W13</f>
        <v>0.27105648004443661</v>
      </c>
      <c r="D47" s="135">
        <v>0.26800000000000002</v>
      </c>
      <c r="E47" s="135">
        <v>0.26</v>
      </c>
      <c r="F47" s="135">
        <v>0.23799999999999999</v>
      </c>
      <c r="G47" s="135">
        <v>0.19</v>
      </c>
      <c r="I47" s="134" t="s">
        <v>160</v>
      </c>
      <c r="J47" s="140">
        <f t="shared" si="16"/>
        <v>0.26300000000000001</v>
      </c>
      <c r="K47" s="140">
        <f t="shared" si="17"/>
        <v>0.25</v>
      </c>
      <c r="L47" s="140">
        <f t="shared" si="18"/>
        <v>0.22549999999999998</v>
      </c>
      <c r="M47" s="140">
        <f t="shared" si="19"/>
        <v>0.16300000000000001</v>
      </c>
      <c r="O47" s="134" t="s">
        <v>160</v>
      </c>
      <c r="P47" s="135">
        <v>0.25800000000000001</v>
      </c>
      <c r="Q47" s="135">
        <v>0.24</v>
      </c>
      <c r="R47" s="135">
        <v>0.21299999999999999</v>
      </c>
      <c r="S47" s="135">
        <v>0.13600000000000001</v>
      </c>
    </row>
    <row r="48" spans="1:42" x14ac:dyDescent="0.25">
      <c r="A48" s="134" t="s">
        <v>161</v>
      </c>
      <c r="B48" s="140">
        <f>SUM('高情景（2001-2060, 2020RMB）'!T41:T46)/'高情景（2001-2060, 2020RMB）'!T13</f>
        <v>0.25386828706359943</v>
      </c>
      <c r="C48" s="140">
        <f>SUM('高情景（2001-2060, 2020RMB）'!W41:W46)/'高情景（2001-2060, 2020RMB）'!W13</f>
        <v>0.27033410119792267</v>
      </c>
      <c r="D48" s="135">
        <v>0.27300000000000002</v>
      </c>
      <c r="E48" s="135">
        <v>0.27800000000000002</v>
      </c>
      <c r="F48" s="135">
        <v>0.28199999999999997</v>
      </c>
      <c r="G48" s="135">
        <v>0.29499999999999998</v>
      </c>
      <c r="I48" s="134" t="s">
        <v>161</v>
      </c>
      <c r="J48" s="140">
        <f t="shared" si="16"/>
        <v>0.27650000000000002</v>
      </c>
      <c r="K48" s="140">
        <f t="shared" si="17"/>
        <v>0.28500000000000003</v>
      </c>
      <c r="L48" s="140">
        <f t="shared" si="18"/>
        <v>0.29349999999999998</v>
      </c>
      <c r="M48" s="140">
        <f t="shared" si="19"/>
        <v>0.315</v>
      </c>
      <c r="O48" s="134" t="s">
        <v>161</v>
      </c>
      <c r="P48" s="135">
        <v>0.28000000000000003</v>
      </c>
      <c r="Q48" s="135">
        <v>0.29199999999999998</v>
      </c>
      <c r="R48" s="135">
        <v>0.30499999999999999</v>
      </c>
      <c r="S48" s="265">
        <v>0.33500000000000002</v>
      </c>
    </row>
    <row r="49" spans="1:42" x14ac:dyDescent="0.25">
      <c r="A49" s="134" t="s">
        <v>162</v>
      </c>
      <c r="B49" s="140">
        <f>SUM('高情景（2001-2060, 2020RMB）'!T47:T48,'高情景（2001-2060, 2020RMB）'!T35)/'高情景（2001-2060, 2020RMB）'!T13</f>
        <v>0.12956588500474209</v>
      </c>
      <c r="C49" s="140">
        <f>SUM('高情景（2001-2060, 2020RMB）'!W47:W48,'高情景（2001-2060, 2020RMB）'!W35)/'高情景（2001-2060, 2020RMB）'!W13</f>
        <v>0.14591242898915341</v>
      </c>
      <c r="D49" s="135">
        <v>0.152</v>
      </c>
      <c r="E49" s="135">
        <v>0.157</v>
      </c>
      <c r="F49" s="135">
        <v>0.17199999999999999</v>
      </c>
      <c r="G49" s="135">
        <v>0.23</v>
      </c>
      <c r="I49" s="134" t="s">
        <v>162</v>
      </c>
      <c r="J49" s="140">
        <f t="shared" si="16"/>
        <v>0.156</v>
      </c>
      <c r="K49" s="140">
        <f t="shared" si="17"/>
        <v>0.16649999999999998</v>
      </c>
      <c r="L49" s="140">
        <f t="shared" si="18"/>
        <v>0.186</v>
      </c>
      <c r="M49" s="140">
        <f t="shared" si="19"/>
        <v>0.254</v>
      </c>
      <c r="O49" s="134" t="s">
        <v>162</v>
      </c>
      <c r="P49" s="135">
        <v>0.16</v>
      </c>
      <c r="Q49" s="135">
        <v>0.17599999999999999</v>
      </c>
      <c r="R49" s="135">
        <v>0.2</v>
      </c>
      <c r="S49" s="135">
        <v>0.27800000000000002</v>
      </c>
    </row>
    <row r="50" spans="1:42" x14ac:dyDescent="0.25">
      <c r="A50" s="134" t="s">
        <v>163</v>
      </c>
      <c r="B50" s="140">
        <f>SUM('高情景（2001-2060, 2020RMB）'!T16:T24,'高情景（2001-2060, 2020RMB）'!T27:T29,'高情景（2001-2060, 2020RMB）'!T31:T32,'高情景（2001-2060, 2020RMB）'!T49:T51)/'高情景（2001-2060, 2020RMB）'!T13</f>
        <v>0.16927992057327723</v>
      </c>
      <c r="C50" s="140">
        <f>SUM('高情景（2001-2060, 2020RMB）'!W16:W24,'高情景（2001-2060, 2020RMB）'!W27:W29,'高情景（2001-2060, 2020RMB）'!W31:W32,'高情景（2001-2060, 2020RMB）'!W49:W51)/'高情景（2001-2060, 2020RMB）'!W13</f>
        <v>0.15889442341096063</v>
      </c>
      <c r="D50" s="140">
        <f>D51-SUM(D45:D49)</f>
        <v>0.15199999999999991</v>
      </c>
      <c r="E50" s="140">
        <f t="shared" ref="E50" si="20">E51-SUM(E45:E49)</f>
        <v>0.14999999999999991</v>
      </c>
      <c r="F50" s="140">
        <f>F51-SUM(F45:F49)</f>
        <v>0.14900000000000002</v>
      </c>
      <c r="G50" s="140">
        <f>G51-SUM(G45:G49)</f>
        <v>0.12400000000000011</v>
      </c>
      <c r="I50" s="134" t="s">
        <v>163</v>
      </c>
      <c r="J50" s="140">
        <f t="shared" si="16"/>
        <v>0.15049999999999991</v>
      </c>
      <c r="K50" s="140">
        <f t="shared" si="17"/>
        <v>0.14600000000000002</v>
      </c>
      <c r="L50" s="140">
        <f t="shared" si="18"/>
        <v>0.14300000000000002</v>
      </c>
      <c r="M50" s="140">
        <f t="shared" si="19"/>
        <v>0.11599999999999999</v>
      </c>
      <c r="O50" s="134" t="s">
        <v>163</v>
      </c>
      <c r="P50" s="135">
        <f>P51-SUM(P45:P49)</f>
        <v>0.14899999999999991</v>
      </c>
      <c r="Q50" s="135">
        <f t="shared" ref="Q50:R50" si="21">Q51-SUM(Q45:Q49)</f>
        <v>0.14200000000000013</v>
      </c>
      <c r="R50" s="135">
        <f t="shared" si="21"/>
        <v>0.13700000000000001</v>
      </c>
      <c r="S50" s="135">
        <f>S51-SUM(S45:S49)</f>
        <v>0.10799999999999987</v>
      </c>
      <c r="U50" s="228" t="s">
        <v>303</v>
      </c>
    </row>
    <row r="51" spans="1:42" x14ac:dyDescent="0.25">
      <c r="A51" s="134" t="s">
        <v>164</v>
      </c>
      <c r="B51" s="135">
        <f>SUM(B45:B50)</f>
        <v>1</v>
      </c>
      <c r="C51" s="135">
        <f>SUM(C45:C50)</f>
        <v>0.99999999999999956</v>
      </c>
      <c r="D51" s="135">
        <v>1</v>
      </c>
      <c r="E51" s="135">
        <v>1</v>
      </c>
      <c r="F51" s="135">
        <v>1</v>
      </c>
      <c r="G51" s="135">
        <v>1</v>
      </c>
      <c r="I51" s="134" t="s">
        <v>164</v>
      </c>
      <c r="J51" s="140">
        <f>SUM(J45:J50)</f>
        <v>1</v>
      </c>
      <c r="K51" s="140">
        <f t="shared" ref="K51:M51" si="22">SUM(K45:K50)</f>
        <v>1</v>
      </c>
      <c r="L51" s="140">
        <f t="shared" si="22"/>
        <v>1</v>
      </c>
      <c r="M51" s="140">
        <f t="shared" si="22"/>
        <v>1</v>
      </c>
      <c r="O51" s="134" t="s">
        <v>164</v>
      </c>
      <c r="P51" s="135">
        <v>1</v>
      </c>
      <c r="Q51" s="135">
        <v>1</v>
      </c>
      <c r="R51" s="135">
        <v>1</v>
      </c>
      <c r="S51" s="135">
        <v>1</v>
      </c>
    </row>
    <row r="53" spans="1:42" x14ac:dyDescent="0.25">
      <c r="A53" s="134" t="s">
        <v>165</v>
      </c>
      <c r="B53" s="140">
        <f>'高情景（2001-2060, 2020RMB）'!T57/'高情景（2001-2060, 2020RMB）'!T56</f>
        <v>8.0059913485530196E-2</v>
      </c>
      <c r="C53" s="140">
        <f>'高情景（2001-2060, 2020RMB）'!W57/'高情景（2001-2060, 2020RMB）'!W56</f>
        <v>7.8523402087963046E-2</v>
      </c>
      <c r="D53" s="135">
        <v>7.8E-2</v>
      </c>
      <c r="E53" s="135">
        <v>7.4999999999999997E-2</v>
      </c>
      <c r="F53" s="135">
        <v>7.0000000000000007E-2</v>
      </c>
      <c r="G53" s="135">
        <v>5.3999999999999999E-2</v>
      </c>
      <c r="I53" s="134" t="s">
        <v>165</v>
      </c>
      <c r="J53" s="140">
        <f>(D53+P53)/2</f>
        <v>7.6499999999999999E-2</v>
      </c>
      <c r="K53" s="140">
        <f t="shared" ref="K53:M53" si="23">(E53+Q53)/2</f>
        <v>7.3999999999999996E-2</v>
      </c>
      <c r="L53" s="140">
        <f t="shared" si="23"/>
        <v>6.9000000000000006E-2</v>
      </c>
      <c r="M53" s="140">
        <f t="shared" si="23"/>
        <v>5.0500000000000003E-2</v>
      </c>
      <c r="O53" s="134" t="s">
        <v>165</v>
      </c>
      <c r="P53" s="140">
        <v>7.4999999999999997E-2</v>
      </c>
      <c r="Q53" s="140">
        <v>7.2999999999999995E-2</v>
      </c>
      <c r="R53" s="140">
        <v>6.8000000000000005E-2</v>
      </c>
      <c r="S53" s="140">
        <v>4.7E-2</v>
      </c>
    </row>
    <row r="54" spans="1:42" x14ac:dyDescent="0.25">
      <c r="A54" s="134" t="s">
        <v>166</v>
      </c>
      <c r="B54" s="140">
        <f>SUM('高情景（2001-2060, 2020RMB）'!T58:T59)/'高情景（2001-2060, 2020RMB）'!T56</f>
        <v>0.21407853794505038</v>
      </c>
      <c r="C54" s="140">
        <f>SUM('高情景（2001-2060, 2020RMB）'!W58:W59)/'高情景（2001-2060, 2020RMB）'!W56</f>
        <v>0.20925315216281318</v>
      </c>
      <c r="D54" s="135">
        <v>0.20499999999999999</v>
      </c>
      <c r="E54" s="135">
        <v>0.2</v>
      </c>
      <c r="F54" s="135">
        <v>0.19</v>
      </c>
      <c r="G54" s="135">
        <v>0.16800000000000001</v>
      </c>
      <c r="I54" s="134" t="s">
        <v>166</v>
      </c>
      <c r="J54" s="140">
        <f t="shared" ref="J54:J56" si="24">(D54+P54)/2</f>
        <v>0.20400000000000001</v>
      </c>
      <c r="K54" s="140">
        <f t="shared" ref="K54:K56" si="25">(E54+Q54)/2</f>
        <v>0.19750000000000001</v>
      </c>
      <c r="L54" s="140">
        <f t="shared" ref="L54:L56" si="26">(F54+R54)/2</f>
        <v>0.188</v>
      </c>
      <c r="M54" s="140">
        <f t="shared" ref="M54:M56" si="27">(G54+S54)/2</f>
        <v>0.16200000000000001</v>
      </c>
      <c r="O54" s="134" t="s">
        <v>166</v>
      </c>
      <c r="P54" s="140">
        <v>0.20300000000000001</v>
      </c>
      <c r="Q54" s="140">
        <v>0.19500000000000001</v>
      </c>
      <c r="R54" s="140">
        <v>0.186</v>
      </c>
      <c r="S54" s="140">
        <v>0.156</v>
      </c>
    </row>
    <row r="55" spans="1:42" x14ac:dyDescent="0.25">
      <c r="A55" s="134" t="s">
        <v>167</v>
      </c>
      <c r="B55" s="140">
        <f>SUM('高情景（2001-2060, 2020RMB）'!T60:T70)/'高情景（2001-2060, 2020RMB）'!T56</f>
        <v>0.70586154856941952</v>
      </c>
      <c r="C55" s="140">
        <f>SUM('高情景（2001-2060, 2020RMB）'!W60:W70)/'高情景（2001-2060, 2020RMB）'!W56</f>
        <v>0.71222344574922392</v>
      </c>
      <c r="D55" s="135">
        <f>D56-D53-D54</f>
        <v>0.71700000000000008</v>
      </c>
      <c r="E55" s="135">
        <f t="shared" ref="E55:G55" si="28">E56-E53-E54</f>
        <v>0.72500000000000009</v>
      </c>
      <c r="F55" s="135">
        <f t="shared" si="28"/>
        <v>0.74</v>
      </c>
      <c r="G55" s="135">
        <f t="shared" si="28"/>
        <v>0.77799999999999991</v>
      </c>
      <c r="I55" s="134" t="s">
        <v>167</v>
      </c>
      <c r="J55" s="140">
        <f t="shared" si="24"/>
        <v>0.71950000000000003</v>
      </c>
      <c r="K55" s="140">
        <f t="shared" si="25"/>
        <v>0.72850000000000004</v>
      </c>
      <c r="L55" s="140">
        <f t="shared" si="26"/>
        <v>0.74299999999999999</v>
      </c>
      <c r="M55" s="140">
        <f t="shared" si="27"/>
        <v>0.78749999999999987</v>
      </c>
      <c r="O55" s="134" t="s">
        <v>167</v>
      </c>
      <c r="P55" s="140">
        <f>P56-P53-P54</f>
        <v>0.72199999999999998</v>
      </c>
      <c r="Q55" s="140">
        <f t="shared" ref="Q55:S55" si="29">Q56-Q53-Q54</f>
        <v>0.73199999999999998</v>
      </c>
      <c r="R55" s="140">
        <f t="shared" si="29"/>
        <v>0.746</v>
      </c>
      <c r="S55" s="140">
        <f t="shared" si="29"/>
        <v>0.79699999999999993</v>
      </c>
    </row>
    <row r="56" spans="1:42" x14ac:dyDescent="0.25">
      <c r="A56" s="134" t="s">
        <v>168</v>
      </c>
      <c r="B56" s="135">
        <f>SUM(B53:B55)</f>
        <v>1</v>
      </c>
      <c r="C56" s="135">
        <f>SUM(C53:C55)</f>
        <v>1</v>
      </c>
      <c r="D56" s="141">
        <v>1</v>
      </c>
      <c r="E56" s="141">
        <v>1</v>
      </c>
      <c r="F56" s="141">
        <v>1</v>
      </c>
      <c r="G56" s="141">
        <v>1</v>
      </c>
      <c r="I56" s="134" t="s">
        <v>168</v>
      </c>
      <c r="J56" s="140">
        <f t="shared" si="24"/>
        <v>1</v>
      </c>
      <c r="K56" s="140">
        <f t="shared" si="25"/>
        <v>1</v>
      </c>
      <c r="L56" s="140">
        <f t="shared" si="26"/>
        <v>1</v>
      </c>
      <c r="M56" s="140">
        <f t="shared" si="27"/>
        <v>1</v>
      </c>
      <c r="O56" s="134" t="s">
        <v>168</v>
      </c>
      <c r="P56" s="140">
        <v>1</v>
      </c>
      <c r="Q56" s="140">
        <v>1</v>
      </c>
      <c r="R56" s="140">
        <v>1</v>
      </c>
      <c r="S56" s="140">
        <v>1</v>
      </c>
    </row>
    <row r="57" spans="1:42" x14ac:dyDescent="0.25">
      <c r="B57" s="139"/>
      <c r="C57" s="139"/>
      <c r="D57" s="142"/>
      <c r="E57" s="142"/>
      <c r="F57" s="142"/>
      <c r="G57" s="142"/>
      <c r="J57" s="143"/>
      <c r="K57" s="143"/>
      <c r="L57" s="143"/>
      <c r="M57" s="143"/>
      <c r="P57" s="143"/>
      <c r="Q57" s="143"/>
      <c r="R57" s="143"/>
      <c r="S57" s="143"/>
    </row>
    <row r="58" spans="1:42" x14ac:dyDescent="0.25">
      <c r="A58" s="128" t="s">
        <v>231</v>
      </c>
    </row>
    <row r="59" spans="1:42" x14ac:dyDescent="0.25">
      <c r="A59" s="127" t="s">
        <v>8</v>
      </c>
      <c r="B59" s="124">
        <v>2020</v>
      </c>
      <c r="C59" s="119">
        <v>2021</v>
      </c>
      <c r="D59" s="119">
        <v>2022</v>
      </c>
      <c r="E59" s="119">
        <v>2023</v>
      </c>
      <c r="F59" s="119">
        <v>2024</v>
      </c>
      <c r="G59" s="119">
        <v>2025</v>
      </c>
      <c r="H59" s="119">
        <v>2026</v>
      </c>
      <c r="I59" s="119">
        <v>2027</v>
      </c>
      <c r="J59" s="119">
        <v>2028</v>
      </c>
      <c r="K59" s="119">
        <v>2029</v>
      </c>
      <c r="L59" s="119">
        <v>2030</v>
      </c>
      <c r="M59" s="119">
        <v>2031</v>
      </c>
      <c r="N59" s="119">
        <v>2032</v>
      </c>
      <c r="O59" s="119">
        <v>2033</v>
      </c>
      <c r="P59" s="119">
        <v>2034</v>
      </c>
      <c r="Q59" s="119">
        <v>2035</v>
      </c>
      <c r="R59" s="119">
        <v>2036</v>
      </c>
      <c r="S59" s="119">
        <v>2037</v>
      </c>
      <c r="T59" s="119">
        <v>2038</v>
      </c>
      <c r="U59" s="119">
        <v>2039</v>
      </c>
      <c r="V59" s="119">
        <v>2040</v>
      </c>
      <c r="W59" s="119">
        <v>2041</v>
      </c>
      <c r="X59" s="119">
        <v>2042</v>
      </c>
      <c r="Y59" s="119">
        <v>2043</v>
      </c>
      <c r="Z59" s="119">
        <v>2044</v>
      </c>
      <c r="AA59" s="119">
        <v>2045</v>
      </c>
      <c r="AB59" s="119">
        <v>2046</v>
      </c>
      <c r="AC59" s="119">
        <v>2047</v>
      </c>
      <c r="AD59" s="119">
        <v>2048</v>
      </c>
      <c r="AE59" s="119">
        <v>2049</v>
      </c>
      <c r="AF59" s="119">
        <v>2050</v>
      </c>
      <c r="AG59" s="119">
        <v>2051</v>
      </c>
      <c r="AH59" s="119">
        <v>2052</v>
      </c>
      <c r="AI59" s="119">
        <v>2053</v>
      </c>
      <c r="AJ59" s="119">
        <v>2054</v>
      </c>
      <c r="AK59" s="119">
        <v>2055</v>
      </c>
      <c r="AL59" s="119">
        <v>2056</v>
      </c>
      <c r="AM59" s="119">
        <v>2057</v>
      </c>
      <c r="AN59" s="119">
        <v>2058</v>
      </c>
      <c r="AO59" s="119">
        <v>2059</v>
      </c>
      <c r="AP59" s="120">
        <v>2060</v>
      </c>
    </row>
    <row r="60" spans="1:42" x14ac:dyDescent="0.25">
      <c r="A60" s="123" t="s">
        <v>169</v>
      </c>
      <c r="B60" s="10">
        <f>SUM('高情景（2001-2060, 2020RMB）'!U14:U15,'高情景（2001-2060, 2020RMB）'!U33,'高情景（2001-2060, 2020RMB）'!U53:U54)</f>
        <v>34486.847010845668</v>
      </c>
      <c r="C60" s="10">
        <f>SUM('高情景（2001-2060, 2020RMB）'!V14:V15,'高情景（2001-2060, 2020RMB）'!V33,'高情景（2001-2060, 2020RMB）'!V53:V54)</f>
        <v>37878.279541193522</v>
      </c>
      <c r="D60" s="10">
        <f>SUM('高情景（2001-2060, 2020RMB）'!W14:W15,'高情景（2001-2060, 2020RMB）'!W33,'高情景（2001-2060, 2020RMB）'!W53:W54)</f>
        <v>40294.225269378127</v>
      </c>
      <c r="E60" s="10">
        <f>E166</f>
        <v>40873.935541827268</v>
      </c>
      <c r="F60" s="10">
        <f>F166</f>
        <v>42307.122630138394</v>
      </c>
      <c r="G60" s="11">
        <f>G$25*D45</f>
        <v>44118.475969652311</v>
      </c>
      <c r="H60" s="10">
        <f>H166</f>
        <v>45845.33048953089</v>
      </c>
      <c r="I60" s="10">
        <f t="shared" ref="I60:K60" si="30">I166</f>
        <v>47379.938037763437</v>
      </c>
      <c r="J60" s="10">
        <f t="shared" si="30"/>
        <v>48722.513437802685</v>
      </c>
      <c r="K60" s="10">
        <f t="shared" si="30"/>
        <v>49883.02866541579</v>
      </c>
      <c r="L60" s="11">
        <f>L$25*E45</f>
        <v>50880.406677957923</v>
      </c>
      <c r="M60" s="10">
        <f>M166</f>
        <v>51737.371865053159</v>
      </c>
      <c r="N60" s="10">
        <f t="shared" ref="N60:P60" si="31">N166</f>
        <v>52464.685884128397</v>
      </c>
      <c r="O60" s="10">
        <f t="shared" si="31"/>
        <v>53070.865850771333</v>
      </c>
      <c r="P60" s="10">
        <f t="shared" si="31"/>
        <v>53565.841512778512</v>
      </c>
      <c r="Q60" s="11">
        <f>Q$25*F45</f>
        <v>53960.619301402905</v>
      </c>
      <c r="R60" s="10">
        <f>R166</f>
        <v>54266.24419934085</v>
      </c>
      <c r="S60" s="10">
        <f t="shared" ref="S60:AO60" si="32">S166</f>
        <v>54491.363384696313</v>
      </c>
      <c r="T60" s="10">
        <f t="shared" si="32"/>
        <v>54644.154758587392</v>
      </c>
      <c r="U60" s="10">
        <f t="shared" si="32"/>
        <v>54732.864970835224</v>
      </c>
      <c r="V60" s="10">
        <f t="shared" si="32"/>
        <v>54765.650545031131</v>
      </c>
      <c r="W60" s="10">
        <f t="shared" si="32"/>
        <v>54750.439245209025</v>
      </c>
      <c r="X60" s="10">
        <f t="shared" si="32"/>
        <v>54694.813338267842</v>
      </c>
      <c r="Y60" s="10">
        <f t="shared" si="32"/>
        <v>54605.915692380215</v>
      </c>
      <c r="Z60" s="10">
        <f t="shared" si="32"/>
        <v>54490.37902678558</v>
      </c>
      <c r="AA60" s="10">
        <f t="shared" si="32"/>
        <v>54354.278099958326</v>
      </c>
      <c r="AB60" s="10">
        <f t="shared" si="32"/>
        <v>54203.104192680963</v>
      </c>
      <c r="AC60" s="10">
        <f t="shared" si="32"/>
        <v>54041.760906962649</v>
      </c>
      <c r="AD60" s="10">
        <f t="shared" si="32"/>
        <v>53874.580054619924</v>
      </c>
      <c r="AE60" s="10">
        <f t="shared" si="32"/>
        <v>53705.356242222391</v>
      </c>
      <c r="AF60" s="10">
        <f t="shared" si="32"/>
        <v>53537.398662653424</v>
      </c>
      <c r="AG60" s="10">
        <f t="shared" si="32"/>
        <v>53373.598568534457</v>
      </c>
      <c r="AH60" s="10">
        <f t="shared" si="32"/>
        <v>53216.51092100807</v>
      </c>
      <c r="AI60" s="10">
        <f t="shared" si="32"/>
        <v>53068.44877239046</v>
      </c>
      <c r="AJ60" s="10">
        <f t="shared" si="32"/>
        <v>52931.589048763184</v>
      </c>
      <c r="AK60" s="10">
        <f t="shared" si="32"/>
        <v>52808.088547124258</v>
      </c>
      <c r="AL60" s="10">
        <f t="shared" si="32"/>
        <v>52700.209152664211</v>
      </c>
      <c r="AM60" s="10">
        <f t="shared" si="32"/>
        <v>52610.451519660193</v>
      </c>
      <c r="AN60" s="10">
        <f t="shared" si="32"/>
        <v>52541.696752323973</v>
      </c>
      <c r="AO60" s="10">
        <f t="shared" si="32"/>
        <v>52497.355981208224</v>
      </c>
      <c r="AP60" s="12">
        <f>AP$25*G45</f>
        <v>52481.528171807782</v>
      </c>
    </row>
    <row r="61" spans="1:42" x14ac:dyDescent="0.25">
      <c r="A61" s="123" t="s">
        <v>170</v>
      </c>
      <c r="B61" s="14">
        <f>'高情景（2001-2060, 2020RMB）'!U52</f>
        <v>14171.804811655176</v>
      </c>
      <c r="C61" s="14">
        <f>'高情景（2001-2060, 2020RMB）'!V52</f>
        <v>16363.884569742619</v>
      </c>
      <c r="D61" s="14">
        <f>'高情景（2001-2060, 2020RMB）'!W52</f>
        <v>17470.728074872739</v>
      </c>
      <c r="E61" s="14">
        <f>VLOOKUP($A61,Python数据平滑!$A$25:$AN$52,COLUMN(Python数据平滑!C$25),0)</f>
        <v>18018.84876359997</v>
      </c>
      <c r="F61" s="14">
        <f>VLOOKUP($A61,Python数据平滑!$A$25:$AN$52,COLUMN(Python数据平滑!D$25),0)</f>
        <v>19361.584639183431</v>
      </c>
      <c r="G61" s="15">
        <f>G$25*D46</f>
        <v>21008.798080786815</v>
      </c>
      <c r="H61" s="14">
        <f>VLOOKUP($A61,Python数据平滑!$A$25:$AN$52,COLUMN(Python数据平滑!F$25),0)</f>
        <v>22450.271075598059</v>
      </c>
      <c r="I61" s="14">
        <f>VLOOKUP($A61,Python数据平滑!$A$25:$AN$52,COLUMN(Python数据平滑!G$25),0)</f>
        <v>23614.33211044487</v>
      </c>
      <c r="J61" s="14">
        <f>VLOOKUP($A61,Python数据平滑!$A$25:$AN$52,COLUMN(Python数据平滑!H$25),0)</f>
        <v>24586.802902522209</v>
      </c>
      <c r="K61" s="14">
        <f>VLOOKUP($A61,Python数据平滑!$A$25:$AN$52,COLUMN(Python数据平滑!I$25),0)</f>
        <v>25482.344813650321</v>
      </c>
      <c r="L61" s="15">
        <f t="shared" ref="L61:L65" si="33">L$25*E46</f>
        <v>26437.858371880098</v>
      </c>
      <c r="M61" s="14">
        <f>VLOOKUP($A61,Python数据平滑!$A$25:$AN$52,COLUMN(Python数据平滑!K$25),0)</f>
        <v>27577.616664530651</v>
      </c>
      <c r="N61" s="14">
        <f>VLOOKUP($A61,Python数据平滑!$A$25:$AN$52,COLUMN(Python数据平滑!L$25),0)</f>
        <v>28903.230272592471</v>
      </c>
      <c r="O61" s="14">
        <f>VLOOKUP($A61,Python数据平滑!$A$25:$AN$52,COLUMN(Python数据平滑!M$25),0)</f>
        <v>30378.494501132489</v>
      </c>
      <c r="P61" s="14">
        <f>VLOOKUP($A61,Python数据平滑!$A$25:$AN$52,COLUMN(Python数据平滑!N$25),0)</f>
        <v>31958.57024989112</v>
      </c>
      <c r="Q61" s="15">
        <f t="shared" ref="Q61:Q65" si="34">Q$25*F46</f>
        <v>33587.732422301808</v>
      </c>
      <c r="R61" s="14">
        <f>VLOOKUP($A61,Python数据平滑!$A$25:$AN$52,COLUMN(Python数据平滑!P$25),0)</f>
        <v>35209.589306252637</v>
      </c>
      <c r="S61" s="14">
        <f>VLOOKUP($A61,Python数据平滑!$A$25:$AN$52,COLUMN(Python数据平滑!Q$25),0)</f>
        <v>36805.905721995361</v>
      </c>
      <c r="T61" s="14">
        <f>VLOOKUP($A61,Python数据平滑!$A$25:$AN$52,COLUMN(Python数据平滑!R$25),0)</f>
        <v>38369.252920752551</v>
      </c>
      <c r="U61" s="14">
        <f>VLOOKUP($A61,Python数据平滑!$A$25:$AN$52,COLUMN(Python数据平滑!S$25),0)</f>
        <v>39892.51983489401</v>
      </c>
      <c r="V61" s="14">
        <f>VLOOKUP($A61,Python数据平滑!$A$25:$AN$52,COLUMN(Python数据平滑!T$25),0)</f>
        <v>41368.988022665792</v>
      </c>
      <c r="W61" s="14">
        <f>VLOOKUP($A61,Python数据平滑!$A$25:$AN$52,COLUMN(Python数据平滑!U$25),0)</f>
        <v>42792.39902498739</v>
      </c>
      <c r="X61" s="14">
        <f>VLOOKUP($A61,Python数据平滑!$A$25:$AN$52,COLUMN(Python数据平滑!V$25),0)</f>
        <v>44157.013245169539</v>
      </c>
      <c r="Y61" s="14">
        <f>VLOOKUP($A61,Python数据平滑!$A$25:$AN$52,COLUMN(Python数据平滑!W$25),0)</f>
        <v>45457.659686541912</v>
      </c>
      <c r="Z61" s="14">
        <f>VLOOKUP($A61,Python数据平滑!$A$25:$AN$52,COLUMN(Python数据平滑!X$25),0)</f>
        <v>46689.776110263228</v>
      </c>
      <c r="AA61" s="14">
        <f>VLOOKUP($A61,Python数据平滑!$A$25:$AN$52,COLUMN(Python数据平滑!Y$25),0)</f>
        <v>47849.439399388539</v>
      </c>
      <c r="AB61" s="14">
        <f>VLOOKUP($A61,Python数据平滑!$A$25:$AN$52,COLUMN(Python数据平滑!Z$25),0)</f>
        <v>48933.386129591279</v>
      </c>
      <c r="AC61" s="14">
        <f>VLOOKUP($A61,Python数据平滑!$A$25:$AN$52,COLUMN(Python数据平滑!AA$25),0)</f>
        <v>49939.023546578159</v>
      </c>
      <c r="AD61" s="14">
        <f>VLOOKUP($A61,Python数据平滑!$A$25:$AN$52,COLUMN(Python数据平滑!AB$25),0)</f>
        <v>50864.431330897329</v>
      </c>
      <c r="AE61" s="14">
        <f>VLOOKUP($A61,Python数据平滑!$A$25:$AN$52,COLUMN(Python数据平滑!AC$25),0)</f>
        <v>51708.354689191226</v>
      </c>
      <c r="AF61" s="14">
        <f>VLOOKUP($A61,Python数据平滑!$A$25:$AN$52,COLUMN(Python数据平滑!AD$25),0)</f>
        <v>52470.189444647258</v>
      </c>
      <c r="AG61" s="14">
        <f>VLOOKUP($A61,Python数据平滑!$A$25:$AN$52,COLUMN(Python数据平滑!AE$25),0)</f>
        <v>53149.95990707288</v>
      </c>
      <c r="AH61" s="14">
        <f>VLOOKUP($A61,Python数据平滑!$A$25:$AN$52,COLUMN(Python数据平滑!AF$25),0)</f>
        <v>53748.29038422351</v>
      </c>
      <c r="AI61" s="14">
        <f>VLOOKUP($A61,Python数据平滑!$A$25:$AN$52,COLUMN(Python数据平滑!AG$25),0)</f>
        <v>54266.371251105207</v>
      </c>
      <c r="AJ61" s="14">
        <f>VLOOKUP($A61,Python数据平滑!$A$25:$AN$52,COLUMN(Python数据平滑!AH$25),0)</f>
        <v>54705.920524080997</v>
      </c>
      <c r="AK61" s="14">
        <f>VLOOKUP($A61,Python数据平滑!$A$25:$AN$52,COLUMN(Python数据平滑!AI$25),0)</f>
        <v>55069.141893447777</v>
      </c>
      <c r="AL61" s="14">
        <f>VLOOKUP($A61,Python数据平滑!$A$25:$AN$52,COLUMN(Python数据平滑!AJ$25),0)</f>
        <v>55358.680153928588</v>
      </c>
      <c r="AM61" s="14">
        <f>VLOOKUP($A61,Python数据平滑!$A$25:$AN$52,COLUMN(Python数据平滑!AK$25),0)</f>
        <v>55577.574939820894</v>
      </c>
      <c r="AN61" s="14">
        <f>VLOOKUP($A61,Python数据平滑!$A$25:$AN$52,COLUMN(Python数据平滑!AL$25),0)</f>
        <v>55729.213623152187</v>
      </c>
      <c r="AO61" s="14">
        <f>VLOOKUP($A61,Python数据平滑!$A$25:$AN$52,COLUMN(Python数据平滑!AM$25),0)</f>
        <v>55817.284172057742</v>
      </c>
      <c r="AP61" s="16">
        <f t="shared" ref="AP61:AP65" si="35">AP$25*G46</f>
        <v>55845.728695641614</v>
      </c>
    </row>
    <row r="62" spans="1:42" x14ac:dyDescent="0.25">
      <c r="A62" s="123" t="s">
        <v>171</v>
      </c>
      <c r="B62" s="14">
        <f>SUM('高情景（2001-2060, 2020RMB）'!U25:U26,'高情景（2001-2060, 2020RMB）'!U30,'高情景（2001-2060, 2020RMB）'!U34,'高情景（2001-2060, 2020RMB）'!U36:U37,'高情景（2001-2060, 2020RMB）'!U38:U40)</f>
        <v>90023.293328805914</v>
      </c>
      <c r="C62" s="14">
        <f>SUM('高情景（2001-2060, 2020RMB）'!V25:V26,'高情景（2001-2060, 2020RMB）'!V30,'高情景（2001-2060, 2020RMB）'!V34,'高情景（2001-2060, 2020RMB）'!V36:V37,'高情景（2001-2060, 2020RMB）'!V38:V40)</f>
        <v>98562.088933173043</v>
      </c>
      <c r="D62" s="14">
        <f>SUM('高情景（2001-2060, 2020RMB）'!W25:W26,'高情景（2001-2060, 2020RMB）'!W30,'高情景（2001-2060, 2020RMB）'!W34,'高情景（2001-2060, 2020RMB）'!W36:W37,'高情景（2001-2060, 2020RMB）'!W38:W40)</f>
        <v>101803.01469759936</v>
      </c>
      <c r="E62" s="14">
        <f>E172</f>
        <v>103452.18056238745</v>
      </c>
      <c r="F62" s="14">
        <f>F172</f>
        <v>107512.66050952932</v>
      </c>
      <c r="G62" s="15">
        <f t="shared" ref="G62:G64" si="36">G$25*D47</f>
        <v>112607.15771301734</v>
      </c>
      <c r="H62" s="14">
        <f>H172</f>
        <v>117408.60963974042</v>
      </c>
      <c r="I62" s="14">
        <f t="shared" ref="I62:K62" si="37">I172</f>
        <v>121569.52402921033</v>
      </c>
      <c r="J62" s="14">
        <f t="shared" si="37"/>
        <v>125029.15282223215</v>
      </c>
      <c r="K62" s="14">
        <f t="shared" si="37"/>
        <v>127745.47819955979</v>
      </c>
      <c r="L62" s="15">
        <f>L$25*E47</f>
        <v>129695.15427714767</v>
      </c>
      <c r="M62" s="14">
        <f>M172</f>
        <v>130895.36808359664</v>
      </c>
      <c r="N62" s="14">
        <f t="shared" ref="N62:P62" si="38">N172</f>
        <v>131469.60456935648</v>
      </c>
      <c r="O62" s="14">
        <f t="shared" si="38"/>
        <v>131576.34544296042</v>
      </c>
      <c r="P62" s="14">
        <f t="shared" si="38"/>
        <v>131380.24042677757</v>
      </c>
      <c r="Q62" s="15">
        <f t="shared" si="34"/>
        <v>131047.21830340705</v>
      </c>
      <c r="R62" s="14">
        <f t="shared" ref="R62" si="39">R172</f>
        <v>130714.31300004454</v>
      </c>
      <c r="S62" s="14">
        <f t="shared" ref="S62:AO62" si="40">S172</f>
        <v>130407.34802187947</v>
      </c>
      <c r="T62" s="14">
        <f t="shared" si="40"/>
        <v>130124.65959518633</v>
      </c>
      <c r="U62" s="14">
        <f t="shared" si="40"/>
        <v>129864.72837716805</v>
      </c>
      <c r="V62" s="14">
        <f t="shared" si="40"/>
        <v>129626.16219706999</v>
      </c>
      <c r="W62" s="14">
        <f t="shared" si="40"/>
        <v>129407.68057871531</v>
      </c>
      <c r="X62" s="14">
        <f t="shared" si="40"/>
        <v>129208.10084954537</v>
      </c>
      <c r="Y62" s="14">
        <f t="shared" si="40"/>
        <v>129026.32567335371</v>
      </c>
      <c r="Z62" s="14">
        <f t="shared" si="40"/>
        <v>128861.33187182661</v>
      </c>
      <c r="AA62" s="14">
        <f t="shared" si="40"/>
        <v>128712.16042433001</v>
      </c>
      <c r="AB62" s="14">
        <f t="shared" si="40"/>
        <v>128577.90755663035</v>
      </c>
      <c r="AC62" s="14">
        <f t="shared" si="40"/>
        <v>128457.71684780777</v>
      </c>
      <c r="AD62" s="14">
        <f t="shared" si="40"/>
        <v>128350.77230083189</v>
      </c>
      <c r="AE62" s="14">
        <f t="shared" si="40"/>
        <v>128256.29233639227</v>
      </c>
      <c r="AF62" s="14">
        <f t="shared" si="40"/>
        <v>128173.52468179105</v>
      </c>
      <c r="AG62" s="14">
        <f t="shared" si="40"/>
        <v>128101.74213717773</v>
      </c>
      <c r="AH62" s="14">
        <f t="shared" si="40"/>
        <v>128040.23921022868</v>
      </c>
      <c r="AI62" s="14">
        <f t="shared" si="40"/>
        <v>127988.32961763466</v>
      </c>
      <c r="AJ62" s="14">
        <f t="shared" si="40"/>
        <v>127945.34465748051</v>
      </c>
      <c r="AK62" s="14">
        <f t="shared" si="40"/>
        <v>127910.63246082369</v>
      </c>
      <c r="AL62" s="14">
        <f t="shared" si="40"/>
        <v>127883.55813349159</v>
      </c>
      <c r="AM62" s="14">
        <f t="shared" si="40"/>
        <v>127863.50480031485</v>
      </c>
      <c r="AN62" s="14">
        <f t="shared" si="40"/>
        <v>127849.87556368447</v>
      </c>
      <c r="AO62" s="14">
        <f t="shared" si="40"/>
        <v>127842.09638644234</v>
      </c>
      <c r="AP62" s="16">
        <f t="shared" si="35"/>
        <v>127839.61990568563</v>
      </c>
    </row>
    <row r="63" spans="1:42" x14ac:dyDescent="0.25">
      <c r="A63" s="123" t="s">
        <v>172</v>
      </c>
      <c r="B63" s="14">
        <f>SUM('高情景（2001-2060, 2020RMB）'!U41:U46)</f>
        <v>81720.659845024958</v>
      </c>
      <c r="C63" s="14">
        <f>SUM('高情景（2001-2060, 2020RMB）'!V41:V46)</f>
        <v>95333.930002658919</v>
      </c>
      <c r="D63" s="14">
        <f>SUM('高情景（2001-2060, 2020RMB）'!W41:W46)</f>
        <v>101531.70465802075</v>
      </c>
      <c r="E63" s="14">
        <f>E182</f>
        <v>103523.32737495442</v>
      </c>
      <c r="F63" s="14">
        <f>F182</f>
        <v>108458.61520678012</v>
      </c>
      <c r="G63" s="15">
        <f t="shared" si="36"/>
        <v>114708.03752109602</v>
      </c>
      <c r="H63" s="14">
        <f>H182</f>
        <v>120652.81192156392</v>
      </c>
      <c r="I63" s="14">
        <f t="shared" ref="I63:K63" si="41">I182</f>
        <v>125946.15291678419</v>
      </c>
      <c r="J63" s="14">
        <f t="shared" si="41"/>
        <v>130642.35027404607</v>
      </c>
      <c r="K63" s="14">
        <f t="shared" si="41"/>
        <v>134839.61993898137</v>
      </c>
      <c r="L63" s="15">
        <f>L$25*E48</f>
        <v>138674.04957325789</v>
      </c>
      <c r="M63" s="14">
        <f t="shared" ref="M63" si="42">M182</f>
        <v>142286.36117927791</v>
      </c>
      <c r="N63" s="14">
        <f t="shared" ref="N63:P63" si="43">N182</f>
        <v>145725.52417497151</v>
      </c>
      <c r="O63" s="14">
        <f t="shared" si="43"/>
        <v>149017.42714952963</v>
      </c>
      <c r="P63" s="14">
        <f t="shared" si="43"/>
        <v>152190.35082040165</v>
      </c>
      <c r="Q63" s="15">
        <f t="shared" si="34"/>
        <v>155274.43513260834</v>
      </c>
      <c r="R63" s="14">
        <f t="shared" ref="R63" si="44">R182</f>
        <v>158294.72294215154</v>
      </c>
      <c r="S63" s="14">
        <f t="shared" ref="S63:AO63" si="45">S182</f>
        <v>161250.79263076952</v>
      </c>
      <c r="T63" s="14">
        <f t="shared" si="45"/>
        <v>164135.80415277422</v>
      </c>
      <c r="U63" s="14">
        <f t="shared" si="45"/>
        <v>166943.01872966494</v>
      </c>
      <c r="V63" s="14">
        <f t="shared" si="45"/>
        <v>169665.8282890651</v>
      </c>
      <c r="W63" s="14">
        <f t="shared" si="45"/>
        <v>172297.78427473112</v>
      </c>
      <c r="X63" s="14">
        <f t="shared" si="45"/>
        <v>174832.62569339626</v>
      </c>
      <c r="Y63" s="14">
        <f t="shared" si="45"/>
        <v>177264.30629939534</v>
      </c>
      <c r="Z63" s="14">
        <f t="shared" si="45"/>
        <v>179587.02085339237</v>
      </c>
      <c r="AA63" s="14">
        <f t="shared" si="45"/>
        <v>181795.23042585078</v>
      </c>
      <c r="AB63" s="14">
        <f t="shared" si="45"/>
        <v>183883.68674789055</v>
      </c>
      <c r="AC63" s="14">
        <f t="shared" si="45"/>
        <v>185847.45564065623</v>
      </c>
      <c r="AD63" s="14">
        <f t="shared" si="45"/>
        <v>187681.93957809539</v>
      </c>
      <c r="AE63" s="14">
        <f t="shared" si="45"/>
        <v>189382.89945608954</v>
      </c>
      <c r="AF63" s="14">
        <f t="shared" si="45"/>
        <v>190946.47565229458</v>
      </c>
      <c r="AG63" s="14">
        <f t="shared" si="45"/>
        <v>192369.20846509619</v>
      </c>
      <c r="AH63" s="14">
        <f t="shared" si="45"/>
        <v>193648.0580162871</v>
      </c>
      <c r="AI63" s="14">
        <f t="shared" si="45"/>
        <v>194780.42369018507</v>
      </c>
      <c r="AJ63" s="14">
        <f t="shared" si="45"/>
        <v>195764.16316194579</v>
      </c>
      <c r="AK63" s="14">
        <f t="shared" si="45"/>
        <v>196597.61104012839</v>
      </c>
      <c r="AL63" s="14">
        <f t="shared" si="45"/>
        <v>197279.59711377605</v>
      </c>
      <c r="AM63" s="14">
        <f t="shared" si="45"/>
        <v>197809.46415334908</v>
      </c>
      <c r="AN63" s="14">
        <f t="shared" si="45"/>
        <v>198187.08516907002</v>
      </c>
      <c r="AO63" s="14">
        <f t="shared" si="45"/>
        <v>198412.87998118752</v>
      </c>
      <c r="AP63" s="16">
        <f t="shared" si="35"/>
        <v>198487.83090619609</v>
      </c>
    </row>
    <row r="64" spans="1:42" x14ac:dyDescent="0.25">
      <c r="A64" s="123" t="s">
        <v>173</v>
      </c>
      <c r="B64" s="14">
        <f>SUM('高情景（2001-2060, 2020RMB）'!U47:U48,'高情景（2001-2060, 2020RMB）'!U35)</f>
        <v>42058.73819766107</v>
      </c>
      <c r="C64" s="14">
        <f>SUM('高情景（2001-2060, 2020RMB）'!V47:V48,'高情景（2001-2060, 2020RMB）'!V35)</f>
        <v>51422.622451019372</v>
      </c>
      <c r="D64" s="14">
        <f>SUM('高情景（2001-2060, 2020RMB）'!W47:W48,'高情景（2001-2060, 2020RMB）'!W35)</f>
        <v>54801.586556831287</v>
      </c>
      <c r="E64" s="14">
        <f>E189</f>
        <v>56206.926167769794</v>
      </c>
      <c r="F64" s="14">
        <f>F189</f>
        <v>59643.535226033433</v>
      </c>
      <c r="G64" s="15">
        <f t="shared" si="36"/>
        <v>63866.746165591918</v>
      </c>
      <c r="H64" s="14">
        <f>H189</f>
        <v>67629.231176149595</v>
      </c>
      <c r="I64" s="14">
        <f t="shared" ref="I64:K64" si="46">I189</f>
        <v>70750.016283470526</v>
      </c>
      <c r="J64" s="14">
        <f t="shared" si="46"/>
        <v>73407.87711276066</v>
      </c>
      <c r="K64" s="14">
        <f t="shared" si="46"/>
        <v>75837.173494704286</v>
      </c>
      <c r="L64" s="15">
        <f t="shared" si="33"/>
        <v>78315.920082739161</v>
      </c>
      <c r="M64" s="14">
        <f t="shared" ref="M64" si="47">M189</f>
        <v>81096.023282983399</v>
      </c>
      <c r="N64" s="14">
        <f t="shared" ref="N64:P64" si="48">N189</f>
        <v>84189.663538449066</v>
      </c>
      <c r="O64" s="14">
        <f t="shared" si="48"/>
        <v>87538.133446763124</v>
      </c>
      <c r="P64" s="14">
        <f t="shared" si="48"/>
        <v>91071.478381105902</v>
      </c>
      <c r="Q64" s="15">
        <f t="shared" si="34"/>
        <v>94706.393059605092</v>
      </c>
      <c r="R64" s="14">
        <f t="shared" ref="R64" si="49">R189</f>
        <v>98361.075783664448</v>
      </c>
      <c r="S64" s="14">
        <f t="shared" ref="S64:AO64" si="50">S189</f>
        <v>102008.41615951664</v>
      </c>
      <c r="T64" s="14">
        <f t="shared" si="50"/>
        <v>105635.92890259613</v>
      </c>
      <c r="U64" s="14">
        <f t="shared" si="50"/>
        <v>109230.80513514655</v>
      </c>
      <c r="V64" s="14">
        <f t="shared" si="50"/>
        <v>112779.97452737963</v>
      </c>
      <c r="W64" s="14">
        <f t="shared" si="50"/>
        <v>116270.17052372063</v>
      </c>
      <c r="X64" s="14">
        <f t="shared" si="50"/>
        <v>119687.99830639883</v>
      </c>
      <c r="Y64" s="14">
        <f t="shared" si="50"/>
        <v>123020.00515951577</v>
      </c>
      <c r="Z64" s="14">
        <f t="shared" si="50"/>
        <v>126252.75291042178</v>
      </c>
      <c r="AA64" s="14">
        <f t="shared" si="50"/>
        <v>129372.89213992358</v>
      </c>
      <c r="AB64" s="14">
        <f t="shared" si="50"/>
        <v>132367.23786661698</v>
      </c>
      <c r="AC64" s="14">
        <f t="shared" si="50"/>
        <v>135222.84642138827</v>
      </c>
      <c r="AD64" s="14">
        <f t="shared" si="50"/>
        <v>137927.09323379697</v>
      </c>
      <c r="AE64" s="14">
        <f t="shared" si="50"/>
        <v>140467.7512505973</v>
      </c>
      <c r="AF64" s="14">
        <f t="shared" si="50"/>
        <v>142833.0696962784</v>
      </c>
      <c r="AG64" s="14">
        <f t="shared" si="50"/>
        <v>145011.85286463407</v>
      </c>
      <c r="AH64" s="14">
        <f t="shared" si="50"/>
        <v>146993.53859790158</v>
      </c>
      <c r="AI64" s="14">
        <f t="shared" si="50"/>
        <v>148768.27606532676</v>
      </c>
      <c r="AJ64" s="14">
        <f t="shared" si="50"/>
        <v>150327.0023961133</v>
      </c>
      <c r="AK64" s="14">
        <f t="shared" si="50"/>
        <v>151661.51765336032</v>
      </c>
      <c r="AL64" s="14">
        <f t="shared" si="50"/>
        <v>152764.55755727662</v>
      </c>
      <c r="AM64" s="14">
        <f t="shared" si="50"/>
        <v>153629.86328001873</v>
      </c>
      <c r="AN64" s="14">
        <f t="shared" si="50"/>
        <v>154252.2475441194</v>
      </c>
      <c r="AO64" s="14">
        <f t="shared" si="50"/>
        <v>154627.65616561758</v>
      </c>
      <c r="AP64" s="16">
        <f t="shared" si="35"/>
        <v>154753.22409635628</v>
      </c>
    </row>
    <row r="65" spans="1:44" x14ac:dyDescent="0.25">
      <c r="A65" s="123" t="s">
        <v>174</v>
      </c>
      <c r="B65" s="18">
        <f>SUM('高情景（2001-2060, 2020RMB）'!U16:U24,'高情景（2001-2060, 2020RMB）'!U27:U29,'高情景（2001-2060, 2020RMB）'!U31:U32,'高情景（2001-2060, 2020RMB）'!U49:U51)</f>
        <v>50441.55680600716</v>
      </c>
      <c r="C65" s="18">
        <f>SUM('高情景（2001-2060, 2020RMB）'!V16:V24,'高情景（2001-2060, 2020RMB）'!V27:V29,'高情景（2001-2060, 2020RMB）'!V31:V32,'高情景（2001-2060, 2020RMB）'!V49:V51)</f>
        <v>56632.87042727269</v>
      </c>
      <c r="D65" s="18">
        <f>SUM('高情景（2001-2060, 2020RMB）'!W16:W24,'高情景（2001-2060, 2020RMB）'!W27:W29,'高情景（2001-2060, 2020RMB）'!W31:W32,'高情景（2001-2060, 2020RMB）'!W49:W51)</f>
        <v>59677.345914108897</v>
      </c>
      <c r="E65" s="18">
        <f>E193</f>
        <v>60270.099260015049</v>
      </c>
      <c r="F65" s="18">
        <f>F193</f>
        <v>61795.307364594752</v>
      </c>
      <c r="G65" s="19">
        <f>G$25*D50</f>
        <v>63866.746165591881</v>
      </c>
      <c r="H65" s="18">
        <f>H193</f>
        <v>66104.502679093246</v>
      </c>
      <c r="I65" s="18">
        <f t="shared" ref="I65:K65" si="51">I193</f>
        <v>68378.861557827986</v>
      </c>
      <c r="J65" s="18">
        <f t="shared" si="51"/>
        <v>70630.641167657726</v>
      </c>
      <c r="K65" s="18">
        <f t="shared" si="51"/>
        <v>72799.523243729622</v>
      </c>
      <c r="L65" s="19">
        <f t="shared" si="33"/>
        <v>74824.127467585145</v>
      </c>
      <c r="M65" s="18">
        <f t="shared" ref="M65" si="52">M193</f>
        <v>76653.592497907681</v>
      </c>
      <c r="N65" s="18">
        <f t="shared" ref="N65:P65" si="53">N193</f>
        <v>78281.376246220243</v>
      </c>
      <c r="O65" s="18">
        <f t="shared" si="53"/>
        <v>79714.760931081066</v>
      </c>
      <c r="P65" s="18">
        <f t="shared" si="53"/>
        <v>80964.048326790929</v>
      </c>
      <c r="Q65" s="19">
        <f t="shared" si="34"/>
        <v>82042.166080704425</v>
      </c>
      <c r="R65" s="18">
        <f t="shared" ref="R65" si="54">R193</f>
        <v>82962.885445995867</v>
      </c>
      <c r="S65" s="18">
        <f t="shared" ref="S65:AO65" si="55">S193</f>
        <v>83736.096206008981</v>
      </c>
      <c r="T65" s="18">
        <f t="shared" si="55"/>
        <v>84371.323798712096</v>
      </c>
      <c r="U65" s="18">
        <f t="shared" si="55"/>
        <v>84878.809100291401</v>
      </c>
      <c r="V65" s="18">
        <f t="shared" si="55"/>
        <v>85269.268500706792</v>
      </c>
      <c r="W65" s="18">
        <f t="shared" si="55"/>
        <v>85553.674767420773</v>
      </c>
      <c r="X65" s="18">
        <f t="shared" si="55"/>
        <v>85743.062018904311</v>
      </c>
      <c r="Y65" s="18">
        <f t="shared" si="55"/>
        <v>85848.35706980231</v>
      </c>
      <c r="Z65" s="18">
        <f t="shared" si="55"/>
        <v>85880.238486120739</v>
      </c>
      <c r="AA65" s="18">
        <f t="shared" si="55"/>
        <v>85849.023913266094</v>
      </c>
      <c r="AB65" s="18">
        <f t="shared" si="55"/>
        <v>85764.585613152885</v>
      </c>
      <c r="AC65" s="18">
        <f t="shared" si="55"/>
        <v>85636.293661416057</v>
      </c>
      <c r="AD65" s="18">
        <f t="shared" si="55"/>
        <v>85472.985898626182</v>
      </c>
      <c r="AE65" s="18">
        <f t="shared" si="55"/>
        <v>85282.963483466752</v>
      </c>
      <c r="AF65" s="18">
        <f t="shared" si="55"/>
        <v>85074.010742947896</v>
      </c>
      <c r="AG65" s="18">
        <f t="shared" si="55"/>
        <v>84853.437937417606</v>
      </c>
      <c r="AH65" s="18">
        <f t="shared" si="55"/>
        <v>84628.14554117182</v>
      </c>
      <c r="AI65" s="18">
        <f t="shared" si="55"/>
        <v>84404.708671191067</v>
      </c>
      <c r="AJ65" s="18">
        <f t="shared" si="55"/>
        <v>84189.480369872661</v>
      </c>
      <c r="AK65" s="18">
        <f t="shared" si="55"/>
        <v>83988.71256083138</v>
      </c>
      <c r="AL65" s="18">
        <f t="shared" si="55"/>
        <v>83808.693654065661</v>
      </c>
      <c r="AM65" s="18">
        <f t="shared" si="55"/>
        <v>83655.901988451165</v>
      </c>
      <c r="AN65" s="18">
        <f t="shared" si="55"/>
        <v>83537.174582660242</v>
      </c>
      <c r="AO65" s="18">
        <f t="shared" si="55"/>
        <v>83459.89104415146</v>
      </c>
      <c r="AP65" s="20">
        <f t="shared" si="35"/>
        <v>83432.172991079104</v>
      </c>
    </row>
    <row r="67" spans="1:44" x14ac:dyDescent="0.25">
      <c r="A67" s="123" t="s">
        <v>181</v>
      </c>
      <c r="B67" s="117">
        <f>'高情景（2001-2060, 2020RMB）'!U57</f>
        <v>40582.9</v>
      </c>
      <c r="C67" s="10">
        <f>'高情景（2001-2060, 2020RMB）'!V57</f>
        <v>44991.98369146973</v>
      </c>
      <c r="D67" s="10">
        <f>'高情景（2001-2060, 2020RMB）'!W57</f>
        <v>46450.003049149032</v>
      </c>
      <c r="E67" s="10">
        <f>VLOOKUP($A67,Python数据平滑!$A$25:$AN$52,COLUMN(Python数据平滑!C$25),0)</f>
        <v>47824.421577336543</v>
      </c>
      <c r="F67" s="10">
        <f>VLOOKUP($A67,Python数据平滑!$A$25:$AN$52,COLUMN(Python数据平滑!D$25),0)</f>
        <v>51257.761766710362</v>
      </c>
      <c r="G67" s="11">
        <f>G$27*D53</f>
        <v>55653.495293254127</v>
      </c>
      <c r="H67" s="10">
        <f>VLOOKUP($A67,Python数据平滑!$A$25:$AN$52,COLUMN(Python数据平滑!F$25),0)</f>
        <v>59863.721443088747</v>
      </c>
      <c r="I67" s="10">
        <f>VLOOKUP($A67,Python数据平滑!$A$25:$AN$52,COLUMN(Python数据平滑!G$25),0)</f>
        <v>63627.287917374982</v>
      </c>
      <c r="J67" s="10">
        <f>VLOOKUP($A67,Python数据平滑!$A$25:$AN$52,COLUMN(Python数据平滑!H$25),0)</f>
        <v>66979.226089978722</v>
      </c>
      <c r="K67" s="10">
        <f>VLOOKUP($A67,Python数据平滑!$A$25:$AN$52,COLUMN(Python数据平滑!I$25),0)</f>
        <v>69994.260384955953</v>
      </c>
      <c r="L67" s="11">
        <f>L$27*E53</f>
        <v>72781.147878026546</v>
      </c>
      <c r="M67" s="10">
        <f>VLOOKUP($A67,Python数据平滑!$A$25:$AN$52,COLUMN(Python数据平滑!K$25),0)</f>
        <v>75451.912765536006</v>
      </c>
      <c r="N67" s="10">
        <f>VLOOKUP($A67,Python数据平滑!$A$25:$AN$52,COLUMN(Python数据平滑!L$25),0)</f>
        <v>78034.336025596262</v>
      </c>
      <c r="O67" s="10">
        <f>VLOOKUP($A67,Python数据平滑!$A$25:$AN$52,COLUMN(Python数据平滑!M$25),0)</f>
        <v>80535.385741129401</v>
      </c>
      <c r="P67" s="10">
        <f>VLOOKUP($A67,Python数据平滑!$A$25:$AN$52,COLUMN(Python数据平滑!N$25),0)</f>
        <v>82964.949108210742</v>
      </c>
      <c r="Q67" s="11">
        <f>Q$27*F53</f>
        <v>85335.718452403133</v>
      </c>
      <c r="R67" s="10">
        <f>VLOOKUP($A67,Python数据平滑!$A$25:$AN$52,COLUMN(Python数据平滑!P$25),0)</f>
        <v>87659.191678197269</v>
      </c>
      <c r="S67" s="10">
        <f>VLOOKUP($A67,Python数据平滑!$A$25:$AN$52,COLUMN(Python数据平滑!Q$25),0)</f>
        <v>89933.100333823881</v>
      </c>
      <c r="T67" s="10">
        <f>VLOOKUP($A67,Python数据平滑!$A$25:$AN$52,COLUMN(Python数据平滑!R$25),0)</f>
        <v>92151.620341994218</v>
      </c>
      <c r="U67" s="10">
        <f>VLOOKUP($A67,Python数据平滑!$A$25:$AN$52,COLUMN(Python数据平滑!S$25),0)</f>
        <v>94309.080087418319</v>
      </c>
      <c r="V67" s="10">
        <f>VLOOKUP($A67,Python数据平滑!$A$25:$AN$52,COLUMN(Python数据平滑!T$25),0)</f>
        <v>96399.987756594812</v>
      </c>
      <c r="W67" s="10">
        <f>VLOOKUP($A67,Python数据平滑!$A$25:$AN$52,COLUMN(Python数据平滑!U$25),0)</f>
        <v>98419.057464845726</v>
      </c>
      <c r="X67" s="10">
        <f>VLOOKUP($A67,Python数据平滑!$A$25:$AN$52,COLUMN(Python数据平滑!V$25),0)</f>
        <v>100361.23398801011</v>
      </c>
      <c r="Y67" s="10">
        <f>VLOOKUP($A67,Python数据平滑!$A$25:$AN$52,COLUMN(Python数据平滑!W$25),0)</f>
        <v>102221.71593122619</v>
      </c>
      <c r="Z67" s="10">
        <f>VLOOKUP($A67,Python数据平滑!$A$25:$AN$52,COLUMN(Python数据平滑!X$25),0)</f>
        <v>103995.9771836634</v>
      </c>
      <c r="AA67" s="10">
        <f>VLOOKUP($A67,Python数据平滑!$A$25:$AN$52,COLUMN(Python数据平滑!Y$25),0)</f>
        <v>105679.7865256821</v>
      </c>
      <c r="AB67" s="10">
        <f>VLOOKUP($A67,Python数据平滑!$A$25:$AN$52,COLUMN(Python数据平滑!Z$25),0)</f>
        <v>107269.225273444</v>
      </c>
      <c r="AC67" s="10">
        <f>VLOOKUP($A67,Python数据平滑!$A$25:$AN$52,COLUMN(Python数据平滑!AA$25),0)</f>
        <v>108760.7028652778</v>
      </c>
      <c r="AD67" s="10">
        <f>VLOOKUP($A67,Python数据平滑!$A$25:$AN$52,COLUMN(Python数据平滑!AB$25),0)</f>
        <v>110150.9703138167</v>
      </c>
      <c r="AE67" s="10">
        <f>VLOOKUP($A67,Python数据平滑!$A$25:$AN$52,COLUMN(Python数据平滑!AC$25),0)</f>
        <v>111437.1314678997</v>
      </c>
      <c r="AF67" s="10">
        <f>VLOOKUP($A67,Python数据平滑!$A$25:$AN$52,COLUMN(Python数据平滑!AD$25),0)</f>
        <v>112616.6520481663</v>
      </c>
      <c r="AG67" s="10">
        <f>VLOOKUP($A67,Python数据平滑!$A$25:$AN$52,COLUMN(Python数据平滑!AE$25),0)</f>
        <v>113687.3664400077</v>
      </c>
      <c r="AH67" s="10">
        <f>VLOOKUP($A67,Python数据平滑!$A$25:$AN$52,COLUMN(Python数据平滑!AF$25),0)</f>
        <v>114647.48224680409</v>
      </c>
      <c r="AI67" s="10">
        <f>VLOOKUP($A67,Python数据平滑!$A$25:$AN$52,COLUMN(Python数据平滑!AG$25),0)</f>
        <v>115495.58262502241</v>
      </c>
      <c r="AJ67" s="10">
        <f>VLOOKUP($A67,Python数据平滑!$A$25:$AN$52,COLUMN(Python数据平滑!AH$25),0)</f>
        <v>116230.6264405502</v>
      </c>
      <c r="AK67" s="10">
        <f>VLOOKUP($A67,Python数据平滑!$A$25:$AN$52,COLUMN(Python数据平滑!AI$25),0)</f>
        <v>116851.9463024635</v>
      </c>
      <c r="AL67" s="10">
        <f>VLOOKUP($A67,Python数据平滑!$A$25:$AN$52,COLUMN(Python数据平滑!AJ$25),0)</f>
        <v>117359.2445461062</v>
      </c>
      <c r="AM67" s="10">
        <f>VLOOKUP($A67,Python数据平滑!$A$25:$AN$52,COLUMN(Python数据平滑!AK$25),0)</f>
        <v>117752.58725177019</v>
      </c>
      <c r="AN67" s="10">
        <f>VLOOKUP($A67,Python数据平滑!$A$25:$AN$52,COLUMN(Python数据平滑!AL$25),0)</f>
        <v>118032.3963983368</v>
      </c>
      <c r="AO67" s="10">
        <f>VLOOKUP($A67,Python数据平滑!$A$25:$AN$52,COLUMN(Python数据平滑!AM$25),0)</f>
        <v>118199.4402628157</v>
      </c>
      <c r="AP67" s="12">
        <f>AP$27*G53</f>
        <v>118254.8221868383</v>
      </c>
    </row>
    <row r="68" spans="1:44" x14ac:dyDescent="0.25">
      <c r="A68" s="123" t="s">
        <v>182</v>
      </c>
      <c r="B68" s="118">
        <f>SUM('高情景（2001-2060, 2020RMB）'!U58:U59)</f>
        <v>111371.5</v>
      </c>
      <c r="C68" s="14">
        <f>SUM('高情景（2001-2060, 2020RMB）'!V58:V59)</f>
        <v>122702.13348739067</v>
      </c>
      <c r="D68" s="14">
        <f>SUM('高情景（2001-2060, 2020RMB）'!W58:W59)</f>
        <v>123782.32854860832</v>
      </c>
      <c r="E68" s="14">
        <f>E213</f>
        <v>127086.74511879719</v>
      </c>
      <c r="F68" s="14">
        <f>F213</f>
        <v>135411.10952449153</v>
      </c>
      <c r="G68" s="15">
        <f t="shared" ref="G68:G69" si="56">G$27*D54</f>
        <v>146268.80173227045</v>
      </c>
      <c r="H68" s="14">
        <f>H213</f>
        <v>157097.88336562848</v>
      </c>
      <c r="I68" s="14">
        <f t="shared" ref="I68:K68" si="57">I213</f>
        <v>167276.77713065693</v>
      </c>
      <c r="J68" s="14">
        <f t="shared" si="57"/>
        <v>176795.88880904639</v>
      </c>
      <c r="K68" s="14">
        <f t="shared" si="57"/>
        <v>185699.56952938385</v>
      </c>
      <c r="L68" s="15">
        <f t="shared" ref="L68:L69" si="58">L$27*E54</f>
        <v>194083.0610080708</v>
      </c>
      <c r="M68" s="14">
        <f t="shared" ref="M68:P68" si="59">M213</f>
        <v>202067.85119561263</v>
      </c>
      <c r="N68" s="14">
        <f t="shared" si="59"/>
        <v>209728.7690423837</v>
      </c>
      <c r="O68" s="14">
        <f t="shared" si="59"/>
        <v>217142.02669363189</v>
      </c>
      <c r="P68" s="14">
        <f t="shared" si="59"/>
        <v>224403.04073869015</v>
      </c>
      <c r="Q68" s="15">
        <f t="shared" ref="Q68:Q69" si="60">Q$27*F54</f>
        <v>231625.52151366562</v>
      </c>
      <c r="R68" s="14">
        <f t="shared" ref="R68:AO68" si="61">R213</f>
        <v>238913.96701236334</v>
      </c>
      <c r="S68" s="14">
        <f t="shared" si="61"/>
        <v>246275.88747897782</v>
      </c>
      <c r="T68" s="14">
        <f t="shared" si="61"/>
        <v>253691.41988096808</v>
      </c>
      <c r="U68" s="14">
        <f t="shared" si="61"/>
        <v>261138.68533132854</v>
      </c>
      <c r="V68" s="14">
        <f t="shared" si="61"/>
        <v>268593.75862086785</v>
      </c>
      <c r="W68" s="14">
        <f t="shared" si="61"/>
        <v>276030.6587687296</v>
      </c>
      <c r="X68" s="14">
        <f t="shared" si="61"/>
        <v>283421.36334338493</v>
      </c>
      <c r="Y68" s="14">
        <f t="shared" si="61"/>
        <v>290735.84924334468</v>
      </c>
      <c r="Z68" s="14">
        <f t="shared" si="61"/>
        <v>297942.1624989931</v>
      </c>
      <c r="AA68" s="14">
        <f t="shared" si="61"/>
        <v>305006.51945761201</v>
      </c>
      <c r="AB68" s="14">
        <f t="shared" si="61"/>
        <v>311893.44143721263</v>
      </c>
      <c r="AC68" s="14">
        <f t="shared" si="61"/>
        <v>318565.92457687052</v>
      </c>
      <c r="AD68" s="14">
        <f t="shared" si="61"/>
        <v>324985.6461689914</v>
      </c>
      <c r="AE68" s="14">
        <f t="shared" si="61"/>
        <v>331113.20823151886</v>
      </c>
      <c r="AF68" s="14">
        <f t="shared" si="61"/>
        <v>336908.41846702428</v>
      </c>
      <c r="AG68" s="14">
        <f t="shared" si="61"/>
        <v>342330.60806486139</v>
      </c>
      <c r="AH68" s="14">
        <f t="shared" si="61"/>
        <v>347338.98503923387</v>
      </c>
      <c r="AI68" s="14">
        <f t="shared" si="61"/>
        <v>351893.02097013651</v>
      </c>
      <c r="AJ68" s="14">
        <f t="shared" si="61"/>
        <v>355952.86813906004</v>
      </c>
      <c r="AK68" s="14">
        <f t="shared" si="61"/>
        <v>359479.80314385577</v>
      </c>
      <c r="AL68" s="14">
        <f t="shared" si="61"/>
        <v>362436.69215700927</v>
      </c>
      <c r="AM68" s="14">
        <f t="shared" si="61"/>
        <v>364788.4720818323</v>
      </c>
      <c r="AN68" s="14">
        <f t="shared" si="61"/>
        <v>366502.64098721638</v>
      </c>
      <c r="AO68" s="14">
        <f t="shared" si="61"/>
        <v>367549.75039141532</v>
      </c>
      <c r="AP68" s="16">
        <f t="shared" ref="AP68:AP69" si="62">AP$27*G54</f>
        <v>367903.89124794141</v>
      </c>
    </row>
    <row r="69" spans="1:44" x14ac:dyDescent="0.25">
      <c r="A69" s="123" t="s">
        <v>183</v>
      </c>
      <c r="B69" s="125">
        <f>SUM('高情景（2001-2060, 2020RMB）'!U60:U70)</f>
        <v>394868.30000000005</v>
      </c>
      <c r="C69" s="18">
        <f>SUM('高情景（2001-2060, 2020RMB）'!V60:V70)</f>
        <v>415244.29217540642</v>
      </c>
      <c r="D69" s="18">
        <f>SUM('高情景（2001-2060, 2020RMB）'!W60:W70)</f>
        <v>421311.10404089559</v>
      </c>
      <c r="E69" s="18">
        <f>E217</f>
        <v>434559.83109020221</v>
      </c>
      <c r="F69" s="18">
        <f>F217</f>
        <v>467995.12326561159</v>
      </c>
      <c r="G69" s="19">
        <f t="shared" si="56"/>
        <v>511584.05288798991</v>
      </c>
      <c r="H69" s="18">
        <f>H217</f>
        <v>554538.72282186558</v>
      </c>
      <c r="I69" s="18">
        <f t="shared" ref="I69:K69" si="63">I217</f>
        <v>594472.45382780908</v>
      </c>
      <c r="J69" s="18">
        <f t="shared" si="63"/>
        <v>631903.92159913981</v>
      </c>
      <c r="K69" s="18">
        <f t="shared" si="63"/>
        <v>667801.40242105897</v>
      </c>
      <c r="L69" s="19">
        <f t="shared" si="58"/>
        <v>703551.09615425672</v>
      </c>
      <c r="M69" s="18">
        <f t="shared" ref="M69:P69" si="64">M217</f>
        <v>740578.35150248767</v>
      </c>
      <c r="N69" s="18">
        <f t="shared" si="64"/>
        <v>779108.08380004519</v>
      </c>
      <c r="O69" s="18">
        <f t="shared" si="64"/>
        <v>819001.34119053581</v>
      </c>
      <c r="P69" s="18">
        <f t="shared" si="64"/>
        <v>860079.54470992752</v>
      </c>
      <c r="Q69" s="19">
        <f t="shared" si="60"/>
        <v>902120.45221111865</v>
      </c>
      <c r="R69" s="18">
        <f t="shared" ref="R69:AO69" si="65">R217</f>
        <v>944885.69334381272</v>
      </c>
      <c r="S69" s="18">
        <f t="shared" si="65"/>
        <v>988223.94784295629</v>
      </c>
      <c r="T69" s="18">
        <f t="shared" si="65"/>
        <v>1031998.5940635921</v>
      </c>
      <c r="U69" s="18">
        <f t="shared" si="65"/>
        <v>1076059.6810198352</v>
      </c>
      <c r="V69" s="18">
        <f t="shared" si="65"/>
        <v>1120244.0726336327</v>
      </c>
      <c r="W69" s="18">
        <f t="shared" si="65"/>
        <v>1164375.766874677</v>
      </c>
      <c r="X69" s="18">
        <f t="shared" si="65"/>
        <v>1208266.4059891084</v>
      </c>
      <c r="Y69" s="18">
        <f t="shared" si="65"/>
        <v>1251715.9924130174</v>
      </c>
      <c r="Z69" s="18">
        <f t="shared" si="65"/>
        <v>1294513.8227586544</v>
      </c>
      <c r="AA69" s="18">
        <f t="shared" si="65"/>
        <v>1336439.6494133477</v>
      </c>
      <c r="AB69" s="18">
        <f t="shared" si="65"/>
        <v>1377265.0757866583</v>
      </c>
      <c r="AC69" s="18">
        <f t="shared" si="65"/>
        <v>1416755.1870847952</v>
      </c>
      <c r="AD69" s="18">
        <f t="shared" si="65"/>
        <v>1454670.4137112538</v>
      </c>
      <c r="AE69" s="18">
        <f t="shared" si="65"/>
        <v>1490768.6190453232</v>
      </c>
      <c r="AF69" s="18">
        <f t="shared" si="65"/>
        <v>1524807.3975212928</v>
      </c>
      <c r="AG69" s="18">
        <f t="shared" si="65"/>
        <v>1556546.5627382044</v>
      </c>
      <c r="AH69" s="18">
        <f t="shared" si="65"/>
        <v>1585750.7989207397</v>
      </c>
      <c r="AI69" s="18">
        <f t="shared" si="65"/>
        <v>1612192.4426047015</v>
      </c>
      <c r="AJ69" s="18">
        <f t="shared" si="65"/>
        <v>1635654.3551396956</v>
      </c>
      <c r="AK69" s="18">
        <f t="shared" si="65"/>
        <v>1655932.8407134358</v>
      </c>
      <c r="AL69" s="18">
        <f t="shared" si="65"/>
        <v>1672840.5593475876</v>
      </c>
      <c r="AM69" s="18">
        <f t="shared" si="65"/>
        <v>1686209.3799413252</v>
      </c>
      <c r="AN69" s="18">
        <f t="shared" si="65"/>
        <v>1695893.1151894738</v>
      </c>
      <c r="AO69" s="18">
        <f t="shared" si="65"/>
        <v>1701770.0783054596</v>
      </c>
      <c r="AP69" s="20">
        <f t="shared" si="62"/>
        <v>1703745.4011362998</v>
      </c>
    </row>
    <row r="71" spans="1:44" x14ac:dyDescent="0.25">
      <c r="A71" s="127" t="s">
        <v>10</v>
      </c>
      <c r="B71" s="124">
        <v>2020</v>
      </c>
      <c r="C71" s="119">
        <v>2021</v>
      </c>
      <c r="D71" s="119">
        <v>2022</v>
      </c>
      <c r="E71" s="119">
        <v>2023</v>
      </c>
      <c r="F71" s="119">
        <v>2024</v>
      </c>
      <c r="G71" s="119">
        <v>2025</v>
      </c>
      <c r="H71" s="119">
        <v>2026</v>
      </c>
      <c r="I71" s="119">
        <v>2027</v>
      </c>
      <c r="J71" s="119">
        <v>2028</v>
      </c>
      <c r="K71" s="119">
        <v>2029</v>
      </c>
      <c r="L71" s="119">
        <v>2030</v>
      </c>
      <c r="M71" s="119">
        <v>2031</v>
      </c>
      <c r="N71" s="119">
        <v>2032</v>
      </c>
      <c r="O71" s="119">
        <v>2033</v>
      </c>
      <c r="P71" s="119">
        <v>2034</v>
      </c>
      <c r="Q71" s="119">
        <v>2035</v>
      </c>
      <c r="R71" s="119">
        <v>2036</v>
      </c>
      <c r="S71" s="119">
        <v>2037</v>
      </c>
      <c r="T71" s="119">
        <v>2038</v>
      </c>
      <c r="U71" s="119">
        <v>2039</v>
      </c>
      <c r="V71" s="119">
        <v>2040</v>
      </c>
      <c r="W71" s="119">
        <v>2041</v>
      </c>
      <c r="X71" s="119">
        <v>2042</v>
      </c>
      <c r="Y71" s="119">
        <v>2043</v>
      </c>
      <c r="Z71" s="119">
        <v>2044</v>
      </c>
      <c r="AA71" s="119">
        <v>2045</v>
      </c>
      <c r="AB71" s="119">
        <v>2046</v>
      </c>
      <c r="AC71" s="119">
        <v>2047</v>
      </c>
      <c r="AD71" s="119">
        <v>2048</v>
      </c>
      <c r="AE71" s="119">
        <v>2049</v>
      </c>
      <c r="AF71" s="119">
        <v>2050</v>
      </c>
      <c r="AG71" s="119">
        <v>2051</v>
      </c>
      <c r="AH71" s="119">
        <v>2052</v>
      </c>
      <c r="AI71" s="119">
        <v>2053</v>
      </c>
      <c r="AJ71" s="119">
        <v>2054</v>
      </c>
      <c r="AK71" s="119">
        <v>2055</v>
      </c>
      <c r="AL71" s="119">
        <v>2056</v>
      </c>
      <c r="AM71" s="119">
        <v>2057</v>
      </c>
      <c r="AN71" s="119">
        <v>2058</v>
      </c>
      <c r="AO71" s="119">
        <v>2059</v>
      </c>
      <c r="AP71" s="120">
        <v>2060</v>
      </c>
    </row>
    <row r="72" spans="1:44" x14ac:dyDescent="0.25">
      <c r="A72" s="123" t="s">
        <v>175</v>
      </c>
      <c r="B72" s="10">
        <f>SUM('高情景（2001-2060, 2020RMB）'!U14:U15,'高情景（2001-2060, 2020RMB）'!U33,'高情景（2001-2060, 2020RMB）'!U53:U54)</f>
        <v>34486.847010845668</v>
      </c>
      <c r="C72" s="10">
        <f>SUM('高情景（2001-2060, 2020RMB）'!V14:V15,'高情景（2001-2060, 2020RMB）'!V33,'高情景（2001-2060, 2020RMB）'!V53:V54)</f>
        <v>37878.279541193522</v>
      </c>
      <c r="D72" s="10">
        <f>SUM('高情景（2001-2060, 2020RMB）'!W14:W15,'高情景（2001-2060, 2020RMB）'!W33,'高情景（2001-2060, 2020RMB）'!W53:W54)</f>
        <v>40294.225269378127</v>
      </c>
      <c r="E72" s="10">
        <f>E437</f>
        <v>40773.679353398285</v>
      </c>
      <c r="F72" s="10">
        <f>F437</f>
        <v>41963.270738968153</v>
      </c>
      <c r="G72" s="11">
        <f>G$31*J45</f>
        <v>43478.395086165321</v>
      </c>
      <c r="H72" s="10">
        <f>H437</f>
        <v>44948.163152237947</v>
      </c>
      <c r="I72" s="10">
        <f t="shared" ref="I72:K72" si="66">I437</f>
        <v>46276.14483303234</v>
      </c>
      <c r="J72" s="10">
        <f t="shared" si="66"/>
        <v>47447.098662645309</v>
      </c>
      <c r="K72" s="10">
        <f t="shared" si="66"/>
        <v>48451.454558336744</v>
      </c>
      <c r="L72" s="11">
        <f>L$31*K45</f>
        <v>49285.143085363343</v>
      </c>
      <c r="M72" s="10">
        <f t="shared" ref="M72:P72" si="67">M437</f>
        <v>49952.429171434072</v>
      </c>
      <c r="N72" s="10">
        <f t="shared" si="67"/>
        <v>50473.661137463532</v>
      </c>
      <c r="O72" s="10">
        <f t="shared" si="67"/>
        <v>50874.771101394857</v>
      </c>
      <c r="P72" s="10">
        <f t="shared" si="67"/>
        <v>51183.460512383768</v>
      </c>
      <c r="Q72" s="11">
        <f>Q$31*L45</f>
        <v>51428.587008147631</v>
      </c>
      <c r="R72" s="10">
        <f t="shared" ref="R72:AO72" si="68">R437</f>
        <v>51635.408507975386</v>
      </c>
      <c r="S72" s="10">
        <f t="shared" si="68"/>
        <v>51812.201600260167</v>
      </c>
      <c r="T72" s="10">
        <f t="shared" si="68"/>
        <v>51962.908516044103</v>
      </c>
      <c r="U72" s="10">
        <f t="shared" si="68"/>
        <v>52091.358886405375</v>
      </c>
      <c r="V72" s="10">
        <f t="shared" si="68"/>
        <v>52201.198913963926</v>
      </c>
      <c r="W72" s="10">
        <f t="shared" si="68"/>
        <v>52295.82822796877</v>
      </c>
      <c r="X72" s="10">
        <f t="shared" si="68"/>
        <v>52378.345364070199</v>
      </c>
      <c r="Y72" s="10">
        <f t="shared" si="68"/>
        <v>52451.502657215162</v>
      </c>
      <c r="Z72" s="10">
        <f t="shared" si="68"/>
        <v>52517.671200152363</v>
      </c>
      <c r="AA72" s="10">
        <f t="shared" si="68"/>
        <v>52578.81639963224</v>
      </c>
      <c r="AB72" s="10">
        <f t="shared" si="68"/>
        <v>52636.484554819435</v>
      </c>
      <c r="AC72" s="10">
        <f t="shared" si="68"/>
        <v>52691.800783740859</v>
      </c>
      <c r="AD72" s="10">
        <f t="shared" si="68"/>
        <v>52745.478529045489</v>
      </c>
      <c r="AE72" s="10">
        <f t="shared" si="68"/>
        <v>52797.840778906379</v>
      </c>
      <c r="AF72" s="10">
        <f t="shared" si="68"/>
        <v>52848.853037650406</v>
      </c>
      <c r="AG72" s="10">
        <f t="shared" si="68"/>
        <v>52898.167969413254</v>
      </c>
      <c r="AH72" s="10">
        <f t="shared" si="68"/>
        <v>52945.181513664102</v>
      </c>
      <c r="AI72" s="10">
        <f t="shared" si="68"/>
        <v>52989.100132249114</v>
      </c>
      <c r="AJ72" s="10">
        <f t="shared" si="68"/>
        <v>53029.018694076112</v>
      </c>
      <c r="AK72" s="10">
        <f t="shared" si="68"/>
        <v>53064.008338381136</v>
      </c>
      <c r="AL72" s="10">
        <f t="shared" si="68"/>
        <v>53093.21348592201</v>
      </c>
      <c r="AM72" s="10">
        <f t="shared" si="68"/>
        <v>53115.956997351648</v>
      </c>
      <c r="AN72" s="10">
        <f t="shared" si="68"/>
        <v>53131.852320078287</v>
      </c>
      <c r="AO72" s="10">
        <f t="shared" si="68"/>
        <v>53140.921332385908</v>
      </c>
      <c r="AP72" s="12">
        <f>AP$31*M45</f>
        <v>53143.7165021291</v>
      </c>
    </row>
    <row r="73" spans="1:44" x14ac:dyDescent="0.25">
      <c r="A73" s="123" t="s">
        <v>176</v>
      </c>
      <c r="B73" s="14">
        <f>'高情景（2001-2060, 2020RMB）'!U52</f>
        <v>14171.804811655176</v>
      </c>
      <c r="C73" s="14">
        <f>'高情景（2001-2060, 2020RMB）'!V52</f>
        <v>16363.884569742619</v>
      </c>
      <c r="D73" s="14">
        <f>'高情景（2001-2060, 2020RMB）'!W52</f>
        <v>17470.728074872739</v>
      </c>
      <c r="E73" s="14">
        <f>VLOOKUP($A73,Python数据平滑!$A$25:$AN$52,COLUMN(Python数据平滑!C$25),0)</f>
        <v>18003.918471405032</v>
      </c>
      <c r="F73" s="14">
        <f>VLOOKUP($A73,Python数据平滑!$A$25:$AN$52,COLUMN(Python数据平滑!D$25),0)</f>
        <v>19307.853582702111</v>
      </c>
      <c r="G73" s="15">
        <f t="shared" ref="G73:G77" si="69">G$31*J46</f>
        <v>20903.074560656405</v>
      </c>
      <c r="H73" s="14">
        <f>VLOOKUP($A73,Python数据平滑!$A$25:$AN$52,COLUMN(Python数据平滑!F$25),0)</f>
        <v>22295.121339627109</v>
      </c>
      <c r="I73" s="14">
        <f>VLOOKUP($A73,Python数据平滑!$A$25:$AN$52,COLUMN(Python数据平滑!G$25),0)</f>
        <v>23421.315063046099</v>
      </c>
      <c r="J73" s="14">
        <f>VLOOKUP($A73,Python数据平滑!$A$25:$AN$52,COLUMN(Python数据平滑!H$25),0)</f>
        <v>24372.98610812788</v>
      </c>
      <c r="K73" s="14">
        <f>VLOOKUP($A73,Python数据平滑!$A$25:$AN$52,COLUMN(Python数据平滑!I$25),0)</f>
        <v>25269.491223595989</v>
      </c>
      <c r="L73" s="15">
        <f t="shared" ref="L73:L77" si="70">L$31*K46</f>
        <v>26252.387774113136</v>
      </c>
      <c r="M73" s="14">
        <f>VLOOKUP($A73,Python数据平滑!$A$25:$AN$52,COLUMN(Python数据平滑!K$25),0)</f>
        <v>27450.57652167471</v>
      </c>
      <c r="N73" s="14">
        <f>VLOOKUP($A73,Python数据平滑!$A$25:$AN$52,COLUMN(Python数据平滑!L$25),0)</f>
        <v>28866.649383821499</v>
      </c>
      <c r="O73" s="14">
        <f>VLOOKUP($A73,Python数据平滑!$A$25:$AN$52,COLUMN(Python数据平滑!M$25),0)</f>
        <v>30464.002411062331</v>
      </c>
      <c r="P73" s="14">
        <f>VLOOKUP($A73,Python数据平滑!$A$25:$AN$52,COLUMN(Python数据平滑!N$25),0)</f>
        <v>32196.350755430249</v>
      </c>
      <c r="Q73" s="15">
        <f t="shared" ref="Q73:Q77" si="71">Q$31*L46</f>
        <v>34004.694141999251</v>
      </c>
      <c r="R73" s="14">
        <f>VLOOKUP($A73,Python数据平滑!$A$25:$AN$52,COLUMN(Python数据平滑!P$25),0)</f>
        <v>35828.073493289477</v>
      </c>
      <c r="S73" s="14">
        <f>VLOOKUP($A73,Python数据平滑!$A$25:$AN$52,COLUMN(Python数据平滑!Q$25),0)</f>
        <v>37646.605228528242</v>
      </c>
      <c r="T73" s="14">
        <f>VLOOKUP($A73,Python数据平滑!$A$25:$AN$52,COLUMN(Python数据平滑!R$25),0)</f>
        <v>39451.887041584618</v>
      </c>
      <c r="U73" s="14">
        <f>VLOOKUP($A73,Python数据平滑!$A$25:$AN$52,COLUMN(Python数据平滑!S$25),0)</f>
        <v>41235.489757408694</v>
      </c>
      <c r="V73" s="14">
        <f>VLOOKUP($A73,Python数据平滑!$A$25:$AN$52,COLUMN(Python数据平滑!T$25),0)</f>
        <v>42989.041866059008</v>
      </c>
      <c r="W73" s="14">
        <f>VLOOKUP($A73,Python数据平滑!$A$25:$AN$52,COLUMN(Python数据平滑!U$25),0)</f>
        <v>44704.312922320343</v>
      </c>
      <c r="X73" s="14">
        <f>VLOOKUP($A73,Python数据平滑!$A$25:$AN$52,COLUMN(Python数据平滑!V$25),0)</f>
        <v>46373.294510654203</v>
      </c>
      <c r="Y73" s="14">
        <f>VLOOKUP($A73,Python数据平滑!$A$25:$AN$52,COLUMN(Python数据平滑!W$25),0)</f>
        <v>47988.277550911291</v>
      </c>
      <c r="Z73" s="14">
        <f>VLOOKUP($A73,Python数据平滑!$A$25:$AN$52,COLUMN(Python数据平滑!X$25),0)</f>
        <v>49541.924820182867</v>
      </c>
      <c r="AA73" s="14">
        <f>VLOOKUP($A73,Python数据平滑!$A$25:$AN$52,COLUMN(Python数据平滑!Y$25),0)</f>
        <v>51027.337686936378</v>
      </c>
      <c r="AB73" s="14">
        <f>VLOOKUP($A73,Python数据平滑!$A$25:$AN$52,COLUMN(Python数据平滑!Z$25),0)</f>
        <v>52438.116191276262</v>
      </c>
      <c r="AC73" s="14">
        <f>VLOOKUP($A73,Python数据平滑!$A$25:$AN$52,COLUMN(Python数据平滑!AA$25),0)</f>
        <v>53768.411755673333</v>
      </c>
      <c r="AD73" s="14">
        <f>VLOOKUP($A73,Python数据平滑!$A$25:$AN$52,COLUMN(Python数据平滑!AB$25),0)</f>
        <v>55012.971969531623</v>
      </c>
      <c r="AE73" s="14">
        <f>VLOOKUP($A73,Python数据平滑!$A$25:$AN$52,COLUMN(Python数据平滑!AC$25),0)</f>
        <v>56167.17705425874</v>
      </c>
      <c r="AF73" s="14">
        <f>VLOOKUP($A73,Python数据平滑!$A$25:$AN$52,COLUMN(Python数据平滑!AD$25),0)</f>
        <v>57227.067778962941</v>
      </c>
      <c r="AG73" s="14">
        <f>VLOOKUP($A73,Python数据平滑!$A$25:$AN$52,COLUMN(Python数据平滑!AE$25),0)</f>
        <v>58189.364756639479</v>
      </c>
      <c r="AH73" s="14">
        <f>VLOOKUP($A73,Python数据平滑!$A$25:$AN$52,COLUMN(Python数据平滑!AF$25),0)</f>
        <v>59051.479203235976</v>
      </c>
      <c r="AI73" s="14">
        <f>VLOOKUP($A73,Python数据平滑!$A$25:$AN$52,COLUMN(Python数据平滑!AG$25),0)</f>
        <v>59811.515384203369</v>
      </c>
      <c r="AJ73" s="14">
        <f>VLOOKUP($A73,Python数据平滑!$A$25:$AN$52,COLUMN(Python数据平滑!AH$25),0)</f>
        <v>60468.265102457888</v>
      </c>
      <c r="AK73" s="14">
        <f>VLOOKUP($A73,Python数据平滑!$A$25:$AN$52,COLUMN(Python数据平滑!AI$25),0)</f>
        <v>61021.194696022627</v>
      </c>
      <c r="AL73" s="14">
        <f>VLOOKUP($A73,Python数据平滑!$A$25:$AN$52,COLUMN(Python数据平滑!AJ$25),0)</f>
        <v>61470.425111459372</v>
      </c>
      <c r="AM73" s="14">
        <f>VLOOKUP($A73,Python数据平滑!$A$25:$AN$52,COLUMN(Python数据平滑!AK$25),0)</f>
        <v>61816.705699539423</v>
      </c>
      <c r="AN73" s="14">
        <f>VLOOKUP($A73,Python数据平滑!$A$25:$AN$52,COLUMN(Python数据平滑!AL$25),0)</f>
        <v>62061.382441985683</v>
      </c>
      <c r="AO73" s="14">
        <f>VLOOKUP($A73,Python数据平滑!$A$25:$AN$52,COLUMN(Python数据平滑!AM$25),0)</f>
        <v>62206.361362531497</v>
      </c>
      <c r="AP73" s="16">
        <f t="shared" ref="AP73:AP77" si="72">AP$31*M46</f>
        <v>62254.067902494091</v>
      </c>
    </row>
    <row r="74" spans="1:44" x14ac:dyDescent="0.25">
      <c r="A74" s="123" t="s">
        <v>177</v>
      </c>
      <c r="B74" s="14">
        <f>SUM('高情景（2001-2060, 2020RMB）'!U25:U26,'高情景（2001-2060, 2020RMB）'!U30,'高情景（2001-2060, 2020RMB）'!U34,'高情景（2001-2060, 2020RMB）'!U36:U37,'高情景（2001-2060, 2020RMB）'!U38:U40)</f>
        <v>90023.293328805914</v>
      </c>
      <c r="C74" s="14">
        <f>SUM('高情景（2001-2060, 2020RMB）'!V25:V26,'高情景（2001-2060, 2020RMB）'!V30,'高情景（2001-2060, 2020RMB）'!V34,'高情景（2001-2060, 2020RMB）'!V36:V37,'高情景（2001-2060, 2020RMB）'!V38:V40)</f>
        <v>98562.088933173043</v>
      </c>
      <c r="D74" s="14">
        <f>SUM('高情景（2001-2060, 2020RMB）'!W25:W26,'高情景（2001-2060, 2020RMB）'!W30,'高情景（2001-2060, 2020RMB）'!W34,'高情景（2001-2060, 2020RMB）'!W36:W37,'高情景（2001-2060, 2020RMB）'!W38:W40)</f>
        <v>101803.01469759936</v>
      </c>
      <c r="E74" s="14">
        <f>E443</f>
        <v>103044.62923090863</v>
      </c>
      <c r="F74" s="14">
        <f>F443</f>
        <v>106102.37355654586</v>
      </c>
      <c r="G74" s="15">
        <f t="shared" si="69"/>
        <v>109950.1721890527</v>
      </c>
      <c r="H74" s="14">
        <f>H443</f>
        <v>113629.87928311092</v>
      </c>
      <c r="I74" s="14">
        <f t="shared" ref="I74:K74" si="73">I443</f>
        <v>116897.44587023571</v>
      </c>
      <c r="J74" s="14">
        <f t="shared" si="73"/>
        <v>119709.33350550254</v>
      </c>
      <c r="K74" s="14">
        <f t="shared" si="73"/>
        <v>122030.03274802741</v>
      </c>
      <c r="L74" s="15">
        <f t="shared" si="70"/>
        <v>123832.01780242045</v>
      </c>
      <c r="M74" s="14">
        <f t="shared" ref="M74:P74" si="74">M443</f>
        <v>125112.59933446202</v>
      </c>
      <c r="N74" s="14">
        <f t="shared" si="74"/>
        <v>125944.49288863804</v>
      </c>
      <c r="O74" s="14">
        <f t="shared" si="74"/>
        <v>126425.09838421817</v>
      </c>
      <c r="P74" s="14">
        <f t="shared" si="74"/>
        <v>126656.86626845162</v>
      </c>
      <c r="Q74" s="15">
        <f t="shared" si="71"/>
        <v>126744.76907472448</v>
      </c>
      <c r="R74" s="14">
        <f t="shared" ref="R74:AO74" si="75">R443</f>
        <v>126777.48634625965</v>
      </c>
      <c r="S74" s="14">
        <f t="shared" si="75"/>
        <v>126775.15081032383</v>
      </c>
      <c r="T74" s="14">
        <f t="shared" si="75"/>
        <v>126740.74917124776</v>
      </c>
      <c r="U74" s="14">
        <f t="shared" si="75"/>
        <v>126677.28396873546</v>
      </c>
      <c r="V74" s="14">
        <f t="shared" si="75"/>
        <v>126587.76212354509</v>
      </c>
      <c r="W74" s="14">
        <f t="shared" si="75"/>
        <v>126475.18475933597</v>
      </c>
      <c r="X74" s="14">
        <f t="shared" si="75"/>
        <v>126342.53835035146</v>
      </c>
      <c r="Y74" s="14">
        <f t="shared" si="75"/>
        <v>126192.78723443495</v>
      </c>
      <c r="Z74" s="14">
        <f t="shared" si="75"/>
        <v>126028.86752160438</v>
      </c>
      <c r="AA74" s="14">
        <f t="shared" si="75"/>
        <v>125853.68242012252</v>
      </c>
      <c r="AB74" s="14">
        <f t="shared" si="75"/>
        <v>125670.09899475369</v>
      </c>
      <c r="AC74" s="14">
        <f t="shared" si="75"/>
        <v>125480.9463657258</v>
      </c>
      <c r="AD74" s="14">
        <f t="shared" si="75"/>
        <v>125289.01535186464</v>
      </c>
      <c r="AE74" s="14">
        <f t="shared" si="75"/>
        <v>125097.05955743628</v>
      </c>
      <c r="AF74" s="14">
        <f t="shared" si="75"/>
        <v>124907.79789944935</v>
      </c>
      <c r="AG74" s="14">
        <f t="shared" si="75"/>
        <v>124723.91857053799</v>
      </c>
      <c r="AH74" s="14">
        <f t="shared" si="75"/>
        <v>124548.0844320663</v>
      </c>
      <c r="AI74" s="14">
        <f t="shared" si="75"/>
        <v>124382.9398327815</v>
      </c>
      <c r="AJ74" s="14">
        <f t="shared" si="75"/>
        <v>124231.11885021903</v>
      </c>
      <c r="AK74" s="14">
        <f t="shared" si="75"/>
        <v>124095.25495512776</v>
      </c>
      <c r="AL74" s="14">
        <f t="shared" si="75"/>
        <v>123977.99210349616</v>
      </c>
      <c r="AM74" s="14">
        <f t="shared" si="75"/>
        <v>123881.99726635433</v>
      </c>
      <c r="AN74" s="14">
        <f t="shared" si="75"/>
        <v>123809.97441447676</v>
      </c>
      <c r="AO74" s="14">
        <f t="shared" si="75"/>
        <v>123764.67998350319</v>
      </c>
      <c r="AP74" s="16">
        <f t="shared" si="72"/>
        <v>123748.93985495776</v>
      </c>
    </row>
    <row r="75" spans="1:44" x14ac:dyDescent="0.25">
      <c r="A75" s="123" t="s">
        <v>178</v>
      </c>
      <c r="B75" s="14">
        <f>SUM('高情景（2001-2060, 2020RMB）'!U41:U46)</f>
        <v>81720.659845024958</v>
      </c>
      <c r="C75" s="14">
        <f>SUM('高情景（2001-2060, 2020RMB）'!V41:V46)</f>
        <v>95333.930002658919</v>
      </c>
      <c r="D75" s="14">
        <f>SUM('高情景（2001-2060, 2020RMB）'!W41:W46)</f>
        <v>101531.70465802075</v>
      </c>
      <c r="E75" s="14">
        <f>E453</f>
        <v>103664.42641470917</v>
      </c>
      <c r="F75" s="14">
        <f>F453</f>
        <v>108941.76360210485</v>
      </c>
      <c r="G75" s="15">
        <f t="shared" si="69"/>
        <v>115594.00232042992</v>
      </c>
      <c r="H75" s="14">
        <f>H453</f>
        <v>121835.90233828577</v>
      </c>
      <c r="I75" s="14">
        <f t="shared" ref="I75:K75" si="76">I453</f>
        <v>127336.7455102363</v>
      </c>
      <c r="J75" s="14">
        <f t="shared" si="76"/>
        <v>132242.72446482436</v>
      </c>
      <c r="K75" s="14">
        <f t="shared" si="76"/>
        <v>136764.62480475972</v>
      </c>
      <c r="L75" s="15">
        <f t="shared" si="70"/>
        <v>141168.50029475932</v>
      </c>
      <c r="M75" s="14">
        <f t="shared" ref="M75:P75" si="77">M453</f>
        <v>145705.45911585932</v>
      </c>
      <c r="N75" s="14">
        <f t="shared" si="77"/>
        <v>150398.55898899445</v>
      </c>
      <c r="O75" s="14">
        <f t="shared" si="77"/>
        <v>155205.54723551965</v>
      </c>
      <c r="P75" s="14">
        <f t="shared" si="77"/>
        <v>160078.76617227326</v>
      </c>
      <c r="Q75" s="15">
        <f t="shared" si="71"/>
        <v>164964.92116821124</v>
      </c>
      <c r="R75" s="14">
        <f t="shared" ref="R75:AO75" si="78">R453</f>
        <v>169813.34451590272</v>
      </c>
      <c r="S75" s="14">
        <f t="shared" si="78"/>
        <v>174602.84765151903</v>
      </c>
      <c r="T75" s="14">
        <f t="shared" si="78"/>
        <v>179319.90882477298</v>
      </c>
      <c r="U75" s="14">
        <f t="shared" si="78"/>
        <v>183950.84428656154</v>
      </c>
      <c r="V75" s="14">
        <f t="shared" si="78"/>
        <v>188481.87216235255</v>
      </c>
      <c r="W75" s="14">
        <f t="shared" si="78"/>
        <v>192899.17971814144</v>
      </c>
      <c r="X75" s="14">
        <f t="shared" si="78"/>
        <v>197188.9936703039</v>
      </c>
      <c r="Y75" s="14">
        <f t="shared" si="78"/>
        <v>201337.65315852122</v>
      </c>
      <c r="Z75" s="14">
        <f t="shared" si="78"/>
        <v>205331.68497160083</v>
      </c>
      <c r="AA75" s="14">
        <f t="shared" si="78"/>
        <v>209157.88058919823</v>
      </c>
      <c r="AB75" s="14">
        <f t="shared" si="78"/>
        <v>212803.37457777993</v>
      </c>
      <c r="AC75" s="14">
        <f t="shared" si="78"/>
        <v>216255.72385620256</v>
      </c>
      <c r="AD75" s="14">
        <f t="shared" si="78"/>
        <v>219502.98732451041</v>
      </c>
      <c r="AE75" s="14">
        <f t="shared" si="78"/>
        <v>222533.80532852779</v>
      </c>
      <c r="AF75" s="14">
        <f t="shared" si="78"/>
        <v>225337.47841210265</v>
      </c>
      <c r="AG75" s="14">
        <f t="shared" si="78"/>
        <v>227904.04478815844</v>
      </c>
      <c r="AH75" s="14">
        <f t="shared" si="78"/>
        <v>230224.35593889758</v>
      </c>
      <c r="AI75" s="14">
        <f t="shared" si="78"/>
        <v>232290.14973462155</v>
      </c>
      <c r="AJ75" s="14">
        <f t="shared" si="78"/>
        <v>234094.12044003839</v>
      </c>
      <c r="AK75" s="14">
        <f t="shared" si="78"/>
        <v>235629.98495718231</v>
      </c>
      <c r="AL75" s="14">
        <f t="shared" si="78"/>
        <v>236892.54463609052</v>
      </c>
      <c r="AM75" s="14">
        <f t="shared" si="78"/>
        <v>237877.74196935372</v>
      </c>
      <c r="AN75" s="14">
        <f t="shared" si="78"/>
        <v>238582.71147603635</v>
      </c>
      <c r="AO75" s="14">
        <f t="shared" si="78"/>
        <v>239005.82407603139</v>
      </c>
      <c r="AP75" s="16">
        <f t="shared" si="72"/>
        <v>239146.72425958095</v>
      </c>
    </row>
    <row r="76" spans="1:44" x14ac:dyDescent="0.25">
      <c r="A76" s="123" t="s">
        <v>179</v>
      </c>
      <c r="B76" s="14">
        <f>SUM('高情景（2001-2060, 2020RMB）'!U47:U48,'高情景（2001-2060, 2020RMB）'!U35)</f>
        <v>42058.73819766107</v>
      </c>
      <c r="C76" s="14">
        <f>SUM('高情景（2001-2060, 2020RMB）'!V47:V48,'高情景（2001-2060, 2020RMB）'!V35)</f>
        <v>51422.622451019372</v>
      </c>
      <c r="D76" s="14">
        <f>SUM('高情景（2001-2060, 2020RMB）'!W47:W48,'高情景（2001-2060, 2020RMB）'!W35)</f>
        <v>54801.586556831287</v>
      </c>
      <c r="E76" s="14">
        <f>E460</f>
        <v>56403.697944668646</v>
      </c>
      <c r="F76" s="14">
        <f>F460</f>
        <v>60341.882797870916</v>
      </c>
      <c r="G76" s="15">
        <f t="shared" si="69"/>
        <v>65217.592629247978</v>
      </c>
      <c r="H76" s="14">
        <f>H460</f>
        <v>69589.687943392768</v>
      </c>
      <c r="I76" s="14">
        <f t="shared" ref="I76:K76" si="79">I460</f>
        <v>73245.753183796129</v>
      </c>
      <c r="J76" s="14">
        <f t="shared" si="79"/>
        <v>76404.778062060519</v>
      </c>
      <c r="K76" s="14">
        <f t="shared" si="79"/>
        <v>79361.506693429561</v>
      </c>
      <c r="L76" s="15">
        <f t="shared" si="70"/>
        <v>82472.123856412014</v>
      </c>
      <c r="M76" s="14">
        <f t="shared" ref="M76:P76" si="80">M460</f>
        <v>86065.18868923113</v>
      </c>
      <c r="N76" s="14">
        <f t="shared" si="80"/>
        <v>90157.806644149823</v>
      </c>
      <c r="O76" s="14">
        <f t="shared" si="80"/>
        <v>94671.448787349975</v>
      </c>
      <c r="P76" s="14">
        <f t="shared" si="80"/>
        <v>99507.70568996662</v>
      </c>
      <c r="Q76" s="15">
        <f t="shared" si="71"/>
        <v>104543.35719689027</v>
      </c>
      <c r="R76" s="14">
        <f t="shared" ref="R76:AO76" si="81">R460</f>
        <v>109652.72376108906</v>
      </c>
      <c r="S76" s="14">
        <f t="shared" si="81"/>
        <v>114793.63784163567</v>
      </c>
      <c r="T76" s="14">
        <f t="shared" si="81"/>
        <v>119946.44321020077</v>
      </c>
      <c r="U76" s="14">
        <f t="shared" si="81"/>
        <v>125090.5760835359</v>
      </c>
      <c r="V76" s="14">
        <f t="shared" si="81"/>
        <v>130204.68616732284</v>
      </c>
      <c r="W76" s="14">
        <f t="shared" si="81"/>
        <v>135266.76848022829</v>
      </c>
      <c r="X76" s="14">
        <f t="shared" si="81"/>
        <v>140254.30494546963</v>
      </c>
      <c r="Y76" s="14">
        <f t="shared" si="81"/>
        <v>145144.41465140734</v>
      </c>
      <c r="Z76" s="14">
        <f t="shared" si="81"/>
        <v>149914.01161135026</v>
      </c>
      <c r="AA76" s="14">
        <f t="shared" si="81"/>
        <v>154539.96879443908</v>
      </c>
      <c r="AB76" s="14">
        <f t="shared" si="81"/>
        <v>158999.28715223278</v>
      </c>
      <c r="AC76" s="14">
        <f t="shared" si="81"/>
        <v>163269.26832704514</v>
      </c>
      <c r="AD76" s="14">
        <f t="shared" si="81"/>
        <v>167327.68969557303</v>
      </c>
      <c r="AE76" s="14">
        <f t="shared" si="81"/>
        <v>171152.9803721662</v>
      </c>
      <c r="AF76" s="14">
        <f t="shared" si="81"/>
        <v>174724.39676762372</v>
      </c>
      <c r="AG76" s="14">
        <f t="shared" si="81"/>
        <v>178022.1962694352</v>
      </c>
      <c r="AH76" s="14">
        <f t="shared" si="81"/>
        <v>181027.80757619947</v>
      </c>
      <c r="AI76" s="14">
        <f t="shared" si="81"/>
        <v>183723.99618161173</v>
      </c>
      <c r="AJ76" s="14">
        <f t="shared" si="81"/>
        <v>186095.02346196366</v>
      </c>
      <c r="AK76" s="14">
        <f t="shared" si="81"/>
        <v>188126.79777659616</v>
      </c>
      <c r="AL76" s="14">
        <f t="shared" si="81"/>
        <v>189807.0159455587</v>
      </c>
      <c r="AM76" s="14">
        <f t="shared" si="81"/>
        <v>191125.29342627589</v>
      </c>
      <c r="AN76" s="14">
        <f t="shared" si="81"/>
        <v>192073.28147608775</v>
      </c>
      <c r="AO76" s="14">
        <f t="shared" si="81"/>
        <v>192644.76956582227</v>
      </c>
      <c r="AP76" s="16">
        <f t="shared" si="72"/>
        <v>192835.77130772558</v>
      </c>
    </row>
    <row r="77" spans="1:44" x14ac:dyDescent="0.25">
      <c r="A77" s="123" t="s">
        <v>180</v>
      </c>
      <c r="B77" s="18">
        <f>SUM('高情景（2001-2060, 2020RMB）'!U16:U24,'高情景（2001-2060, 2020RMB）'!U27:U29,'高情景（2001-2060, 2020RMB）'!U31:U32,'高情景（2001-2060, 2020RMB）'!U49:U51)</f>
        <v>50441.55680600716</v>
      </c>
      <c r="C77" s="18">
        <f>SUM('高情景（2001-2060, 2020RMB）'!V16:V24,'高情景（2001-2060, 2020RMB）'!V27:V29,'高情景（2001-2060, 2020RMB）'!V31:V32,'高情景（2001-2060, 2020RMB）'!V49:V51)</f>
        <v>56632.87042727269</v>
      </c>
      <c r="D77" s="18">
        <f>SUM('高情景（2001-2060, 2020RMB）'!W16:W24,'高情景（2001-2060, 2020RMB）'!W27:W29,'高情景（2001-2060, 2020RMB）'!W31:W32,'高情景（2001-2060, 2020RMB）'!W49:W51)</f>
        <v>59677.345914108897</v>
      </c>
      <c r="E77" s="18">
        <f>E464</f>
        <v>60127.40507318826</v>
      </c>
      <c r="F77" s="18">
        <f>F464</f>
        <v>61298.885445497937</v>
      </c>
      <c r="G77" s="19">
        <f t="shared" si="69"/>
        <v>62918.254427575739</v>
      </c>
      <c r="H77" s="18">
        <f>H464</f>
        <v>64713.674920620106</v>
      </c>
      <c r="I77" s="18">
        <f t="shared" ref="I77:K77" si="82">I464</f>
        <v>66591.629102380422</v>
      </c>
      <c r="J77" s="18">
        <f t="shared" si="82"/>
        <v>68511.31895074615</v>
      </c>
      <c r="K77" s="18">
        <f t="shared" si="82"/>
        <v>70433.10269359927</v>
      </c>
      <c r="L77" s="19">
        <f t="shared" si="70"/>
        <v>72317.898396613557</v>
      </c>
      <c r="M77" s="18">
        <f t="shared" ref="M77:P77" si="83">M464</f>
        <v>74131.457876625718</v>
      </c>
      <c r="N77" s="18">
        <f t="shared" si="83"/>
        <v>75856.833247996823</v>
      </c>
      <c r="O77" s="18">
        <f t="shared" si="83"/>
        <v>77481.160194502256</v>
      </c>
      <c r="P77" s="18">
        <f t="shared" si="83"/>
        <v>78991.456422466406</v>
      </c>
      <c r="Q77" s="19">
        <f t="shared" si="71"/>
        <v>80374.731608361879</v>
      </c>
      <c r="R77" s="18">
        <f t="shared" ref="R77:AO77" si="84">R464</f>
        <v>81621.076202015145</v>
      </c>
      <c r="S77" s="18">
        <f t="shared" si="84"/>
        <v>82732.932190121122</v>
      </c>
      <c r="T77" s="18">
        <f t="shared" si="84"/>
        <v>83716.615876647236</v>
      </c>
      <c r="U77" s="18">
        <f t="shared" si="84"/>
        <v>84579.224350361808</v>
      </c>
      <c r="V77" s="18">
        <f t="shared" si="84"/>
        <v>85328.433235287113</v>
      </c>
      <c r="W77" s="18">
        <f t="shared" si="84"/>
        <v>85972.306613512279</v>
      </c>
      <c r="X77" s="18">
        <f t="shared" si="84"/>
        <v>86519.122771726645</v>
      </c>
      <c r="Y77" s="18">
        <f t="shared" si="84"/>
        <v>86977.218639525687</v>
      </c>
      <c r="Z77" s="18">
        <f t="shared" si="84"/>
        <v>87354.855074483188</v>
      </c>
      <c r="AA77" s="18">
        <f t="shared" si="84"/>
        <v>87660.104519578003</v>
      </c>
      <c r="AB77" s="18">
        <f t="shared" si="84"/>
        <v>87900.7620174693</v>
      </c>
      <c r="AC77" s="18">
        <f t="shared" si="84"/>
        <v>88084.280110897002</v>
      </c>
      <c r="AD77" s="18">
        <f t="shared" si="84"/>
        <v>88217.727781357913</v>
      </c>
      <c r="AE77" s="18">
        <f t="shared" si="84"/>
        <v>88307.773267996614</v>
      </c>
      <c r="AF77" s="18">
        <f t="shared" si="84"/>
        <v>88360.690352574064</v>
      </c>
      <c r="AG77" s="18">
        <f t="shared" si="84"/>
        <v>88382.387481879283</v>
      </c>
      <c r="AH77" s="18">
        <f t="shared" si="84"/>
        <v>88378.458915221476</v>
      </c>
      <c r="AI77" s="18">
        <f t="shared" si="84"/>
        <v>88354.256924067391</v>
      </c>
      <c r="AJ77" s="18">
        <f t="shared" si="84"/>
        <v>88314.983930138915</v>
      </c>
      <c r="AK77" s="18">
        <f t="shared" si="84"/>
        <v>88265.803349277805</v>
      </c>
      <c r="AL77" s="18">
        <f t="shared" si="84"/>
        <v>88211.967818852791</v>
      </c>
      <c r="AM77" s="18">
        <f t="shared" si="84"/>
        <v>88158.963440444786</v>
      </c>
      <c r="AN77" s="18">
        <f t="shared" si="84"/>
        <v>88112.668687361831</v>
      </c>
      <c r="AO77" s="18">
        <f t="shared" si="84"/>
        <v>88079.526734949788</v>
      </c>
      <c r="AP77" s="20">
        <f t="shared" si="72"/>
        <v>88066.730203528205</v>
      </c>
    </row>
    <row r="79" spans="1:44" x14ac:dyDescent="0.25">
      <c r="A79" s="123" t="s">
        <v>184</v>
      </c>
      <c r="B79" s="117">
        <f>'高情景（2001-2060, 2020RMB）'!U57</f>
        <v>40582.9</v>
      </c>
      <c r="C79" s="10">
        <f>'高情景（2001-2060, 2020RMB）'!V57</f>
        <v>44991.98369146973</v>
      </c>
      <c r="D79" s="10">
        <f>'高情景（2001-2060, 2020RMB）'!W57</f>
        <v>46450.003049149032</v>
      </c>
      <c r="E79" s="10">
        <f>VLOOKUP($A79,Python数据平滑!$A$25:$AN$52,COLUMN(Python数据平滑!C$25),0)</f>
        <v>47719.385525712882</v>
      </c>
      <c r="F79" s="10">
        <f>VLOOKUP($A79,Python数据平滑!$A$25:$AN$52,COLUMN(Python数据平滑!D$25),0)</f>
        <v>50897.49808385285</v>
      </c>
      <c r="G79" s="11">
        <f>G$33*J53</f>
        <v>54992.312083070778</v>
      </c>
      <c r="H79" s="10">
        <f>VLOOKUP($A79,Python数据平滑!$A$25:$AN$52,COLUMN(Python数据平滑!F$25),0)</f>
        <v>58983.241003012437</v>
      </c>
      <c r="I79" s="10">
        <f>VLOOKUP($A79,Python数据平滑!$A$25:$AN$52,COLUMN(Python数据平滑!G$25),0)</f>
        <v>62634.893699069253</v>
      </c>
      <c r="J79" s="10">
        <f>VLOOKUP($A79,Python数据平滑!$A$25:$AN$52,COLUMN(Python数据平滑!H$25),0)</f>
        <v>65964.574616870697</v>
      </c>
      <c r="K79" s="10">
        <f>VLOOKUP($A79,Python数据平滑!$A$25:$AN$52,COLUMN(Python数据平滑!I$25),0)</f>
        <v>69017.233466315593</v>
      </c>
      <c r="L79" s="11">
        <f>L$33*K53</f>
        <v>71862.502434060545</v>
      </c>
      <c r="M79" s="10">
        <f>VLOOKUP($A79,Python数据平滑!$A$25:$AN$52,COLUMN(Python数据平滑!K$25),0)</f>
        <v>74574.758698370511</v>
      </c>
      <c r="N79" s="10">
        <f>VLOOKUP($A79,Python数据平滑!$A$25:$AN$52,COLUMN(Python数据平滑!L$25),0)</f>
        <v>77175.085137201662</v>
      </c>
      <c r="O79" s="10">
        <f>VLOOKUP($A79,Python数据平滑!$A$25:$AN$52,COLUMN(Python数据平滑!M$25),0)</f>
        <v>79672.821773787582</v>
      </c>
      <c r="P79" s="10">
        <f>VLOOKUP($A79,Python数据平滑!$A$25:$AN$52,COLUMN(Python数据平滑!N$25),0)</f>
        <v>82081.102783218696</v>
      </c>
      <c r="Q79" s="11">
        <f>Q$33*L53</f>
        <v>84416.657046728025</v>
      </c>
      <c r="R79" s="10">
        <f>VLOOKUP($A79,Python数据平滑!$A$25:$AN$52,COLUMN(Python数据平滑!P$25),0)</f>
        <v>86694.88086215833</v>
      </c>
      <c r="S79" s="10">
        <f>VLOOKUP($A79,Python数据平滑!$A$25:$AN$52,COLUMN(Python数据平滑!Q$25),0)</f>
        <v>88914.489714764772</v>
      </c>
      <c r="T79" s="10">
        <f>VLOOKUP($A79,Python数据平滑!$A$25:$AN$52,COLUMN(Python数据平滑!R$25),0)</f>
        <v>91069.955882559341</v>
      </c>
      <c r="U79" s="10">
        <f>VLOOKUP($A79,Python数据平滑!$A$25:$AN$52,COLUMN(Python数据平滑!S$25),0)</f>
        <v>93156.020777521509</v>
      </c>
      <c r="V79" s="10">
        <f>VLOOKUP($A79,Python数据平滑!$A$25:$AN$52,COLUMN(Python数据平滑!T$25),0)</f>
        <v>95167.720410557027</v>
      </c>
      <c r="W79" s="10">
        <f>VLOOKUP($A79,Python数据平滑!$A$25:$AN$52,COLUMN(Python数据平滑!U$25),0)</f>
        <v>97100.408359350215</v>
      </c>
      <c r="X79" s="10">
        <f>VLOOKUP($A79,Python数据平滑!$A$25:$AN$52,COLUMN(Python数据平滑!V$25),0)</f>
        <v>98949.776105386205</v>
      </c>
      <c r="Y79" s="10">
        <f>VLOOKUP($A79,Python数据平滑!$A$25:$AN$52,COLUMN(Python数据平滑!W$25),0)</f>
        <v>100711.87063754159</v>
      </c>
      <c r="Z79" s="10">
        <f>VLOOKUP($A79,Python数据平滑!$A$25:$AN$52,COLUMN(Python数据平滑!X$25),0)</f>
        <v>102383.10925082079</v>
      </c>
      <c r="AA79" s="10">
        <f>VLOOKUP($A79,Python数据平滑!$A$25:$AN$52,COLUMN(Python数据平滑!Y$25),0)</f>
        <v>103960.2914995731</v>
      </c>
      <c r="AB79" s="10">
        <f>VLOOKUP($A79,Python数据平滑!$A$25:$AN$52,COLUMN(Python数据平滑!Z$25),0)</f>
        <v>105440.60829452481</v>
      </c>
      <c r="AC79" s="10">
        <f>VLOOKUP($A79,Python数据平滑!$A$25:$AN$52,COLUMN(Python数据平滑!AA$25),0)</f>
        <v>106821.64816176939</v>
      </c>
      <c r="AD79" s="10">
        <f>VLOOKUP($A79,Python数据平滑!$A$25:$AN$52,COLUMN(Python数据平滑!AB$25),0)</f>
        <v>108101.40070920999</v>
      </c>
      <c r="AE79" s="10">
        <f>VLOOKUP($A79,Python数据平滑!$A$25:$AN$52,COLUMN(Python数据平滑!AC$25),0)</f>
        <v>109278.257371502</v>
      </c>
      <c r="AF79" s="10">
        <f>VLOOKUP($A79,Python数据平滑!$A$25:$AN$52,COLUMN(Python数据平滑!AD$25),0)</f>
        <v>110351.0095280939</v>
      </c>
      <c r="AG79" s="10">
        <f>VLOOKUP($A79,Python数据平滑!$A$25:$AN$52,COLUMN(Python数据平滑!AE$25),0)</f>
        <v>111318.84411028679</v>
      </c>
      <c r="AH79" s="10">
        <f>VLOOKUP($A79,Python数据平滑!$A$25:$AN$52,COLUMN(Python数据平滑!AF$25),0)</f>
        <v>112181.3368321779</v>
      </c>
      <c r="AI79" s="10">
        <f>VLOOKUP($A79,Python数据平滑!$A$25:$AN$52,COLUMN(Python数据平滑!AG$25),0)</f>
        <v>112938.4431968181</v>
      </c>
      <c r="AJ79" s="10">
        <f>VLOOKUP($A79,Python数据平滑!$A$25:$AN$52,COLUMN(Python数据平滑!AH$25),0)</f>
        <v>113590.48744281429</v>
      </c>
      <c r="AK79" s="10">
        <f>VLOOKUP($A79,Python数据平滑!$A$25:$AN$52,COLUMN(Python数据平滑!AI$25),0)</f>
        <v>114138.1496079333</v>
      </c>
      <c r="AL79" s="10">
        <f>VLOOKUP($A79,Python数据平滑!$A$25:$AN$52,COLUMN(Python数据平滑!AJ$25),0)</f>
        <v>114582.4508950154</v>
      </c>
      <c r="AM79" s="10">
        <f>VLOOKUP($A79,Python数据平滑!$A$25:$AN$52,COLUMN(Python数据平滑!AK$25),0)</f>
        <v>114924.7375317401</v>
      </c>
      <c r="AN79" s="10">
        <f>VLOOKUP($A79,Python数据平滑!$A$25:$AN$52,COLUMN(Python数据平滑!AL$25),0)</f>
        <v>115166.6633195826</v>
      </c>
      <c r="AO79" s="10">
        <f>VLOOKUP($A79,Python数据平滑!$A$25:$AN$52,COLUMN(Python数据平滑!AM$25),0)</f>
        <v>115310.1710687595</v>
      </c>
      <c r="AP79" s="12">
        <f>AP$33*M53</f>
        <v>115357.47311524105</v>
      </c>
      <c r="AR79" s="1">
        <f>VLOOKUP($A67,Python数据平滑!$A$25:$AN$52,COLUMN(Python数据平滑!AM$25),0)</f>
        <v>118199.4402628157</v>
      </c>
    </row>
    <row r="80" spans="1:44" x14ac:dyDescent="0.25">
      <c r="A80" s="123" t="s">
        <v>185</v>
      </c>
      <c r="B80" s="118">
        <f>SUM('高情景（2001-2060, 2020RMB）'!U58:U59)</f>
        <v>111371.5</v>
      </c>
      <c r="C80" s="14">
        <f>SUM('高情景（2001-2060, 2020RMB）'!V58:V59)</f>
        <v>122702.13348739067</v>
      </c>
      <c r="D80" s="14">
        <f>SUM('高情景（2001-2060, 2020RMB）'!W58:W59)</f>
        <v>123782.32854860832</v>
      </c>
      <c r="E80" s="14">
        <f>E484</f>
        <v>127185.01058913737</v>
      </c>
      <c r="F80" s="14">
        <f>F484</f>
        <v>135698.27040124132</v>
      </c>
      <c r="G80" s="15">
        <f t="shared" ref="G80:G81" si="85">G$33*J54</f>
        <v>146646.16555485543</v>
      </c>
      <c r="H80" s="14">
        <f>H484</f>
        <v>157265.92102706729</v>
      </c>
      <c r="I80" s="14">
        <f t="shared" ref="I80:K80" si="86">I484</f>
        <v>166949.74968062117</v>
      </c>
      <c r="J80" s="14">
        <f t="shared" si="86"/>
        <v>175795.83412756206</v>
      </c>
      <c r="K80" s="14">
        <f t="shared" si="86"/>
        <v>183989.90563968022</v>
      </c>
      <c r="L80" s="15">
        <f t="shared" ref="L80:L81" si="87">L$33*K54</f>
        <v>191795.19230712109</v>
      </c>
      <c r="M80" s="14">
        <f t="shared" ref="M80:P80" si="88">M484</f>
        <v>199482.78385921824</v>
      </c>
      <c r="N80" s="14">
        <f t="shared" si="88"/>
        <v>207123.75956102423</v>
      </c>
      <c r="O80" s="14">
        <f t="shared" si="88"/>
        <v>214738.7890598618</v>
      </c>
      <c r="P80" s="14">
        <f t="shared" si="88"/>
        <v>222354.75326667519</v>
      </c>
      <c r="Q80" s="15">
        <f t="shared" ref="Q80:Q81" si="89">Q$33*L54</f>
        <v>230004.80470702707</v>
      </c>
      <c r="R80" s="14">
        <f t="shared" ref="R80:AO80" si="90">R484</f>
        <v>237717.87620331382</v>
      </c>
      <c r="S80" s="14">
        <f t="shared" si="90"/>
        <v>245484.24892238184</v>
      </c>
      <c r="T80" s="14">
        <f t="shared" si="90"/>
        <v>253282.44359810677</v>
      </c>
      <c r="U80" s="14">
        <f t="shared" si="90"/>
        <v>261089.08950750434</v>
      </c>
      <c r="V80" s="14">
        <f t="shared" si="90"/>
        <v>268878.92388429504</v>
      </c>
      <c r="W80" s="14">
        <f t="shared" si="90"/>
        <v>276624.8127711846</v>
      </c>
      <c r="X80" s="14">
        <f t="shared" si="90"/>
        <v>284297.79555077612</v>
      </c>
      <c r="Y80" s="14">
        <f t="shared" si="90"/>
        <v>291867.15525441314</v>
      </c>
      <c r="Z80" s="14">
        <f t="shared" si="90"/>
        <v>299300.51654846431</v>
      </c>
      <c r="AA80" s="14">
        <f t="shared" si="90"/>
        <v>306563.97303554276</v>
      </c>
      <c r="AB80" s="14">
        <f t="shared" si="90"/>
        <v>313622.24518153031</v>
      </c>
      <c r="AC80" s="14">
        <f t="shared" si="90"/>
        <v>320438.86978742661</v>
      </c>
      <c r="AD80" s="14">
        <f t="shared" si="90"/>
        <v>326976.42146848311</v>
      </c>
      <c r="AE80" s="14">
        <f t="shared" si="90"/>
        <v>333196.76608451438</v>
      </c>
      <c r="AF80" s="14">
        <f t="shared" si="90"/>
        <v>339061.34548892709</v>
      </c>
      <c r="AG80" s="14">
        <f t="shared" si="90"/>
        <v>344531.49233660381</v>
      </c>
      <c r="AH80" s="14">
        <f t="shared" si="90"/>
        <v>349568.77302095841</v>
      </c>
      <c r="AI80" s="14">
        <f t="shared" si="90"/>
        <v>354135.35610929964</v>
      </c>
      <c r="AJ80" s="14">
        <f t="shared" si="90"/>
        <v>358194.40292636328</v>
      </c>
      <c r="AK80" s="14">
        <f t="shared" si="90"/>
        <v>361710.47621376201</v>
      </c>
      <c r="AL80" s="14">
        <f t="shared" si="90"/>
        <v>364649.96208563494</v>
      </c>
      <c r="AM80" s="14">
        <f t="shared" si="90"/>
        <v>366981.49982665642</v>
      </c>
      <c r="AN80" s="14">
        <f t="shared" si="90"/>
        <v>368676.41345825075</v>
      </c>
      <c r="AO80" s="14">
        <f t="shared" si="90"/>
        <v>369709.13845309353</v>
      </c>
      <c r="AP80" s="16">
        <f t="shared" ref="AP80:AP81" si="91">AP$33*M54</f>
        <v>370057.6365281</v>
      </c>
      <c r="AR80" s="1">
        <f>VLOOKUP($A68,Python数据平滑!$A$25:$AN$52,COLUMN(Python数据平滑!AM$25),0)</f>
        <v>367550.82147457969</v>
      </c>
    </row>
    <row r="81" spans="1:44" x14ac:dyDescent="0.25">
      <c r="A81" s="123" t="s">
        <v>186</v>
      </c>
      <c r="B81" s="125">
        <f>SUM('高情景（2001-2060, 2020RMB）'!U60:U70)</f>
        <v>394868.30000000005</v>
      </c>
      <c r="C81" s="18">
        <f>SUM('高情景（2001-2060, 2020RMB）'!V60:V70)</f>
        <v>415244.29217540642</v>
      </c>
      <c r="D81" s="18">
        <f>SUM('高情景（2001-2060, 2020RMB）'!W60:W70)</f>
        <v>421311.10404089559</v>
      </c>
      <c r="E81" s="18">
        <f>E488</f>
        <v>435491.6715621195</v>
      </c>
      <c r="F81" s="18">
        <f>F488</f>
        <v>471149.13417591189</v>
      </c>
      <c r="G81" s="19">
        <f t="shared" si="85"/>
        <v>517215.27508195332</v>
      </c>
      <c r="H81" s="18">
        <f>H488</f>
        <v>561605.40493964683</v>
      </c>
      <c r="I81" s="18">
        <f t="shared" ref="I81:K81" si="92">I488</f>
        <v>601720.2908827269</v>
      </c>
      <c r="J81" s="18">
        <f t="shared" si="92"/>
        <v>638366.34456544695</v>
      </c>
      <c r="K81" s="18">
        <f t="shared" si="92"/>
        <v>672959.2787970457</v>
      </c>
      <c r="L81" s="19">
        <f t="shared" si="87"/>
        <v>707457.20301639347</v>
      </c>
      <c r="M81" s="18">
        <f t="shared" ref="M81:P81" si="93">M488</f>
        <v>743834.39404018212</v>
      </c>
      <c r="N81" s="18">
        <f t="shared" si="93"/>
        <v>782403.37431252899</v>
      </c>
      <c r="O81" s="18">
        <f t="shared" si="93"/>
        <v>822971.70312118786</v>
      </c>
      <c r="P81" s="18">
        <f t="shared" si="93"/>
        <v>865283.04944812192</v>
      </c>
      <c r="Q81" s="19">
        <f t="shared" si="89"/>
        <v>909008.3505176655</v>
      </c>
      <c r="R81" s="18">
        <f t="shared" ref="R81:AO81" si="94">R488</f>
        <v>953798.22269254783</v>
      </c>
      <c r="S81" s="18">
        <f t="shared" si="94"/>
        <v>999481.92276011861</v>
      </c>
      <c r="T81" s="18">
        <f t="shared" si="94"/>
        <v>1045925.9478470002</v>
      </c>
      <c r="U81" s="18">
        <f t="shared" si="94"/>
        <v>1092979.1228677859</v>
      </c>
      <c r="V81" s="18">
        <f t="shared" si="94"/>
        <v>1140472.288349322</v>
      </c>
      <c r="W81" s="18">
        <f t="shared" si="94"/>
        <v>1188218.2006721804</v>
      </c>
      <c r="X81" s="18">
        <f t="shared" si="94"/>
        <v>1236011.6753127626</v>
      </c>
      <c r="Y81" s="18">
        <f t="shared" si="94"/>
        <v>1283630.0027913367</v>
      </c>
      <c r="Z81" s="18">
        <f t="shared" si="94"/>
        <v>1330833.6651921081</v>
      </c>
      <c r="AA81" s="18">
        <f t="shared" si="94"/>
        <v>1377367.3782118103</v>
      </c>
      <c r="AB81" s="18">
        <f t="shared" si="94"/>
        <v>1422961.479624544</v>
      </c>
      <c r="AC81" s="18">
        <f t="shared" si="94"/>
        <v>1467333.679763223</v>
      </c>
      <c r="AD81" s="18">
        <f t="shared" si="94"/>
        <v>1510191.1830894109</v>
      </c>
      <c r="AE81" s="18">
        <f t="shared" si="94"/>
        <v>1551233.1821768577</v>
      </c>
      <c r="AF81" s="18">
        <f t="shared" si="94"/>
        <v>1590153.7165452673</v>
      </c>
      <c r="AG81" s="18">
        <f t="shared" si="94"/>
        <v>1626644.8788848459</v>
      </c>
      <c r="AH81" s="18">
        <f t="shared" si="94"/>
        <v>1660400.3405065292</v>
      </c>
      <c r="AI81" s="18">
        <f t="shared" si="94"/>
        <v>1691119.1566003789</v>
      </c>
      <c r="AJ81" s="18">
        <f t="shared" si="94"/>
        <v>1718509.8004106693</v>
      </c>
      <c r="AK81" s="18">
        <f t="shared" si="94"/>
        <v>1742294.3641244529</v>
      </c>
      <c r="AL81" s="18">
        <f t="shared" si="94"/>
        <v>1762212.8535527475</v>
      </c>
      <c r="AM81" s="18">
        <f t="shared" si="94"/>
        <v>1778027.4940270083</v>
      </c>
      <c r="AN81" s="18">
        <f t="shared" si="94"/>
        <v>1789526.9568232484</v>
      </c>
      <c r="AO81" s="18">
        <f t="shared" si="94"/>
        <v>1796530.4093430431</v>
      </c>
      <c r="AP81" s="20">
        <f t="shared" si="91"/>
        <v>1798891.2886782635</v>
      </c>
      <c r="AR81" s="1">
        <f>VLOOKUP($A69,Python数据平滑!$A$25:$AN$52,COLUMN(Python数据平滑!AM$25),0)</f>
        <v>1701760.219513505</v>
      </c>
    </row>
    <row r="83" spans="1:44" x14ac:dyDescent="0.25">
      <c r="A83" s="127" t="s">
        <v>12</v>
      </c>
      <c r="B83" s="124">
        <v>2020</v>
      </c>
      <c r="C83" s="119">
        <v>2021</v>
      </c>
      <c r="D83" s="119">
        <v>2022</v>
      </c>
      <c r="E83" s="119">
        <v>2023</v>
      </c>
      <c r="F83" s="119">
        <v>2024</v>
      </c>
      <c r="G83" s="119">
        <v>2025</v>
      </c>
      <c r="H83" s="119">
        <v>2026</v>
      </c>
      <c r="I83" s="119">
        <v>2027</v>
      </c>
      <c r="J83" s="119">
        <v>2028</v>
      </c>
      <c r="K83" s="119">
        <v>2029</v>
      </c>
      <c r="L83" s="119">
        <v>2030</v>
      </c>
      <c r="M83" s="119">
        <v>2031</v>
      </c>
      <c r="N83" s="119">
        <v>2032</v>
      </c>
      <c r="O83" s="119">
        <v>2033</v>
      </c>
      <c r="P83" s="119">
        <v>2034</v>
      </c>
      <c r="Q83" s="119">
        <v>2035</v>
      </c>
      <c r="R83" s="119">
        <v>2036</v>
      </c>
      <c r="S83" s="119">
        <v>2037</v>
      </c>
      <c r="T83" s="119">
        <v>2038</v>
      </c>
      <c r="U83" s="119">
        <v>2039</v>
      </c>
      <c r="V83" s="119">
        <v>2040</v>
      </c>
      <c r="W83" s="119">
        <v>2041</v>
      </c>
      <c r="X83" s="119">
        <v>2042</v>
      </c>
      <c r="Y83" s="119">
        <v>2043</v>
      </c>
      <c r="Z83" s="119">
        <v>2044</v>
      </c>
      <c r="AA83" s="119">
        <v>2045</v>
      </c>
      <c r="AB83" s="119">
        <v>2046</v>
      </c>
      <c r="AC83" s="119">
        <v>2047</v>
      </c>
      <c r="AD83" s="119">
        <v>2048</v>
      </c>
      <c r="AE83" s="119">
        <v>2049</v>
      </c>
      <c r="AF83" s="119">
        <v>2050</v>
      </c>
      <c r="AG83" s="119">
        <v>2051</v>
      </c>
      <c r="AH83" s="119">
        <v>2052</v>
      </c>
      <c r="AI83" s="119">
        <v>2053</v>
      </c>
      <c r="AJ83" s="119">
        <v>2054</v>
      </c>
      <c r="AK83" s="119">
        <v>2055</v>
      </c>
      <c r="AL83" s="119">
        <v>2056</v>
      </c>
      <c r="AM83" s="119">
        <v>2057</v>
      </c>
      <c r="AN83" s="119">
        <v>2058</v>
      </c>
      <c r="AO83" s="119">
        <v>2059</v>
      </c>
      <c r="AP83" s="120">
        <v>2060</v>
      </c>
    </row>
    <row r="84" spans="1:44" x14ac:dyDescent="0.25">
      <c r="A84" s="123" t="s">
        <v>187</v>
      </c>
      <c r="B84" s="10">
        <f>SUM('高情景（2001-2060, 2020RMB）'!U14:U15,'高情景（2001-2060, 2020RMB）'!U33,'高情景（2001-2060, 2020RMB）'!U53:U54)</f>
        <v>34486.847010845668</v>
      </c>
      <c r="C84" s="10">
        <f>SUM('高情景（2001-2060, 2020RMB）'!V14:V15,'高情景（2001-2060, 2020RMB）'!V33,'高情景（2001-2060, 2020RMB）'!V53:V54)</f>
        <v>37878.279541193522</v>
      </c>
      <c r="D84" s="10">
        <f>SUM('高情景（2001-2060, 2020RMB）'!W14:W15,'高情景（2001-2060, 2020RMB）'!W33,'高情景（2001-2060, 2020RMB）'!W53:W54)</f>
        <v>40294.225269378127</v>
      </c>
      <c r="E84" s="10">
        <f>E301</f>
        <v>40643.269258423061</v>
      </c>
      <c r="F84" s="10">
        <f>F301</f>
        <v>41532.353305905344</v>
      </c>
      <c r="G84" s="11">
        <f>G$37*P45</f>
        <v>42719.1265141681</v>
      </c>
      <c r="H84" s="10">
        <f>H301</f>
        <v>43963.458148487356</v>
      </c>
      <c r="I84" s="10">
        <f t="shared" ref="I84:K84" si="95">I301</f>
        <v>45170.496660868273</v>
      </c>
      <c r="J84" s="10">
        <f t="shared" si="95"/>
        <v>46286.257508150651</v>
      </c>
      <c r="K84" s="10">
        <f t="shared" si="95"/>
        <v>47256.441139767929</v>
      </c>
      <c r="L84" s="11">
        <f>L$37*Q45</f>
        <v>48027.417318252519</v>
      </c>
      <c r="M84" s="10">
        <f t="shared" ref="M84:P84" si="96">M301</f>
        <v>48564.601902660361</v>
      </c>
      <c r="N84" s="10">
        <f t="shared" si="96"/>
        <v>48904.315387951574</v>
      </c>
      <c r="O84" s="10">
        <f t="shared" si="96"/>
        <v>49103.777336792664</v>
      </c>
      <c r="P84" s="10">
        <f t="shared" si="96"/>
        <v>49222.627670491667</v>
      </c>
      <c r="Q84" s="11">
        <f>Q$37*R45</f>
        <v>49321.567440841056</v>
      </c>
      <c r="R84" s="10">
        <f t="shared" ref="R84:AO84" si="97">R301</f>
        <v>49451.329971818748</v>
      </c>
      <c r="S84" s="10">
        <f t="shared" si="97"/>
        <v>49621.182795887202</v>
      </c>
      <c r="T84" s="10">
        <f t="shared" si="97"/>
        <v>49829.933189958989</v>
      </c>
      <c r="U84" s="10">
        <f t="shared" si="97"/>
        <v>50076.257597161552</v>
      </c>
      <c r="V84" s="10">
        <f t="shared" si="97"/>
        <v>50358.637787314146</v>
      </c>
      <c r="W84" s="10">
        <f t="shared" si="97"/>
        <v>50675.297766386946</v>
      </c>
      <c r="X84" s="10">
        <f t="shared" si="97"/>
        <v>51024.142144511359</v>
      </c>
      <c r="Y84" s="10">
        <f t="shared" si="97"/>
        <v>51402.696980250053</v>
      </c>
      <c r="Z84" s="10">
        <f t="shared" si="97"/>
        <v>51808.054436172992</v>
      </c>
      <c r="AA84" s="10">
        <f t="shared" si="97"/>
        <v>52236.822897283113</v>
      </c>
      <c r="AB84" s="10">
        <f t="shared" si="97"/>
        <v>52685.08450566158</v>
      </c>
      <c r="AC84" s="10">
        <f t="shared" si="97"/>
        <v>53148.362334188983</v>
      </c>
      <c r="AD84" s="10">
        <f t="shared" si="97"/>
        <v>53621.599638059764</v>
      </c>
      <c r="AE84" s="10">
        <f t="shared" si="97"/>
        <v>54099.153760689682</v>
      </c>
      <c r="AF84" s="10">
        <f t="shared" si="97"/>
        <v>54574.807304088536</v>
      </c>
      <c r="AG84" s="10">
        <f t="shared" si="97"/>
        <v>55041.799075763927</v>
      </c>
      <c r="AH84" s="10">
        <f t="shared" si="97"/>
        <v>55492.87706897594</v>
      </c>
      <c r="AI84" s="10">
        <f t="shared" si="97"/>
        <v>55920.375298632665</v>
      </c>
      <c r="AJ84" s="10">
        <f t="shared" si="97"/>
        <v>56316.315685780603</v>
      </c>
      <c r="AK84" s="10">
        <f t="shared" si="97"/>
        <v>56672.535353524814</v>
      </c>
      <c r="AL84" s="10">
        <f t="shared" si="97"/>
        <v>56980.838672956408</v>
      </c>
      <c r="AM84" s="10">
        <f t="shared" si="97"/>
        <v>57233.172201262569</v>
      </c>
      <c r="AN84" s="10">
        <f t="shared" si="97"/>
        <v>57421.819325132143</v>
      </c>
      <c r="AO84" s="10">
        <f t="shared" si="97"/>
        <v>57539.61001886829</v>
      </c>
      <c r="AP84" s="12">
        <f>AP$37*S45</f>
        <v>57580.13972445816</v>
      </c>
    </row>
    <row r="85" spans="1:44" x14ac:dyDescent="0.25">
      <c r="A85" s="123" t="s">
        <v>188</v>
      </c>
      <c r="B85" s="14">
        <f>'高情景（2001-2060, 2020RMB）'!U52</f>
        <v>14171.804811655176</v>
      </c>
      <c r="C85" s="14">
        <f>'高情景（2001-2060, 2020RMB）'!V52</f>
        <v>16363.884569742619</v>
      </c>
      <c r="D85" s="14">
        <f>'高情景（2001-2060, 2020RMB）'!W52</f>
        <v>17470.728074872739</v>
      </c>
      <c r="E85" s="14">
        <f>VLOOKUP($A85,Python数据平滑!$A$25:$AN$52,COLUMN(Python数据平滑!C$25),0)</f>
        <v>17976.202625133661</v>
      </c>
      <c r="F85" s="14">
        <f>VLOOKUP($A85,Python数据平滑!$A$25:$AN$52,COLUMN(Python数据平滑!D$25),0)</f>
        <v>19214.45397512733</v>
      </c>
      <c r="G85" s="15">
        <f t="shared" ref="G85:G89" si="98">G$37*P46</f>
        <v>20737.440055421408</v>
      </c>
      <c r="H85" s="14">
        <f>VLOOKUP($A85,Python数据平滑!$A$25:$AN$52,COLUMN(Python数据平滑!F$25),0)</f>
        <v>22089.160206481611</v>
      </c>
      <c r="I85" s="14">
        <f>VLOOKUP($A85,Python数据平滑!$A$25:$AN$52,COLUMN(Python数据平滑!G$25),0)</f>
        <v>23215.85030118627</v>
      </c>
      <c r="J85" s="14">
        <f>VLOOKUP($A85,Python数据平滑!$A$25:$AN$52,COLUMN(Python数据平滑!H$25),0)</f>
        <v>24204.815476925709</v>
      </c>
      <c r="K85" s="14">
        <f>VLOOKUP($A85,Python数据平滑!$A$25:$AN$52,COLUMN(Python数据平滑!I$25),0)</f>
        <v>25168.72484585605</v>
      </c>
      <c r="L85" s="15">
        <f t="shared" ref="L85:L89" si="99">L$37*Q46</f>
        <v>26241.784720282303</v>
      </c>
      <c r="M85" s="14">
        <f>VLOOKUP($A85,Python数据平滑!$A$25:$AN$52,COLUMN(Python数据平滑!K$25),0)</f>
        <v>27548.14564186124</v>
      </c>
      <c r="N85" s="14">
        <f>VLOOKUP($A85,Python数据平滑!$A$25:$AN$52,COLUMN(Python数据平滑!L$25),0)</f>
        <v>29094.239144763789</v>
      </c>
      <c r="O85" s="14">
        <f>VLOOKUP($A85,Python数据平滑!$A$25:$AN$52,COLUMN(Python数据平滑!M$25),0)</f>
        <v>30849.61296574122</v>
      </c>
      <c r="P85" s="14">
        <f>VLOOKUP($A85,Python数据平滑!$A$25:$AN$52,COLUMN(Python数据平滑!N$25),0)</f>
        <v>32774.265437230257</v>
      </c>
      <c r="Q85" s="15">
        <f t="shared" ref="Q85:Q89" si="100">Q$37*R46</f>
        <v>34815.224075887796</v>
      </c>
      <c r="R85" s="14">
        <f>VLOOKUP($A85,Python数据平滑!$A$25:$AN$52,COLUMN(Python数据平滑!P$25),0)</f>
        <v>36916.236291132947</v>
      </c>
      <c r="S85" s="14">
        <f>VLOOKUP($A85,Python数据平滑!$A$25:$AN$52,COLUMN(Python数据平滑!Q$25),0)</f>
        <v>39059.160245325518</v>
      </c>
      <c r="T85" s="14">
        <f>VLOOKUP($A85,Python数据平滑!$A$25:$AN$52,COLUMN(Python数据平滑!R$25),0)</f>
        <v>41236.09016979576</v>
      </c>
      <c r="U85" s="14">
        <f>VLOOKUP($A85,Python数据平滑!$A$25:$AN$52,COLUMN(Python数据平滑!S$25),0)</f>
        <v>43438.316444166572</v>
      </c>
      <c r="V85" s="14">
        <f>VLOOKUP($A85,Python数据平滑!$A$25:$AN$52,COLUMN(Python数据平滑!T$25),0)</f>
        <v>45656.356007830662</v>
      </c>
      <c r="W85" s="14">
        <f>VLOOKUP($A85,Python数据平滑!$A$25:$AN$52,COLUMN(Python数据平滑!U$25),0)</f>
        <v>47879.994933290967</v>
      </c>
      <c r="X85" s="14">
        <f>VLOOKUP($A85,Python数据平滑!$A$25:$AN$52,COLUMN(Python数据平滑!V$25),0)</f>
        <v>50098.343446518033</v>
      </c>
      <c r="Y85" s="14">
        <f>VLOOKUP($A85,Python数据平滑!$A$25:$AN$52,COLUMN(Python数据平滑!W$25),0)</f>
        <v>52299.903476140978</v>
      </c>
      <c r="Z85" s="14">
        <f>VLOOKUP($A85,Python数据平滑!$A$25:$AN$52,COLUMN(Python数据平滑!X$25),0)</f>
        <v>54472.648591373239</v>
      </c>
      <c r="AA85" s="14">
        <f>VLOOKUP($A85,Python数据平滑!$A$25:$AN$52,COLUMN(Python数据平滑!Y$25),0)</f>
        <v>56604.115951793159</v>
      </c>
      <c r="AB85" s="14">
        <f>VLOOKUP($A85,Python数据平滑!$A$25:$AN$52,COLUMN(Python数据平滑!Z$25),0)</f>
        <v>58681.509644826983</v>
      </c>
      <c r="AC85" s="14">
        <f>VLOOKUP($A85,Python数据平滑!$A$25:$AN$52,COLUMN(Python数据平滑!AA$25),0)</f>
        <v>60691.814534069417</v>
      </c>
      <c r="AD85" s="14">
        <f>VLOOKUP($A85,Python数据平滑!$A$25:$AN$52,COLUMN(Python数据平滑!AB$25),0)</f>
        <v>62621.919489055363</v>
      </c>
      <c r="AE85" s="14">
        <f>VLOOKUP($A85,Python数据平滑!$A$25:$AN$52,COLUMN(Python数据平滑!AC$25),0)</f>
        <v>64458.748620794882</v>
      </c>
      <c r="AF85" s="14">
        <f>VLOOKUP($A85,Python数据平滑!$A$25:$AN$52,COLUMN(Python数据平滑!AD$25),0)</f>
        <v>66189.398913688987</v>
      </c>
      <c r="AG85" s="14">
        <f>VLOOKUP($A85,Python数据平滑!$A$25:$AN$52,COLUMN(Python数据平滑!AE$25),0)</f>
        <v>67801.282429837869</v>
      </c>
      <c r="AH85" s="14">
        <f>VLOOKUP($A85,Python数据平滑!$A$25:$AN$52,COLUMN(Python数据平滑!AF$25),0)</f>
        <v>69282.271072686897</v>
      </c>
      <c r="AI85" s="14">
        <f>VLOOKUP($A85,Python数据平滑!$A$25:$AN$52,COLUMN(Python数据平滑!AG$25),0)</f>
        <v>70620.841739660915</v>
      </c>
      <c r="AJ85" s="14">
        <f>VLOOKUP($A85,Python数据平滑!$A$25:$AN$52,COLUMN(Python数据平滑!AH$25),0)</f>
        <v>71806.219573654686</v>
      </c>
      <c r="AK85" s="14">
        <f>VLOOKUP($A85,Python数据平滑!$A$25:$AN$52,COLUMN(Python数据平滑!AI$25),0)</f>
        <v>72828.516946125106</v>
      </c>
      <c r="AL85" s="14">
        <f>VLOOKUP($A85,Python数据平滑!$A$25:$AN$52,COLUMN(Python数据平滑!AJ$25),0)</f>
        <v>73678.865774338643</v>
      </c>
      <c r="AM85" s="14">
        <f>VLOOKUP($A85,Python数据平滑!$A$25:$AN$52,COLUMN(Python数据平滑!AK$25),0)</f>
        <v>74349.540795315799</v>
      </c>
      <c r="AN85" s="14">
        <f>VLOOKUP($A85,Python数据平滑!$A$25:$AN$52,COLUMN(Python数据平滑!AL$25),0)</f>
        <v>74834.07149127296</v>
      </c>
      <c r="AO85" s="14">
        <f>VLOOKUP($A85,Python数据平滑!$A$25:$AN$52,COLUMN(Python数据平滑!AM$25),0)</f>
        <v>75127.340486621819</v>
      </c>
      <c r="AP85" s="16">
        <f t="shared" ref="AP85:AP89" si="101">AP$37*S46</f>
        <v>75225.666414211475</v>
      </c>
    </row>
    <row r="86" spans="1:44" x14ac:dyDescent="0.25">
      <c r="A86" s="123" t="s">
        <v>189</v>
      </c>
      <c r="B86" s="14">
        <f>SUM('高情景（2001-2060, 2020RMB）'!U25:U26,'高情景（2001-2060, 2020RMB）'!U30,'高情景（2001-2060, 2020RMB）'!U34,'高情景（2001-2060, 2020RMB）'!U36:U37,'高情景（2001-2060, 2020RMB）'!U38:U40)</f>
        <v>90023.293328805914</v>
      </c>
      <c r="C86" s="14">
        <f>SUM('高情景（2001-2060, 2020RMB）'!V25:V26,'高情景（2001-2060, 2020RMB）'!V30,'高情景（2001-2060, 2020RMB）'!V34,'高情景（2001-2060, 2020RMB）'!V36:V37,'高情景（2001-2060, 2020RMB）'!V38:V40)</f>
        <v>98562.088933173043</v>
      </c>
      <c r="D86" s="14">
        <f>SUM('高情景（2001-2060, 2020RMB）'!W25:W26,'高情景（2001-2060, 2020RMB）'!W30,'高情景（2001-2060, 2020RMB）'!W34,'高情景（2001-2060, 2020RMB）'!W36:W37,'高情景（2001-2060, 2020RMB）'!W38:W40)</f>
        <v>101803.01469759936</v>
      </c>
      <c r="E86" s="14">
        <f>E307</f>
        <v>102559.57768174744</v>
      </c>
      <c r="F86" s="14">
        <f>F307</f>
        <v>104473.60665523063</v>
      </c>
      <c r="G86" s="15">
        <f t="shared" si="98"/>
        <v>107005.19068597446</v>
      </c>
      <c r="H86" s="14">
        <f>H307</f>
        <v>109653.97914593869</v>
      </c>
      <c r="I86" s="14">
        <f t="shared" ref="I86:K86" si="102">I307</f>
        <v>112248.44717975621</v>
      </c>
      <c r="J86" s="14">
        <f t="shared" si="102"/>
        <v>114702.8020833046</v>
      </c>
      <c r="K86" s="14">
        <f t="shared" si="102"/>
        <v>116927.68209600296</v>
      </c>
      <c r="L86" s="15">
        <f t="shared" si="99"/>
        <v>118830.72326165572</v>
      </c>
      <c r="M86" s="14">
        <f t="shared" ref="M86:P86" si="103">M307</f>
        <v>120344.01595842841</v>
      </c>
      <c r="N86" s="14">
        <f t="shared" si="103"/>
        <v>121505.4045482626</v>
      </c>
      <c r="O86" s="14">
        <f t="shared" si="103"/>
        <v>122384.38638914505</v>
      </c>
      <c r="P86" s="14">
        <f t="shared" si="103"/>
        <v>123054.96341708435</v>
      </c>
      <c r="Q86" s="15">
        <f t="shared" si="100"/>
        <v>123594.04546940168</v>
      </c>
      <c r="R86" s="14">
        <f t="shared" ref="R86:AO86" si="104">R307</f>
        <v>124067.45183223268</v>
      </c>
      <c r="S86" s="14">
        <f t="shared" si="104"/>
        <v>124490.29555498374</v>
      </c>
      <c r="T86" s="14">
        <f t="shared" si="104"/>
        <v>124864.97380640122</v>
      </c>
      <c r="U86" s="14">
        <f t="shared" si="104"/>
        <v>125193.97029312536</v>
      </c>
      <c r="V86" s="14">
        <f t="shared" si="104"/>
        <v>125479.84080124865</v>
      </c>
      <c r="W86" s="14">
        <f t="shared" si="104"/>
        <v>125725.19966700063</v>
      </c>
      <c r="X86" s="14">
        <f t="shared" si="104"/>
        <v>125932.70728677441</v>
      </c>
      <c r="Y86" s="14">
        <f t="shared" si="104"/>
        <v>126105.05876371672</v>
      </c>
      <c r="Z86" s="14">
        <f t="shared" si="104"/>
        <v>126244.97377534043</v>
      </c>
      <c r="AA86" s="14">
        <f t="shared" si="104"/>
        <v>126355.18773423829</v>
      </c>
      <c r="AB86" s="14">
        <f t="shared" si="104"/>
        <v>126438.44430213746</v>
      </c>
      <c r="AC86" s="14">
        <f t="shared" si="104"/>
        <v>126497.4893063497</v>
      </c>
      <c r="AD86" s="14">
        <f t="shared" si="104"/>
        <v>126535.06609726777</v>
      </c>
      <c r="AE86" s="14">
        <f t="shared" si="104"/>
        <v>126553.91237600519</v>
      </c>
      <c r="AF86" s="14">
        <f t="shared" si="104"/>
        <v>126556.75851268132</v>
      </c>
      <c r="AG86" s="14">
        <f t="shared" si="104"/>
        <v>126546.32736825504</v>
      </c>
      <c r="AH86" s="14">
        <f t="shared" si="104"/>
        <v>126525.33562629178</v>
      </c>
      <c r="AI86" s="14">
        <f t="shared" si="104"/>
        <v>126496.49663564387</v>
      </c>
      <c r="AJ86" s="14">
        <f t="shared" si="104"/>
        <v>126462.52476079602</v>
      </c>
      <c r="AK86" s="14">
        <f t="shared" si="104"/>
        <v>126426.14123360667</v>
      </c>
      <c r="AL86" s="14">
        <f t="shared" si="104"/>
        <v>126390.08149843893</v>
      </c>
      <c r="AM86" s="14">
        <f t="shared" si="104"/>
        <v>126357.10404224676</v>
      </c>
      <c r="AN86" s="14">
        <f t="shared" si="104"/>
        <v>126330.00070215618</v>
      </c>
      <c r="AO86" s="14">
        <f t="shared" si="104"/>
        <v>126311.60844551522</v>
      </c>
      <c r="AP86" s="16">
        <f t="shared" si="101"/>
        <v>126304.8226213921</v>
      </c>
    </row>
    <row r="87" spans="1:44" x14ac:dyDescent="0.25">
      <c r="A87" s="123" t="s">
        <v>190</v>
      </c>
      <c r="B87" s="14">
        <f>SUM('高情景（2001-2060, 2020RMB）'!U41:U46)</f>
        <v>81720.659845024958</v>
      </c>
      <c r="C87" s="14">
        <f>SUM('高情景（2001-2060, 2020RMB）'!V41:V46)</f>
        <v>95333.930002658919</v>
      </c>
      <c r="D87" s="14">
        <f>SUM('高情景（2001-2060, 2020RMB）'!W41:W46)</f>
        <v>101531.70465802075</v>
      </c>
      <c r="E87" s="14">
        <f>E317</f>
        <v>103733.87441343286</v>
      </c>
      <c r="F87" s="14">
        <f>F317</f>
        <v>109199.91354957089</v>
      </c>
      <c r="G87" s="15">
        <f t="shared" si="98"/>
        <v>116129.66431035989</v>
      </c>
      <c r="H87" s="14">
        <f>H317</f>
        <v>122703.85391369168</v>
      </c>
      <c r="I87" s="14">
        <f t="shared" ref="I87:K87" si="105">I317</f>
        <v>128611.71316917177</v>
      </c>
      <c r="J87" s="14">
        <f t="shared" si="105"/>
        <v>134041.83562433731</v>
      </c>
      <c r="K87" s="14">
        <f t="shared" si="105"/>
        <v>139255.1405856832</v>
      </c>
      <c r="L87" s="15">
        <f t="shared" si="99"/>
        <v>144577.37996834778</v>
      </c>
      <c r="M87" s="14">
        <f t="shared" ref="M87:P87" si="106">M317</f>
        <v>150316.34725130367</v>
      </c>
      <c r="N87" s="14">
        <f t="shared" si="106"/>
        <v>156495.12050432572</v>
      </c>
      <c r="O87" s="14">
        <f t="shared" si="106"/>
        <v>163051.02880983168</v>
      </c>
      <c r="P87" s="14">
        <f t="shared" si="106"/>
        <v>169908.53726236528</v>
      </c>
      <c r="Q87" s="15">
        <f t="shared" si="100"/>
        <v>176977.38905242964</v>
      </c>
      <c r="R87" s="14">
        <f t="shared" ref="R87:AO87" si="107">R317</f>
        <v>184167.78016756941</v>
      </c>
      <c r="S87" s="14">
        <f t="shared" si="107"/>
        <v>191444.38890028256</v>
      </c>
      <c r="T87" s="14">
        <f t="shared" si="107"/>
        <v>198785.1198515768</v>
      </c>
      <c r="U87" s="14">
        <f t="shared" si="107"/>
        <v>206165.73666182454</v>
      </c>
      <c r="V87" s="14">
        <f t="shared" si="107"/>
        <v>213559.88111754169</v>
      </c>
      <c r="W87" s="14">
        <f t="shared" si="107"/>
        <v>220939.11883661267</v>
      </c>
      <c r="X87" s="14">
        <f t="shared" si="107"/>
        <v>228273.01379404822</v>
      </c>
      <c r="Y87" s="14">
        <f t="shared" si="107"/>
        <v>235529.23372597678</v>
      </c>
      <c r="Z87" s="14">
        <f t="shared" si="107"/>
        <v>242673.68815446075</v>
      </c>
      <c r="AA87" s="14">
        <f t="shared" si="107"/>
        <v>249670.70040636748</v>
      </c>
      <c r="AB87" s="14">
        <f t="shared" si="107"/>
        <v>256483.21455373743</v>
      </c>
      <c r="AC87" s="14">
        <f t="shared" si="107"/>
        <v>263073.03768041311</v>
      </c>
      <c r="AD87" s="14">
        <f t="shared" si="107"/>
        <v>269401.11728166533</v>
      </c>
      <c r="AE87" s="14">
        <f t="shared" si="107"/>
        <v>275427.85293407348</v>
      </c>
      <c r="AF87" s="14">
        <f t="shared" si="107"/>
        <v>281113.44063855964</v>
      </c>
      <c r="AG87" s="14">
        <f t="shared" si="107"/>
        <v>286418.24744979001</v>
      </c>
      <c r="AH87" s="14">
        <f t="shared" si="107"/>
        <v>291303.21317284554</v>
      </c>
      <c r="AI87" s="14">
        <f t="shared" si="107"/>
        <v>295730.27504919446</v>
      </c>
      <c r="AJ87" s="14">
        <f t="shared" si="107"/>
        <v>299662.81048801553</v>
      </c>
      <c r="AK87" s="14">
        <f t="shared" si="107"/>
        <v>303066.09204850596</v>
      </c>
      <c r="AL87" s="14">
        <f t="shared" si="107"/>
        <v>305907.74806971283</v>
      </c>
      <c r="AM87" s="14">
        <f t="shared" si="107"/>
        <v>308158.22160492488</v>
      </c>
      <c r="AN87" s="14">
        <f t="shared" si="107"/>
        <v>309791.21967793547</v>
      </c>
      <c r="AO87" s="14">
        <f t="shared" si="107"/>
        <v>310784.14436980925</v>
      </c>
      <c r="AP87" s="16">
        <f t="shared" si="101"/>
        <v>311118.49689828203</v>
      </c>
    </row>
    <row r="88" spans="1:44" x14ac:dyDescent="0.25">
      <c r="A88" s="123" t="s">
        <v>191</v>
      </c>
      <c r="B88" s="14">
        <f>SUM('高情景（2001-2060, 2020RMB）'!U47:U48,'高情景（2001-2060, 2020RMB）'!U35)</f>
        <v>42058.73819766107</v>
      </c>
      <c r="C88" s="14">
        <f>SUM('高情景（2001-2060, 2020RMB）'!V47:V48,'高情景（2001-2060, 2020RMB）'!V35)</f>
        <v>51422.622451019372</v>
      </c>
      <c r="D88" s="14">
        <f>SUM('高情景（2001-2060, 2020RMB）'!W47:W48,'高情景（2001-2060, 2020RMB）'!W35)</f>
        <v>54801.586556831287</v>
      </c>
      <c r="E88" s="14">
        <f>E324</f>
        <v>56556.223772743731</v>
      </c>
      <c r="F88" s="14">
        <f>F324</f>
        <v>60903.204490084259</v>
      </c>
      <c r="G88" s="15">
        <f t="shared" si="98"/>
        <v>66359.808177348503</v>
      </c>
      <c r="H88" s="14">
        <f>H324</f>
        <v>71361.034168499013</v>
      </c>
      <c r="I88" s="14">
        <f t="shared" ref="I88:K88" si="108">I324</f>
        <v>75662.822012723802</v>
      </c>
      <c r="J88" s="14">
        <f t="shared" si="108"/>
        <v>79497.73649721242</v>
      </c>
      <c r="K88" s="14">
        <f t="shared" si="108"/>
        <v>83189.975056021329</v>
      </c>
      <c r="L88" s="15">
        <f t="shared" si="99"/>
        <v>87142.530391880864</v>
      </c>
      <c r="M88" s="14">
        <f t="shared" ref="M88:P88" si="109">M324</f>
        <v>91739.150496934744</v>
      </c>
      <c r="N88" s="14">
        <f t="shared" si="109"/>
        <v>97016.100238235696</v>
      </c>
      <c r="O88" s="14">
        <f t="shared" si="109"/>
        <v>102899.56429827731</v>
      </c>
      <c r="P88" s="14">
        <f t="shared" si="109"/>
        <v>109289.30843644249</v>
      </c>
      <c r="Q88" s="15">
        <f t="shared" si="100"/>
        <v>116050.74691962601</v>
      </c>
      <c r="R88" s="14">
        <f t="shared" ref="R88:AO88" si="110">R324</f>
        <v>123039.80294887962</v>
      </c>
      <c r="S88" s="14">
        <f t="shared" si="110"/>
        <v>130207.71028137268</v>
      </c>
      <c r="T88" s="14">
        <f t="shared" si="110"/>
        <v>137530.53755323178</v>
      </c>
      <c r="U88" s="14">
        <f t="shared" si="110"/>
        <v>144981.19484775019</v>
      </c>
      <c r="V88" s="14">
        <f t="shared" si="110"/>
        <v>152529.43954827171</v>
      </c>
      <c r="W88" s="14">
        <f t="shared" si="110"/>
        <v>160141.92407100595</v>
      </c>
      <c r="X88" s="14">
        <f t="shared" si="110"/>
        <v>167782.28900813527</v>
      </c>
      <c r="Y88" s="14">
        <f t="shared" si="110"/>
        <v>175411.30479941698</v>
      </c>
      <c r="Z88" s="14">
        <f t="shared" si="110"/>
        <v>182987.06452626397</v>
      </c>
      <c r="AA88" s="14">
        <f t="shared" si="110"/>
        <v>190465.22978152608</v>
      </c>
      <c r="AB88" s="14">
        <f t="shared" si="110"/>
        <v>197799.33080846135</v>
      </c>
      <c r="AC88" s="14">
        <f t="shared" si="110"/>
        <v>204941.12122364162</v>
      </c>
      <c r="AD88" s="14">
        <f t="shared" si="110"/>
        <v>211840.98664376946</v>
      </c>
      <c r="AE88" s="14">
        <f t="shared" si="110"/>
        <v>218448.40543213923</v>
      </c>
      <c r="AF88" s="14">
        <f t="shared" si="110"/>
        <v>224712.45857758156</v>
      </c>
      <c r="AG88" s="14">
        <f t="shared" si="110"/>
        <v>230582.38443280049</v>
      </c>
      <c r="AH88" s="14">
        <f t="shared" si="110"/>
        <v>236008.1726910717</v>
      </c>
      <c r="AI88" s="14">
        <f t="shared" si="110"/>
        <v>240941.19059722664</v>
      </c>
      <c r="AJ88" s="14">
        <f t="shared" si="110"/>
        <v>245334.83300370455</v>
      </c>
      <c r="AK88" s="14">
        <f t="shared" si="110"/>
        <v>249145.18653434244</v>
      </c>
      <c r="AL88" s="14">
        <f t="shared" si="110"/>
        <v>252331.69685256362</v>
      </c>
      <c r="AM88" s="14">
        <f t="shared" si="110"/>
        <v>254857.82689678558</v>
      </c>
      <c r="AN88" s="14">
        <f t="shared" si="110"/>
        <v>256691.69299839478</v>
      </c>
      <c r="AO88" s="14">
        <f t="shared" si="110"/>
        <v>257806.66509285982</v>
      </c>
      <c r="AP88" s="16">
        <f t="shared" si="101"/>
        <v>258181.91682902211</v>
      </c>
    </row>
    <row r="89" spans="1:44" x14ac:dyDescent="0.25">
      <c r="A89" s="123" t="s">
        <v>192</v>
      </c>
      <c r="B89" s="18">
        <f>SUM('高情景（2001-2060, 2020RMB）'!U16:U24,'高情景（2001-2060, 2020RMB）'!U27:U29,'高情景（2001-2060, 2020RMB）'!U31:U32,'高情景（2001-2060, 2020RMB）'!U49:U51)</f>
        <v>50441.55680600716</v>
      </c>
      <c r="C89" s="18">
        <f>SUM('高情景（2001-2060, 2020RMB）'!V16:V24,'高情景（2001-2060, 2020RMB）'!V27:V29,'高情景（2001-2060, 2020RMB）'!V31:V32,'高情景（2001-2060, 2020RMB）'!V49:V51)</f>
        <v>56632.87042727269</v>
      </c>
      <c r="D89" s="18">
        <f>SUM('高情景（2001-2060, 2020RMB）'!W16:W24,'高情景（2001-2060, 2020RMB）'!W27:W29,'高情景（2001-2060, 2020RMB）'!W31:W32,'高情景（2001-2060, 2020RMB）'!W49:W51)</f>
        <v>59677.345914108897</v>
      </c>
      <c r="E89" s="18">
        <f>E328</f>
        <v>59941.787640850009</v>
      </c>
      <c r="F89" s="18">
        <f>F328</f>
        <v>60678.178504780619</v>
      </c>
      <c r="G89" s="19">
        <f t="shared" si="98"/>
        <v>61797.57136515576</v>
      </c>
      <c r="H89" s="18">
        <f>H328</f>
        <v>63191.935149626755</v>
      </c>
      <c r="I89" s="18">
        <f t="shared" ref="I89:K89" si="111">I328</f>
        <v>64792.679819429686</v>
      </c>
      <c r="J89" s="18">
        <f t="shared" si="111"/>
        <v>66547.301267542032</v>
      </c>
      <c r="K89" s="18">
        <f t="shared" si="111"/>
        <v>68403.623201190509</v>
      </c>
      <c r="L89" s="19">
        <f t="shared" si="99"/>
        <v>70308.177929813028</v>
      </c>
      <c r="M89" s="18">
        <f t="shared" ref="M89:P89" si="112">M328</f>
        <v>72212.996705676444</v>
      </c>
      <c r="N89" s="18">
        <f t="shared" si="112"/>
        <v>74098.170656531554</v>
      </c>
      <c r="O89" s="18">
        <f t="shared" si="112"/>
        <v>75950.099410472045</v>
      </c>
      <c r="P89" s="18">
        <f t="shared" si="112"/>
        <v>77754.161341074592</v>
      </c>
      <c r="Q89" s="19">
        <f t="shared" si="100"/>
        <v>79494.761639943812</v>
      </c>
      <c r="R89" s="18">
        <f t="shared" ref="R89:AO89" si="113">R328</f>
        <v>81158.410528368651</v>
      </c>
      <c r="S89" s="18">
        <f t="shared" si="113"/>
        <v>82743.219991519567</v>
      </c>
      <c r="T89" s="18">
        <f t="shared" si="113"/>
        <v>84250.607320064126</v>
      </c>
      <c r="U89" s="18">
        <f t="shared" si="113"/>
        <v>85682.293769538868</v>
      </c>
      <c r="V89" s="18">
        <f t="shared" si="113"/>
        <v>87040.19372973399</v>
      </c>
      <c r="W89" s="18">
        <f t="shared" si="113"/>
        <v>88326.307339844861</v>
      </c>
      <c r="X89" s="18">
        <f t="shared" si="113"/>
        <v>89542.618924323921</v>
      </c>
      <c r="Y89" s="18">
        <f t="shared" si="113"/>
        <v>90691.003531296301</v>
      </c>
      <c r="Z89" s="18">
        <f t="shared" si="113"/>
        <v>91773.1437779353</v>
      </c>
      <c r="AA89" s="18">
        <f t="shared" si="113"/>
        <v>92790.459140429521</v>
      </c>
      <c r="AB89" s="18">
        <f t="shared" si="113"/>
        <v>93744.049760323483</v>
      </c>
      <c r="AC89" s="18">
        <f t="shared" si="113"/>
        <v>94634.656760025347</v>
      </c>
      <c r="AD89" s="18">
        <f t="shared" si="113"/>
        <v>95462.640950776404</v>
      </c>
      <c r="AE89" s="18">
        <f t="shared" si="113"/>
        <v>96227.981657019001</v>
      </c>
      <c r="AF89" s="18">
        <f t="shared" si="113"/>
        <v>96930.297152177984</v>
      </c>
      <c r="AG89" s="18">
        <f t="shared" si="113"/>
        <v>97568.887884261334</v>
      </c>
      <c r="AH89" s="18">
        <f t="shared" si="113"/>
        <v>98142.803251024248</v>
      </c>
      <c r="AI89" s="18">
        <f t="shared" si="113"/>
        <v>98650.932155370087</v>
      </c>
      <c r="AJ89" s="18">
        <f t="shared" si="113"/>
        <v>99092.116932114062</v>
      </c>
      <c r="AK89" s="18">
        <f t="shared" si="113"/>
        <v>99465.289497470309</v>
      </c>
      <c r="AL89" s="18">
        <f t="shared" si="113"/>
        <v>99769.627754841466</v>
      </c>
      <c r="AM89" s="18">
        <f t="shared" si="113"/>
        <v>100004.72942981124</v>
      </c>
      <c r="AN89" s="18">
        <f t="shared" si="113"/>
        <v>100170.79965177043</v>
      </c>
      <c r="AO89" s="18">
        <f t="shared" si="113"/>
        <v>100268.8478094164</v>
      </c>
      <c r="AP89" s="20">
        <f t="shared" si="101"/>
        <v>100300.88855228185</v>
      </c>
    </row>
    <row r="91" spans="1:44" x14ac:dyDescent="0.25">
      <c r="A91" s="126" t="s">
        <v>195</v>
      </c>
      <c r="B91" s="117">
        <f>'高情景（2001-2060, 2020RMB）'!U57</f>
        <v>40582.9</v>
      </c>
      <c r="C91" s="10">
        <f>'高情景（2001-2060, 2020RMB）'!V57</f>
        <v>44991.98369146973</v>
      </c>
      <c r="D91" s="10">
        <f>'高情景（2001-2060, 2020RMB）'!W57</f>
        <v>46450.003049149032</v>
      </c>
      <c r="E91" s="10">
        <f>VLOOKUP($A91,Python数据平滑!$A$25:$AN$52,COLUMN(Python数据平滑!C$25),0)</f>
        <v>47577.547912494847</v>
      </c>
      <c r="F91" s="10">
        <f>VLOOKUP($A91,Python数据平滑!$A$25:$AN$52,COLUMN(Python数据平滑!D$25),0)</f>
        <v>50424.712991829329</v>
      </c>
      <c r="G91" s="11">
        <f>G$39*P53</f>
        <v>54162.483211843457</v>
      </c>
      <c r="H91" s="10">
        <f>VLOOKUP($A91,Python数据平滑!$A$25:$AN$52,COLUMN(Python数据平滑!F$25),0)</f>
        <v>57956.244386426988</v>
      </c>
      <c r="I91" s="10">
        <f>VLOOKUP($A91,Python数据平滑!$A$25:$AN$52,COLUMN(Python数据平滑!G$25),0)</f>
        <v>61596.725239037492</v>
      </c>
      <c r="J91" s="10">
        <f>VLOOKUP($A91,Python数据平滑!$A$25:$AN$52,COLUMN(Python数据平滑!H$25),0)</f>
        <v>65061.492260325816</v>
      </c>
      <c r="K91" s="10">
        <f>VLOOKUP($A91,Python数据平滑!$A$25:$AN$52,COLUMN(Python数据平滑!I$25),0)</f>
        <v>68336.496731673891</v>
      </c>
      <c r="L91" s="11">
        <f>L$39*Q53</f>
        <v>71416.240277468358</v>
      </c>
      <c r="M91" s="10">
        <f>VLOOKUP($A91,Python数据平滑!$A$25:$AN$52,COLUMN(Python数据平滑!K$25),0)</f>
        <v>74304.989690407252</v>
      </c>
      <c r="N91" s="10">
        <f>VLOOKUP($A91,Python数据平滑!$A$25:$AN$52,COLUMN(Python数据平滑!L$25),0)</f>
        <v>77020.841790135994</v>
      </c>
      <c r="O91" s="10">
        <f>VLOOKUP($A91,Python数据平滑!$A$25:$AN$52,COLUMN(Python数据平滑!M$25),0)</f>
        <v>79591.786013151563</v>
      </c>
      <c r="P91" s="10">
        <f>VLOOKUP($A91,Python数据平滑!$A$25:$AN$52,COLUMN(Python数据平滑!N$25),0)</f>
        <v>82053.737130240959</v>
      </c>
      <c r="Q91" s="11">
        <f>Q$39*R53</f>
        <v>84449.878064173885</v>
      </c>
      <c r="R91" s="10">
        <f>VLOOKUP($A91,Python数据平滑!$A$25:$AN$52,COLUMN(Python数据平滑!P$25),0)</f>
        <v>86819.999219350168</v>
      </c>
      <c r="S91" s="10">
        <f>VLOOKUP($A91,Python数据平滑!$A$25:$AN$52,COLUMN(Python数据平滑!Q$25),0)</f>
        <v>89167.514431324991</v>
      </c>
      <c r="T91" s="10">
        <f>VLOOKUP($A91,Python数据平滑!$A$25:$AN$52,COLUMN(Python数据平滑!R$25),0)</f>
        <v>91486.042985142209</v>
      </c>
      <c r="U91" s="10">
        <f>VLOOKUP($A91,Python数据平滑!$A$25:$AN$52,COLUMN(Python数据平滑!S$25),0)</f>
        <v>93769.045144502583</v>
      </c>
      <c r="V91" s="10">
        <f>VLOOKUP($A91,Python数据平滑!$A$25:$AN$52,COLUMN(Python数据平滑!T$25),0)</f>
        <v>96009.847092810713</v>
      </c>
      <c r="W91" s="10">
        <f>VLOOKUP($A91,Python数据平滑!$A$25:$AN$52,COLUMN(Python数据平滑!U$25),0)</f>
        <v>98201.667945088979</v>
      </c>
      <c r="X91" s="10">
        <f>VLOOKUP($A91,Python数据平滑!$A$25:$AN$52,COLUMN(Python数据平滑!V$25),0)</f>
        <v>100337.6487343941</v>
      </c>
      <c r="Y91" s="10">
        <f>VLOOKUP($A91,Python数据平滑!$A$25:$AN$52,COLUMN(Python数据平滑!W$25),0)</f>
        <v>102410.8832529814</v>
      </c>
      <c r="Z91" s="10">
        <f>VLOOKUP($A91,Python数据平滑!$A$25:$AN$52,COLUMN(Python数据平滑!X$25),0)</f>
        <v>104414.4506049231</v>
      </c>
      <c r="AA91" s="10">
        <f>VLOOKUP($A91,Python数据平滑!$A$25:$AN$52,COLUMN(Python数据平滑!Y$25),0)</f>
        <v>106341.44930347829</v>
      </c>
      <c r="AB91" s="10">
        <f>VLOOKUP($A91,Python数据平滑!$A$25:$AN$52,COLUMN(Python数据平滑!Z$25),0)</f>
        <v>108185.03272348311</v>
      </c>
      <c r="AC91" s="10">
        <f>VLOOKUP($A91,Python数据平滑!$A$25:$AN$52,COLUMN(Python数据平滑!AA$25),0)</f>
        <v>109938.4456967406</v>
      </c>
      <c r="AD91" s="10">
        <f>VLOOKUP($A91,Python数据平滑!$A$25:$AN$52,COLUMN(Python数据平滑!AB$25),0)</f>
        <v>111595.0620171086</v>
      </c>
      <c r="AE91" s="10">
        <f>VLOOKUP($A91,Python数据平滑!$A$25:$AN$52,COLUMN(Python数据平滑!AC$25),0)</f>
        <v>113148.4226020491</v>
      </c>
      <c r="AF91" s="10">
        <f>VLOOKUP($A91,Python数据平滑!$A$25:$AN$52,COLUMN(Python数据平滑!AD$25),0)</f>
        <v>114592.2740391307</v>
      </c>
      <c r="AG91" s="10">
        <f>VLOOKUP($A91,Python数据平滑!$A$25:$AN$52,COLUMN(Python数据平滑!AE$25),0)</f>
        <v>115920.60722969681</v>
      </c>
      <c r="AH91" s="10">
        <f>VLOOKUP($A91,Python数据平滑!$A$25:$AN$52,COLUMN(Python数据平滑!AF$25),0)</f>
        <v>117127.6958278988</v>
      </c>
      <c r="AI91" s="10">
        <f>VLOOKUP($A91,Python数据平滑!$A$25:$AN$52,COLUMN(Python数据平滑!AG$25),0)</f>
        <v>118208.1341618928</v>
      </c>
      <c r="AJ91" s="10">
        <f>VLOOKUP($A91,Python数据平滑!$A$25:$AN$52,COLUMN(Python数据平滑!AH$25),0)</f>
        <v>119156.8743154441</v>
      </c>
      <c r="AK91" s="10">
        <f>VLOOKUP($A91,Python数据平滑!$A$25:$AN$52,COLUMN(Python数据平滑!AI$25),0)</f>
        <v>119969.26204273741</v>
      </c>
      <c r="AL91" s="10">
        <f>VLOOKUP($A91,Python数据平滑!$A$25:$AN$52,COLUMN(Python数据平滑!AJ$25),0)</f>
        <v>120641.0711870958</v>
      </c>
      <c r="AM91" s="10">
        <f>VLOOKUP($A91,Python数据平滑!$A$25:$AN$52,COLUMN(Python数据平滑!AK$25),0)</f>
        <v>121168.5362757244</v>
      </c>
      <c r="AN91" s="10">
        <f>VLOOKUP($A91,Python数据平滑!$A$25:$AN$52,COLUMN(Python数据平滑!AL$25),0)</f>
        <v>121548.38296767601</v>
      </c>
      <c r="AO91" s="10">
        <f>VLOOKUP($A91,Python数据平滑!$A$25:$AN$52,COLUMN(Python数据平滑!AM$25),0)</f>
        <v>121777.8560410981</v>
      </c>
      <c r="AP91" s="12">
        <f>AP$39*S53</f>
        <v>121854.74461849382</v>
      </c>
    </row>
    <row r="92" spans="1:44" x14ac:dyDescent="0.25">
      <c r="A92" s="126" t="s">
        <v>194</v>
      </c>
      <c r="B92" s="118">
        <f>SUM('高情景（2001-2060, 2020RMB）'!U58:U59)</f>
        <v>111371.5</v>
      </c>
      <c r="C92" s="14">
        <f>SUM('高情景（2001-2060, 2020RMB）'!V58:V59)</f>
        <v>122702.13348739067</v>
      </c>
      <c r="D92" s="14">
        <f>SUM('高情景（2001-2060, 2020RMB）'!W58:W59)</f>
        <v>123782.32854860832</v>
      </c>
      <c r="E92" s="14">
        <f>E348</f>
        <v>127193.6915541262</v>
      </c>
      <c r="F92" s="14">
        <f>F348</f>
        <v>135707.25588710906</v>
      </c>
      <c r="G92" s="15">
        <f t="shared" ref="G92:G93" si="114">G$39*P54</f>
        <v>146599.78789338964</v>
      </c>
      <c r="H92" s="14">
        <f>H348</f>
        <v>157064.42612617192</v>
      </c>
      <c r="I92" s="14">
        <f t="shared" ref="I92:K92" si="115">I348</f>
        <v>166515.57326234964</v>
      </c>
      <c r="J92" s="14">
        <f t="shared" si="115"/>
        <v>175103.20236687153</v>
      </c>
      <c r="K92" s="14">
        <f t="shared" si="115"/>
        <v>183076.13399326868</v>
      </c>
      <c r="L92" s="15">
        <f t="shared" ref="L92:L93" si="116">L$39*Q54</f>
        <v>190769.40896036068</v>
      </c>
      <c r="M92" s="14">
        <f t="shared" ref="M92:P92" si="117">M348</f>
        <v>198518.89953375317</v>
      </c>
      <c r="N92" s="14">
        <f t="shared" si="117"/>
        <v>206404.10737157837</v>
      </c>
      <c r="O92" s="14">
        <f t="shared" si="117"/>
        <v>214435.99797437736</v>
      </c>
      <c r="P92" s="14">
        <f t="shared" si="117"/>
        <v>222627.8235386624</v>
      </c>
      <c r="Q92" s="15">
        <f t="shared" ref="Q92:Q93" si="118">Q$39*R54</f>
        <v>230995.25470494619</v>
      </c>
      <c r="R92" s="14">
        <f t="shared" ref="R92:AO92" si="119">R348</f>
        <v>239549.99841709758</v>
      </c>
      <c r="S92" s="14">
        <f t="shared" si="119"/>
        <v>248278.4258875949</v>
      </c>
      <c r="T92" s="14">
        <f t="shared" si="119"/>
        <v>257157.73658580703</v>
      </c>
      <c r="U92" s="14">
        <f t="shared" si="119"/>
        <v>266161.85534212133</v>
      </c>
      <c r="V92" s="14">
        <f t="shared" si="119"/>
        <v>275261.30246091197</v>
      </c>
      <c r="W92" s="14">
        <f t="shared" si="119"/>
        <v>284423.09476088703</v>
      </c>
      <c r="X92" s="14">
        <f t="shared" si="119"/>
        <v>293610.6836843869</v>
      </c>
      <c r="Y92" s="14">
        <f t="shared" si="119"/>
        <v>302783.93677465152</v>
      </c>
      <c r="Z92" s="14">
        <f t="shared" si="119"/>
        <v>311899.16884112591</v>
      </c>
      <c r="AA92" s="14">
        <f t="shared" si="119"/>
        <v>320909.22899293294</v>
      </c>
      <c r="AB92" s="14">
        <f t="shared" si="119"/>
        <v>329763.64939619997</v>
      </c>
      <c r="AC92" s="14">
        <f t="shared" si="119"/>
        <v>338408.86108026718</v>
      </c>
      <c r="AD92" s="14">
        <f t="shared" si="119"/>
        <v>346788.48136285553</v>
      </c>
      <c r="AE92" s="14">
        <f t="shared" si="119"/>
        <v>354843.67647125782</v>
      </c>
      <c r="AF92" s="14">
        <f t="shared" si="119"/>
        <v>362513.60169818986</v>
      </c>
      <c r="AG92" s="14">
        <f t="shared" si="119"/>
        <v>369735.91994699836</v>
      </c>
      <c r="AH92" s="14">
        <f t="shared" si="119"/>
        <v>376447.3978003689</v>
      </c>
      <c r="AI92" s="14">
        <f t="shared" si="119"/>
        <v>382584.57630849088</v>
      </c>
      <c r="AJ92" s="14">
        <f t="shared" si="119"/>
        <v>388084.51156686986</v>
      </c>
      <c r="AK92" s="14">
        <f t="shared" si="119"/>
        <v>392885.57788232976</v>
      </c>
      <c r="AL92" s="14">
        <f t="shared" si="119"/>
        <v>396928.32396198297</v>
      </c>
      <c r="AM92" s="14">
        <f t="shared" si="119"/>
        <v>400156.37016938161</v>
      </c>
      <c r="AN92" s="14">
        <f t="shared" si="119"/>
        <v>402517.33255070925</v>
      </c>
      <c r="AO92" s="14">
        <f t="shared" si="119"/>
        <v>403963.75712697144</v>
      </c>
      <c r="AP92" s="16">
        <f t="shared" ref="AP92:AP93" si="120">AP$39*S54</f>
        <v>404454.04596776672</v>
      </c>
    </row>
    <row r="93" spans="1:44" x14ac:dyDescent="0.25">
      <c r="A93" s="126" t="s">
        <v>193</v>
      </c>
      <c r="B93" s="125">
        <f>SUM('高情景（2001-2060, 2020RMB）'!U60:U70)</f>
        <v>394868.30000000005</v>
      </c>
      <c r="C93" s="18">
        <f>SUM('高情景（2001-2060, 2020RMB）'!V60:V70)</f>
        <v>415244.29217540642</v>
      </c>
      <c r="D93" s="18">
        <f>SUM('高情景（2001-2060, 2020RMB）'!W60:W70)</f>
        <v>421311.10404089559</v>
      </c>
      <c r="E93" s="18">
        <f>E352</f>
        <v>436117.88026434905</v>
      </c>
      <c r="F93" s="18">
        <f>F352</f>
        <v>473352.80442184675</v>
      </c>
      <c r="G93" s="19">
        <f t="shared" si="114"/>
        <v>521404.17171934631</v>
      </c>
      <c r="H93" s="18">
        <f>H352</f>
        <v>567445.63398474641</v>
      </c>
      <c r="I93" s="18">
        <f t="shared" ref="I93:K93" si="121">I352</f>
        <v>608700.89410910453</v>
      </c>
      <c r="J93" s="18">
        <f t="shared" si="121"/>
        <v>646068.91364011564</v>
      </c>
      <c r="K93" s="18">
        <f t="shared" si="121"/>
        <v>681141.43389994989</v>
      </c>
      <c r="L93" s="19">
        <f t="shared" si="116"/>
        <v>716119.01209735393</v>
      </c>
      <c r="M93" s="18">
        <f t="shared" ref="M93:P93" si="122">M352</f>
        <v>753234.64392112195</v>
      </c>
      <c r="N93" s="18">
        <f t="shared" si="122"/>
        <v>792934.1597218673</v>
      </c>
      <c r="O93" s="18">
        <f t="shared" si="122"/>
        <v>835135.22447398375</v>
      </c>
      <c r="P93" s="18">
        <f t="shared" si="122"/>
        <v>879707.72696778935</v>
      </c>
      <c r="Q93" s="19">
        <f t="shared" si="118"/>
        <v>926464.83876284875</v>
      </c>
      <c r="R93" s="18">
        <f t="shared" ref="R93:AO93" si="123">R352</f>
        <v>975194.10165534378</v>
      </c>
      <c r="S93" s="18">
        <f t="shared" si="123"/>
        <v>1025786.9013614785</v>
      </c>
      <c r="T93" s="18">
        <f t="shared" si="123"/>
        <v>1078144.1817807155</v>
      </c>
      <c r="U93" s="18">
        <f t="shared" si="123"/>
        <v>1132138.1306738439</v>
      </c>
      <c r="V93" s="18">
        <f t="shared" si="123"/>
        <v>1187609.7917501512</v>
      </c>
      <c r="W93" s="18">
        <f t="shared" si="123"/>
        <v>1244366.8777926338</v>
      </c>
      <c r="X93" s="18">
        <f t="shared" si="123"/>
        <v>1302181.8724317546</v>
      </c>
      <c r="Y93" s="18">
        <f t="shared" si="123"/>
        <v>1360790.5164887575</v>
      </c>
      <c r="Z93" s="18">
        <f t="shared" si="123"/>
        <v>1419890.7813963511</v>
      </c>
      <c r="AA93" s="18">
        <f t="shared" si="123"/>
        <v>1479142.4364060406</v>
      </c>
      <c r="AB93" s="18">
        <f t="shared" si="123"/>
        <v>1538167.3174081382</v>
      </c>
      <c r="AC93" s="18">
        <f t="shared" si="123"/>
        <v>1596550.4025160614</v>
      </c>
      <c r="AD93" s="18">
        <f t="shared" si="123"/>
        <v>1653841.7924263708</v>
      </c>
      <c r="AE93" s="18">
        <f t="shared" si="123"/>
        <v>1709559.6813640115</v>
      </c>
      <c r="AF93" s="18">
        <f t="shared" si="123"/>
        <v>1763194.3866945987</v>
      </c>
      <c r="AG93" s="18">
        <f t="shared" si="123"/>
        <v>1814213.4817582134</v>
      </c>
      <c r="AH93" s="18">
        <f t="shared" si="123"/>
        <v>1862068.0471263269</v>
      </c>
      <c r="AI93" s="18">
        <f t="shared" si="123"/>
        <v>1906200.0205843479</v>
      </c>
      <c r="AJ93" s="18">
        <f t="shared" si="123"/>
        <v>1946050.5863271798</v>
      </c>
      <c r="AK93" s="18">
        <f t="shared" si="123"/>
        <v>1981069.5001413818</v>
      </c>
      <c r="AL93" s="18">
        <f t="shared" si="123"/>
        <v>2010725.2011520977</v>
      </c>
      <c r="AM93" s="18">
        <f t="shared" si="123"/>
        <v>2034515.5138435087</v>
      </c>
      <c r="AN93" s="18">
        <f t="shared" si="123"/>
        <v>2051978.698675354</v>
      </c>
      <c r="AO93" s="18">
        <f t="shared" si="123"/>
        <v>2062704.5681493673</v>
      </c>
      <c r="AP93" s="20">
        <f t="shared" si="120"/>
        <v>2066345.3502327567</v>
      </c>
    </row>
    <row r="97" spans="1:20" x14ac:dyDescent="0.25">
      <c r="A97" s="22" t="s">
        <v>264</v>
      </c>
    </row>
    <row r="98" spans="1:20" s="145" customFormat="1" ht="30" x14ac:dyDescent="0.25">
      <c r="A98" s="144"/>
      <c r="B98" s="146" t="s">
        <v>236</v>
      </c>
      <c r="C98" s="148" t="s">
        <v>250</v>
      </c>
      <c r="D98" s="147" t="s">
        <v>232</v>
      </c>
      <c r="E98" s="147" t="s">
        <v>233</v>
      </c>
      <c r="F98" s="147" t="s">
        <v>234</v>
      </c>
      <c r="G98" s="148" t="s">
        <v>235</v>
      </c>
      <c r="H98" s="147" t="s">
        <v>237</v>
      </c>
      <c r="I98" s="147" t="s">
        <v>238</v>
      </c>
      <c r="J98" s="147" t="s">
        <v>239</v>
      </c>
      <c r="K98" s="148" t="s">
        <v>240</v>
      </c>
      <c r="L98" s="147" t="s">
        <v>241</v>
      </c>
      <c r="M98" s="147" t="s">
        <v>242</v>
      </c>
      <c r="N98" s="147" t="s">
        <v>243</v>
      </c>
      <c r="O98" s="148" t="s">
        <v>244</v>
      </c>
      <c r="P98" s="148" t="s">
        <v>256</v>
      </c>
      <c r="Q98" s="147" t="s">
        <v>245</v>
      </c>
      <c r="R98" s="147" t="s">
        <v>246</v>
      </c>
      <c r="S98" s="147" t="s">
        <v>247</v>
      </c>
      <c r="T98" s="149" t="s">
        <v>248</v>
      </c>
    </row>
    <row r="99" spans="1:20" x14ac:dyDescent="0.25">
      <c r="A99" s="152" t="s">
        <v>18</v>
      </c>
      <c r="B99" s="165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4"/>
    </row>
    <row r="100" spans="1:20" x14ac:dyDescent="0.25">
      <c r="A100" s="129" t="s">
        <v>19</v>
      </c>
      <c r="B100" s="166">
        <f>(VLOOKUP(A100,'高情景（2001-2060, 2020RMB）'!$A$14:$W$54,20,0)/VLOOKUP(A100,'高情景（2001-2060, 2020RMB）'!$A$14:$W$54,17,0))^(1/3)-1</f>
        <v>8.507076768611288E-3</v>
      </c>
      <c r="C100" s="156">
        <f>(VLOOKUP(A100,'高情景（2001-2060, 2020RMB）'!$A$14:$W$54,23,0)/VLOOKUP(A100,'高情景（2001-2060, 2020RMB）'!$A$14:$W$54,20,0))^(1/3)-1</f>
        <v>6.2061126117941567E-2</v>
      </c>
      <c r="D100" s="1">
        <v>0.9</v>
      </c>
      <c r="E100" s="1">
        <v>0.8</v>
      </c>
      <c r="F100" s="1">
        <v>0.6</v>
      </c>
      <c r="G100" s="1">
        <v>0.3</v>
      </c>
      <c r="H100" s="155">
        <f>AVERAGE($B100:$C100)*D100</f>
        <v>3.1755691298948785E-2</v>
      </c>
      <c r="I100" s="155">
        <f t="shared" ref="I100:K104" si="124">AVERAGE($B100:$C100)*E100</f>
        <v>2.8227281154621142E-2</v>
      </c>
      <c r="J100" s="155">
        <f t="shared" si="124"/>
        <v>2.1170460865965857E-2</v>
      </c>
      <c r="K100" s="155">
        <f t="shared" si="124"/>
        <v>1.0585230432982928E-2</v>
      </c>
      <c r="L100" s="14">
        <f>VLOOKUP($A100,'高情景（2001-2060, 2020RMB）'!$A$14:$W$54,23,0)*(1+情景假设!H100)^3</f>
        <v>19772.102600072896</v>
      </c>
      <c r="M100" s="14">
        <f>L100*(1+情景假设!I100)^5</f>
        <v>22724.716180036437</v>
      </c>
      <c r="N100" s="14">
        <f>M100*(1+情景假设!J100)^5</f>
        <v>25234.20842013905</v>
      </c>
      <c r="O100" s="14">
        <f>N100*(1+情景假设!K100)^25</f>
        <v>32833.210845113448</v>
      </c>
      <c r="P100" s="14">
        <f>VLOOKUP($A100,'高情景（2001-2060, 2020RMB）'!$A$14:$W$70,23,0)</f>
        <v>18002.06128553487</v>
      </c>
      <c r="Q100" s="14">
        <f>L100/SUM(L$100:L$104)*$G$60</f>
        <v>19751.617294720578</v>
      </c>
      <c r="R100" s="14">
        <f>M100/SUM(M$100:M$104)*$L$60</f>
        <v>22791.923923805338</v>
      </c>
      <c r="S100" s="14">
        <f>N100/SUM(N$100:N$104)*$Q$60</f>
        <v>23769.386034399478</v>
      </c>
      <c r="T100" s="167">
        <f>O100/SUM(O$100:O$104)*$AP$60</f>
        <v>18598.342300030625</v>
      </c>
    </row>
    <row r="101" spans="1:20" x14ac:dyDescent="0.25">
      <c r="A101" s="130" t="s">
        <v>20</v>
      </c>
      <c r="B101" s="166">
        <f>(VLOOKUP(A101,'高情景（2001-2060, 2020RMB）'!$A$14:$W$54,20,0)/VLOOKUP(A101,'高情景（2001-2060, 2020RMB）'!$A$14:$W$54,17,0))^(1/3)-1</f>
        <v>3.2675207571886133E-5</v>
      </c>
      <c r="C101" s="156">
        <f>(VLOOKUP(A101,'高情景（2001-2060, 2020RMB）'!$A$14:$W$54,23,0)/VLOOKUP(A101,'高情景（2001-2060, 2020RMB）'!$A$14:$W$54,20,0))^(1/3)-1</f>
        <v>4.1028013857423495E-2</v>
      </c>
      <c r="D101" s="1">
        <v>0.9</v>
      </c>
      <c r="E101" s="1">
        <v>0.8</v>
      </c>
      <c r="F101" s="1">
        <v>0.7</v>
      </c>
      <c r="G101" s="1">
        <v>0.5</v>
      </c>
      <c r="H101" s="155">
        <f t="shared" ref="H101:H104" si="125">AVERAGE($B101:$C101)*D101</f>
        <v>1.8477310079247921E-2</v>
      </c>
      <c r="I101" s="155">
        <f t="shared" si="124"/>
        <v>1.6424275625998155E-2</v>
      </c>
      <c r="J101" s="155">
        <f t="shared" si="124"/>
        <v>1.4371241172748383E-2</v>
      </c>
      <c r="K101" s="155">
        <f t="shared" si="124"/>
        <v>1.0265172266248845E-2</v>
      </c>
      <c r="L101" s="14">
        <f>VLOOKUP($A101,'高情景（2001-2060, 2020RMB）'!$A$14:$W$54,23,0)*(1+情景假设!H101)^3</f>
        <v>12998.886182662092</v>
      </c>
      <c r="M101" s="14">
        <f>L101*(1+情景假设!I101)^5</f>
        <v>14102.018682037078</v>
      </c>
      <c r="N101" s="14">
        <f>M101*(1+情景假设!J101)^5</f>
        <v>15144.883084021929</v>
      </c>
      <c r="O101" s="14">
        <f>N101*(1+情景假设!K101)^25</f>
        <v>19550.166528495778</v>
      </c>
      <c r="P101" s="14">
        <f>VLOOKUP($A101,'高情景（2001-2060, 2020RMB）'!$A$14:$W$70,23,0)</f>
        <v>12304.162743704102</v>
      </c>
      <c r="Q101" s="14">
        <f>L101/SUM(L$100:L$104)*$G$60</f>
        <v>12985.418411526265</v>
      </c>
      <c r="R101" s="14">
        <f>M101/SUM(M$100:M$104)*$L$60</f>
        <v>14143.7250272648</v>
      </c>
      <c r="S101" s="14">
        <f>N101/SUM(N$100:N$104)*$Q$60</f>
        <v>14265.736672867666</v>
      </c>
      <c r="T101" s="167">
        <f>O101/SUM(O$100:O$104)*$AP$60</f>
        <v>11074.173976916438</v>
      </c>
    </row>
    <row r="102" spans="1:20" x14ac:dyDescent="0.25">
      <c r="A102" s="130" t="s">
        <v>21</v>
      </c>
      <c r="B102" s="166">
        <f>(VLOOKUP(A102,'高情景（2001-2060, 2020RMB）'!$A$14:$W$54,20,0)/VLOOKUP(A102,'高情景（2001-2060, 2020RMB）'!$A$14:$W$54,17,0))^(1/3)-1</f>
        <v>4.3953138286075832E-2</v>
      </c>
      <c r="C102" s="156">
        <f>(VLOOKUP(A102,'高情景（2001-2060, 2020RMB）'!$A$14:$W$54,23,0)/VLOOKUP(A102,'高情景（2001-2060, 2020RMB）'!$A$14:$W$54,20,0))^(1/3)-1</f>
        <v>-4.8253326651807038E-3</v>
      </c>
      <c r="D102" s="1">
        <v>1</v>
      </c>
      <c r="E102" s="1">
        <v>0.6</v>
      </c>
      <c r="F102" s="1">
        <v>0.5</v>
      </c>
      <c r="G102" s="1">
        <v>0.3</v>
      </c>
      <c r="H102" s="155">
        <f t="shared" si="125"/>
        <v>1.9563902810447564E-2</v>
      </c>
      <c r="I102" s="155">
        <f t="shared" si="124"/>
        <v>1.1738341686268538E-2</v>
      </c>
      <c r="J102" s="155">
        <f t="shared" si="124"/>
        <v>9.7819514052237821E-3</v>
      </c>
      <c r="K102" s="155">
        <f t="shared" si="124"/>
        <v>5.8691708431342689E-3</v>
      </c>
      <c r="L102" s="14">
        <f>VLOOKUP($A102,'高情景（2001-2060, 2020RMB）'!$A$14:$W$54,23,0)*(1+情景假设!H102)^3</f>
        <v>6596.9279814929232</v>
      </c>
      <c r="M102" s="14">
        <f>L102*(1+情景假设!I102)^5</f>
        <v>6993.3101012667303</v>
      </c>
      <c r="N102" s="14">
        <f>M102*(1+情景假设!J102)^5</f>
        <v>7342.1086361821754</v>
      </c>
      <c r="O102" s="14">
        <f>N102*(1+情景假设!K102)^25</f>
        <v>8498.8124368409299</v>
      </c>
      <c r="P102" s="14">
        <f>VLOOKUP($A102,'高情景（2001-2060, 2020RMB）'!$A$14:$W$70,23,0)</f>
        <v>6224.4128368227912</v>
      </c>
      <c r="Q102" s="14">
        <f>L102/SUM(L$100:L$104)*$G$60</f>
        <v>6590.0930946414028</v>
      </c>
      <c r="R102" s="14">
        <f>M102/SUM(M$100:M$104)*$L$60</f>
        <v>7013.9926299134595</v>
      </c>
      <c r="S102" s="14">
        <f>N102/SUM(N$100:N$104)*$Q$60</f>
        <v>6915.9060420786818</v>
      </c>
      <c r="T102" s="167">
        <f>O102/SUM(O$100:O$104)*$AP$60</f>
        <v>4814.1445437600141</v>
      </c>
    </row>
    <row r="103" spans="1:20" x14ac:dyDescent="0.25">
      <c r="A103" s="130" t="s">
        <v>22</v>
      </c>
      <c r="B103" s="166">
        <f>(VLOOKUP(A103,'高情景（2001-2060, 2020RMB）'!$A$14:$W$54,20,0)/VLOOKUP(A103,'高情景（2001-2060, 2020RMB）'!$A$14:$W$54,17,0))^(1/3)-1</f>
        <v>0.12785054008628594</v>
      </c>
      <c r="C103" s="156">
        <f>(VLOOKUP(A103,'高情景（2001-2060, 2020RMB）'!$A$14:$W$54,23,0)/VLOOKUP(A103,'高情景（2001-2060, 2020RMB）'!$A$14:$W$54,20,0))^(1/3)-1</f>
        <v>8.7030245339022816E-2</v>
      </c>
      <c r="D103" s="1">
        <v>0.9</v>
      </c>
      <c r="E103" s="1">
        <v>0.8</v>
      </c>
      <c r="F103" s="1">
        <v>0.7</v>
      </c>
      <c r="G103" s="1">
        <v>0.5</v>
      </c>
      <c r="H103" s="155">
        <f t="shared" si="125"/>
        <v>9.6696353441388938E-2</v>
      </c>
      <c r="I103" s="155">
        <f t="shared" si="124"/>
        <v>8.5952314170123501E-2</v>
      </c>
      <c r="J103" s="155">
        <f t="shared" si="124"/>
        <v>7.5208274898858063E-2</v>
      </c>
      <c r="K103" s="155">
        <f t="shared" si="124"/>
        <v>5.3720196356327188E-2</v>
      </c>
      <c r="L103" s="14">
        <f>VLOOKUP($A103,'高情景（2001-2060, 2020RMB）'!$A$14:$W$54,23,0)*(1+情景假设!H103)^3</f>
        <v>3251.430701817932</v>
      </c>
      <c r="M103" s="14">
        <f>L103*(1+情景假设!I103)^5</f>
        <v>4910.5289745991386</v>
      </c>
      <c r="N103" s="14">
        <f>M103*(1+情景假设!J103)^5</f>
        <v>7056.5312377407572</v>
      </c>
      <c r="O103" s="14">
        <f>N103*(1+情景假设!K103)^25</f>
        <v>26105.010465310141</v>
      </c>
      <c r="P103" s="14">
        <f>VLOOKUP($A103,'高情景（2001-2060, 2020RMB）'!$A$14:$W$70,23,0)</f>
        <v>2464.9908072284757</v>
      </c>
      <c r="Q103" s="14">
        <f>L103/SUM(L$100:L$104)*$G$60</f>
        <v>3248.061988226571</v>
      </c>
      <c r="R103" s="14">
        <f>M103/SUM(M$100:M$104)*$L$60</f>
        <v>4925.0517334525384</v>
      </c>
      <c r="S103" s="14">
        <f>N103/SUM(N$100:N$104)*$Q$60</f>
        <v>6646.9061466495787</v>
      </c>
      <c r="T103" s="167">
        <f>O103/SUM(O$100:O$104)*$AP$60</f>
        <v>14787.159339062264</v>
      </c>
    </row>
    <row r="104" spans="1:20" x14ac:dyDescent="0.25">
      <c r="A104" s="130" t="s">
        <v>23</v>
      </c>
      <c r="B104" s="168">
        <f>(VLOOKUP(A104,'高情景（2001-2060, 2020RMB）'!$A$14:$W$54,20,0)/VLOOKUP(A104,'高情景（2001-2060, 2020RMB）'!$A$14:$W$54,17,0))^(1/3)-1</f>
        <v>6.7720746545205213E-2</v>
      </c>
      <c r="C104" s="158">
        <f>(VLOOKUP(A104,'高情景（2001-2060, 2020RMB）'!$A$14:$W$54,23,0)/VLOOKUP(A104,'高情景（2001-2060, 2020RMB）'!$A$14:$W$54,20,0))^(1/3)-1</f>
        <v>6.4716352530419963E-2</v>
      </c>
      <c r="D104" s="151">
        <v>0.9</v>
      </c>
      <c r="E104" s="151">
        <v>0.8</v>
      </c>
      <c r="F104" s="151">
        <v>0.7</v>
      </c>
      <c r="G104" s="151">
        <v>0.5</v>
      </c>
      <c r="H104" s="157">
        <f t="shared" si="125"/>
        <v>5.9596694584031329E-2</v>
      </c>
      <c r="I104" s="157">
        <f t="shared" si="124"/>
        <v>5.297483963025007E-2</v>
      </c>
      <c r="J104" s="157">
        <f t="shared" si="124"/>
        <v>4.6352984676468811E-2</v>
      </c>
      <c r="K104" s="157">
        <f t="shared" si="124"/>
        <v>3.3109274768906294E-2</v>
      </c>
      <c r="L104" s="18">
        <f>VLOOKUP($A104,'高情景（2001-2060, 2020RMB）'!$A$14:$W$54,23,0)*(1+情景假设!H104)^3</f>
        <v>1544.8857921581634</v>
      </c>
      <c r="M104" s="18">
        <f>L104*(1+情景假设!I104)^5</f>
        <v>1999.7990111283668</v>
      </c>
      <c r="N104" s="18">
        <f>M104*(1+情景假设!J104)^5</f>
        <v>2508.2882086555214</v>
      </c>
      <c r="O104" s="18">
        <f>N104*(1+情景假设!K104)^25</f>
        <v>5662.8355253276686</v>
      </c>
      <c r="P104" s="18">
        <f>VLOOKUP($A104,'高情景（2001-2060, 2020RMB）'!$A$14:$W$70,23,0)</f>
        <v>1298.5975960878834</v>
      </c>
      <c r="Q104" s="18">
        <f>L104/SUM(L$100:L$104)*$G$60</f>
        <v>1543.2851805374903</v>
      </c>
      <c r="R104" s="18">
        <f>M104/SUM(M$100:M$104)*$L$60</f>
        <v>2005.7133635217879</v>
      </c>
      <c r="S104" s="18">
        <f>N104/SUM(N$100:N$104)*$Q$60</f>
        <v>2362.6844054075109</v>
      </c>
      <c r="T104" s="169">
        <f>O104/SUM(O$100:O$104)*$AP$60</f>
        <v>3207.7080120384376</v>
      </c>
    </row>
    <row r="105" spans="1:20" x14ac:dyDescent="0.25">
      <c r="A105" s="152" t="s">
        <v>223</v>
      </c>
      <c r="B105" s="171"/>
      <c r="C105" s="171"/>
      <c r="D105" s="153"/>
      <c r="E105" s="153"/>
      <c r="F105" s="153"/>
      <c r="G105" s="153"/>
      <c r="H105" s="153"/>
      <c r="I105" s="153"/>
      <c r="J105" s="153"/>
      <c r="K105" s="153"/>
      <c r="L105" s="173"/>
      <c r="M105" s="173"/>
      <c r="N105" s="173"/>
      <c r="O105" s="173"/>
      <c r="P105" s="173"/>
      <c r="Q105" s="153"/>
      <c r="R105" s="153"/>
      <c r="S105" s="153"/>
      <c r="T105" s="154"/>
    </row>
    <row r="106" spans="1:20" x14ac:dyDescent="0.25">
      <c r="A106" s="129" t="s">
        <v>24</v>
      </c>
      <c r="B106" s="170">
        <f>(VLOOKUP(A106,'高情景（2001-2060, 2020RMB）'!$A$14:$W$54,20,0)/VLOOKUP(A106,'高情景（2001-2060, 2020RMB）'!$A$14:$W$54,17,0))^(1/3)-1</f>
        <v>1.1202932590575365E-2</v>
      </c>
      <c r="C106" s="170">
        <f>(VLOOKUP(A106,'高情景（2001-2060, 2020RMB）'!$A$14:$W$54,23,0)/VLOOKUP(A106,'高情景（2001-2060, 2020RMB）'!$A$14:$W$54,20,0))^(1/3)-1</f>
        <v>5.4812951575273772E-3</v>
      </c>
      <c r="D106" s="150">
        <v>0.7</v>
      </c>
      <c r="E106" s="150">
        <v>0.6</v>
      </c>
      <c r="F106" s="150">
        <v>0.5</v>
      </c>
      <c r="G106" s="150">
        <v>0.3</v>
      </c>
      <c r="H106" s="174">
        <f>AVERAGE($B106:$C106)*D106</f>
        <v>5.8394797118359598E-3</v>
      </c>
      <c r="I106" s="174">
        <f t="shared" ref="I106:K114" si="126">AVERAGE($B106:$C106)*E106</f>
        <v>5.0052683244308227E-3</v>
      </c>
      <c r="J106" s="174">
        <f t="shared" si="126"/>
        <v>4.1710569370256856E-3</v>
      </c>
      <c r="K106" s="174">
        <f t="shared" si="126"/>
        <v>2.5026341622154114E-3</v>
      </c>
      <c r="L106" s="10">
        <f>VLOOKUP($A106,'高情景（2001-2060, 2020RMB）'!$A$14:$W$54,23,0)*(1+情景假设!H106)^3</f>
        <v>8262.9152622591428</v>
      </c>
      <c r="M106" s="10">
        <f>L106*(1+情景假设!I106)^5</f>
        <v>8471.7862739719912</v>
      </c>
      <c r="N106" s="10">
        <f>M106*(1+情景假设!J106)^5</f>
        <v>8649.9478463624655</v>
      </c>
      <c r="O106" s="10">
        <f>N106*(1+情景假设!K106)^25</f>
        <v>9207.7082481564757</v>
      </c>
      <c r="P106" s="10">
        <f>VLOOKUP($A106,'高情景（2001-2060, 2020RMB）'!$A$14:$W$70,23,0)</f>
        <v>8119.836142530613</v>
      </c>
      <c r="Q106" s="10">
        <f t="shared" ref="Q106:Q114" si="127">L106/SUM(L$106:L$114)*$G$62</f>
        <v>8363.6861355938254</v>
      </c>
      <c r="R106" s="10">
        <f t="shared" ref="R106:R114" si="128">M106/SUM(M$106:M$114)*$L$62</f>
        <v>8787.5227936612664</v>
      </c>
      <c r="S106" s="10">
        <f t="shared" ref="S106:S114" si="129">N106/SUM(N$106:N$114)*$Q$62</f>
        <v>8355.108549279179</v>
      </c>
      <c r="T106" s="175">
        <f t="shared" ref="T106:T114" si="130">O106/SUM(O$106:O$114)*$AP$62</f>
        <v>6909.781493930619</v>
      </c>
    </row>
    <row r="107" spans="1:20" x14ac:dyDescent="0.25">
      <c r="A107" s="130" t="s">
        <v>25</v>
      </c>
      <c r="B107" s="156">
        <f>(VLOOKUP(A107,'高情景（2001-2060, 2020RMB）'!$A$14:$W$54,20,0)/VLOOKUP(A107,'高情景（2001-2060, 2020RMB）'!$A$14:$W$54,17,0))^(1/3)-1</f>
        <v>2.69344232492299E-2</v>
      </c>
      <c r="C107" s="156">
        <f>(VLOOKUP(A107,'高情景（2001-2060, 2020RMB）'!$A$14:$W$54,23,0)/VLOOKUP(A107,'高情景（2001-2060, 2020RMB）'!$A$14:$W$54,20,0))^(1/3)-1</f>
        <v>-3.0027664574899804E-3</v>
      </c>
      <c r="D107" s="1">
        <v>0.7</v>
      </c>
      <c r="E107" s="1">
        <v>0.6</v>
      </c>
      <c r="F107" s="1">
        <v>0.5</v>
      </c>
      <c r="G107" s="1">
        <v>0.3</v>
      </c>
      <c r="H107" s="163">
        <f t="shared" ref="H107:H114" si="131">AVERAGE($B107:$C107)*D107</f>
        <v>8.3760798771089703E-3</v>
      </c>
      <c r="I107" s="163">
        <f t="shared" si="126"/>
        <v>7.1794970375219751E-3</v>
      </c>
      <c r="J107" s="163">
        <f t="shared" si="126"/>
        <v>5.9829141979349798E-3</v>
      </c>
      <c r="K107" s="163">
        <f t="shared" si="126"/>
        <v>3.5897485187609875E-3</v>
      </c>
      <c r="L107" s="14">
        <f>VLOOKUP($A107,'高情景（2001-2060, 2020RMB）'!$A$14:$W$54,23,0)*(1+情景假设!H107)^3</f>
        <v>5274.5959696496429</v>
      </c>
      <c r="M107" s="14">
        <f>L107*(1+情景假设!I107)^5</f>
        <v>5466.6790899936168</v>
      </c>
      <c r="N107" s="14">
        <f>M107*(1+情景假设!J107)^5</f>
        <v>5632.1810043315782</v>
      </c>
      <c r="O107" s="14">
        <f>N107*(1+情景假设!K107)^25</f>
        <v>6160.0184682549207</v>
      </c>
      <c r="P107" s="14">
        <f>VLOOKUP($A107,'高情景（2001-2060, 2020RMB）'!$A$14:$W$70,23,0)</f>
        <v>5144.2443998897388</v>
      </c>
      <c r="Q107" s="14">
        <f t="shared" si="127"/>
        <v>5338.9226177488836</v>
      </c>
      <c r="R107" s="14">
        <f t="shared" si="128"/>
        <v>5670.4177319180035</v>
      </c>
      <c r="S107" s="14">
        <f t="shared" si="129"/>
        <v>5440.2043221760568</v>
      </c>
      <c r="T107" s="167">
        <f t="shared" si="130"/>
        <v>4622.6900839023356</v>
      </c>
    </row>
    <row r="108" spans="1:20" x14ac:dyDescent="0.25">
      <c r="A108" s="130" t="s">
        <v>26</v>
      </c>
      <c r="B108" s="156">
        <f>(VLOOKUP(A108,'高情景（2001-2060, 2020RMB）'!$A$14:$W$54,20,0)/VLOOKUP(A108,'高情景（2001-2060, 2020RMB）'!$A$14:$W$54,17,0))^(1/3)-1</f>
        <v>2.1415721542173971E-2</v>
      </c>
      <c r="C108" s="156">
        <f>(VLOOKUP(A108,'高情景（2001-2060, 2020RMB）'!$A$14:$W$54,23,0)/VLOOKUP(A108,'高情景（2001-2060, 2020RMB）'!$A$14:$W$54,20,0))^(1/3)-1</f>
        <v>3.0419244367445586E-2</v>
      </c>
      <c r="D108" s="1">
        <v>0.7</v>
      </c>
      <c r="E108" s="1">
        <v>0.6</v>
      </c>
      <c r="F108" s="1">
        <v>0.5</v>
      </c>
      <c r="G108" s="1">
        <v>0.3</v>
      </c>
      <c r="H108" s="163">
        <f t="shared" si="131"/>
        <v>1.8142238068366845E-2</v>
      </c>
      <c r="I108" s="163">
        <f t="shared" si="126"/>
        <v>1.5550489772885867E-2</v>
      </c>
      <c r="J108" s="163">
        <f t="shared" si="126"/>
        <v>1.2958741477404889E-2</v>
      </c>
      <c r="K108" s="163">
        <f t="shared" si="126"/>
        <v>7.7752448864429335E-3</v>
      </c>
      <c r="L108" s="14">
        <f>VLOOKUP($A108,'高情景（2001-2060, 2020RMB）'!$A$14:$W$54,23,0)*(1+情景假设!H108)^3</f>
        <v>4320.9604434417843</v>
      </c>
      <c r="M108" s="14">
        <f>L108*(1+情景假设!I108)^5</f>
        <v>4667.5382999184494</v>
      </c>
      <c r="N108" s="14">
        <f>M108*(1+情景假设!J108)^5</f>
        <v>4977.9057926157357</v>
      </c>
      <c r="O108" s="14">
        <f>N108*(1+情景假设!K108)^25</f>
        <v>6041.4171694839843</v>
      </c>
      <c r="P108" s="14">
        <f>VLOOKUP($A108,'高情景（2001-2060, 2020RMB）'!$A$14:$W$70,23,0)</f>
        <v>4094.0668183633061</v>
      </c>
      <c r="Q108" s="14">
        <f t="shared" si="127"/>
        <v>4373.6569729002258</v>
      </c>
      <c r="R108" s="14">
        <f t="shared" si="128"/>
        <v>4841.4936206352095</v>
      </c>
      <c r="S108" s="14">
        <f t="shared" si="129"/>
        <v>4808.2305216302757</v>
      </c>
      <c r="T108" s="167">
        <f t="shared" si="130"/>
        <v>4533.6875832456026</v>
      </c>
    </row>
    <row r="109" spans="1:20" x14ac:dyDescent="0.25">
      <c r="A109" s="130" t="s">
        <v>27</v>
      </c>
      <c r="B109" s="156">
        <f>(VLOOKUP(A109,'高情景（2001-2060, 2020RMB）'!$A$14:$W$54,20,0)/VLOOKUP(A109,'高情景（2001-2060, 2020RMB）'!$A$14:$W$54,17,0))^(1/3)-1</f>
        <v>3.0429296625402502E-2</v>
      </c>
      <c r="C109" s="156">
        <f>(VLOOKUP(A109,'高情景（2001-2060, 2020RMB）'!$A$14:$W$54,23,0)/VLOOKUP(A109,'高情景（2001-2060, 2020RMB）'!$A$14:$W$54,20,0))^(1/3)-1</f>
        <v>6.6952428340167458E-2</v>
      </c>
      <c r="D109" s="1">
        <v>0.8</v>
      </c>
      <c r="E109" s="1">
        <v>0.6</v>
      </c>
      <c r="F109" s="1">
        <v>0.4</v>
      </c>
      <c r="G109" s="1">
        <v>0.2</v>
      </c>
      <c r="H109" s="163">
        <f t="shared" si="131"/>
        <v>3.8952689986227987E-2</v>
      </c>
      <c r="I109" s="163">
        <f t="shared" si="126"/>
        <v>2.9214517489670987E-2</v>
      </c>
      <c r="J109" s="163">
        <f t="shared" si="126"/>
        <v>1.9476344993113993E-2</v>
      </c>
      <c r="K109" s="163">
        <f t="shared" si="126"/>
        <v>9.7381724965569967E-3</v>
      </c>
      <c r="L109" s="14">
        <f>VLOOKUP($A109,'高情景（2001-2060, 2020RMB）'!$A$14:$W$54,23,0)*(1+情景假设!H109)^3</f>
        <v>26972.281532814872</v>
      </c>
      <c r="M109" s="14">
        <f>L109*(1+情景假设!I109)^5</f>
        <v>31149.221826960806</v>
      </c>
      <c r="N109" s="14">
        <f>M109*(1+情景假设!J109)^5</f>
        <v>34303.068282598571</v>
      </c>
      <c r="O109" s="14">
        <f>N109*(1+情景假设!K109)^25</f>
        <v>43707.13481376745</v>
      </c>
      <c r="P109" s="14">
        <f>VLOOKUP($A109,'高情景（2001-2060, 2020RMB）'!$A$14:$W$70,23,0)</f>
        <v>24050.846611769</v>
      </c>
      <c r="Q109" s="14">
        <f t="shared" si="127"/>
        <v>27301.223592562867</v>
      </c>
      <c r="R109" s="14">
        <f t="shared" si="128"/>
        <v>32310.127753127745</v>
      </c>
      <c r="S109" s="14">
        <f t="shared" si="129"/>
        <v>33133.825101034825</v>
      </c>
      <c r="T109" s="167">
        <f t="shared" si="130"/>
        <v>32799.339765067751</v>
      </c>
    </row>
    <row r="110" spans="1:20" x14ac:dyDescent="0.25">
      <c r="A110" s="130" t="s">
        <v>28</v>
      </c>
      <c r="B110" s="156">
        <f>(VLOOKUP(A110,'高情景（2001-2060, 2020RMB）'!$A$14:$W$54,20,0)/VLOOKUP(A110,'高情景（2001-2060, 2020RMB）'!$A$14:$W$54,17,0))^(1/3)-1</f>
        <v>7.3724697676555095E-2</v>
      </c>
      <c r="C110" s="156">
        <f>(VLOOKUP(A110,'高情景（2001-2060, 2020RMB）'!$A$14:$W$54,23,0)/VLOOKUP(A110,'高情景（2001-2060, 2020RMB）'!$A$14:$W$54,20,0))^(1/3)-1</f>
        <v>4.2588314219098589E-2</v>
      </c>
      <c r="D110" s="1">
        <v>0.8</v>
      </c>
      <c r="E110" s="1">
        <v>0.6</v>
      </c>
      <c r="F110" s="1">
        <v>0.4</v>
      </c>
      <c r="G110" s="1">
        <v>0.2</v>
      </c>
      <c r="H110" s="163">
        <f t="shared" si="131"/>
        <v>4.6525204758261475E-2</v>
      </c>
      <c r="I110" s="163">
        <f t="shared" si="126"/>
        <v>3.4893903568696101E-2</v>
      </c>
      <c r="J110" s="163">
        <f t="shared" si="126"/>
        <v>2.3262602379130738E-2</v>
      </c>
      <c r="K110" s="163">
        <f t="shared" si="126"/>
        <v>1.1631301189565369E-2</v>
      </c>
      <c r="L110" s="14">
        <f>VLOOKUP($A110,'高情景（2001-2060, 2020RMB）'!$A$14:$W$54,23,0)*(1+情景假设!H110)^3</f>
        <v>2128.6912552002736</v>
      </c>
      <c r="M110" s="14">
        <f>L110*(1+情景假设!I110)^5</f>
        <v>2526.9218978619574</v>
      </c>
      <c r="N110" s="14">
        <f>M110*(1+情景假设!J110)^5</f>
        <v>2834.8320182408925</v>
      </c>
      <c r="O110" s="14">
        <f>N110*(1+情景假设!K110)^25</f>
        <v>3785.1560798425212</v>
      </c>
      <c r="P110" s="14">
        <f>VLOOKUP($A110,'高情景（2001-2060, 2020RMB）'!$A$14:$W$70,23,0)</f>
        <v>1857.221055664822</v>
      </c>
      <c r="Q110" s="14">
        <f t="shared" si="127"/>
        <v>2154.6518357021951</v>
      </c>
      <c r="R110" s="14">
        <f t="shared" si="128"/>
        <v>2621.0982025698295</v>
      </c>
      <c r="S110" s="14">
        <f t="shared" si="129"/>
        <v>2738.2048599674672</v>
      </c>
      <c r="T110" s="167">
        <f t="shared" si="130"/>
        <v>2840.5115287369549</v>
      </c>
    </row>
    <row r="111" spans="1:20" x14ac:dyDescent="0.25">
      <c r="A111" s="130" t="s">
        <v>29</v>
      </c>
      <c r="B111" s="156">
        <f>(VLOOKUP(A111,'高情景（2001-2060, 2020RMB）'!$A$14:$W$54,20,0)/VLOOKUP(A111,'高情景（2001-2060, 2020RMB）'!$A$14:$W$54,17,0))^(1/3)-1</f>
        <v>3.7627999851762794E-2</v>
      </c>
      <c r="C111" s="156">
        <f>(VLOOKUP(A111,'高情景（2001-2060, 2020RMB）'!$A$14:$W$54,23,0)/VLOOKUP(A111,'高情景（2001-2060, 2020RMB）'!$A$14:$W$54,20,0))^(1/3)-1</f>
        <v>2.8280067481713189E-2</v>
      </c>
      <c r="D111" s="1">
        <v>0.8</v>
      </c>
      <c r="E111" s="1">
        <v>0.6</v>
      </c>
      <c r="F111" s="1">
        <v>0.4</v>
      </c>
      <c r="G111" s="1">
        <v>0.2</v>
      </c>
      <c r="H111" s="163">
        <f t="shared" si="131"/>
        <v>2.6363226933390396E-2</v>
      </c>
      <c r="I111" s="163">
        <f t="shared" si="126"/>
        <v>1.9772420200042794E-2</v>
      </c>
      <c r="J111" s="163">
        <f t="shared" si="126"/>
        <v>1.3181613466695198E-2</v>
      </c>
      <c r="K111" s="163">
        <f t="shared" si="126"/>
        <v>6.5908067333475991E-3</v>
      </c>
      <c r="L111" s="14">
        <f>VLOOKUP($A111,'高情景（2001-2060, 2020RMB）'!$A$14:$W$54,23,0)*(1+情景假设!H111)^3</f>
        <v>8330.916990542717</v>
      </c>
      <c r="M111" s="14">
        <f>L111*(1+情景假设!I111)^5</f>
        <v>9187.7489224557758</v>
      </c>
      <c r="N111" s="14">
        <f>M111*(1+情景假设!J111)^5</f>
        <v>9809.471688180256</v>
      </c>
      <c r="O111" s="14">
        <f>N111*(1+情景假设!K111)^25</f>
        <v>11560.313427109904</v>
      </c>
      <c r="P111" s="14">
        <f>VLOOKUP($A111,'高情景（2001-2060, 2020RMB）'!$A$14:$W$70,23,0)</f>
        <v>7705.3000762763377</v>
      </c>
      <c r="Q111" s="14">
        <f t="shared" si="127"/>
        <v>8432.5171829893479</v>
      </c>
      <c r="R111" s="14">
        <f t="shared" si="128"/>
        <v>9530.1687822989807</v>
      </c>
      <c r="S111" s="14">
        <f t="shared" si="129"/>
        <v>9475.1092401433325</v>
      </c>
      <c r="T111" s="167">
        <f t="shared" si="130"/>
        <v>8675.2574723112793</v>
      </c>
    </row>
    <row r="112" spans="1:20" x14ac:dyDescent="0.25">
      <c r="A112" s="130" t="s">
        <v>30</v>
      </c>
      <c r="B112" s="156">
        <f>(VLOOKUP(A112,'高情景（2001-2060, 2020RMB）'!$A$14:$W$54,20,0)/VLOOKUP(A112,'高情景（2001-2060, 2020RMB）'!$A$14:$W$54,17,0))^(1/3)-1</f>
        <v>4.7039440342731886E-2</v>
      </c>
      <c r="C112" s="156">
        <f>(VLOOKUP(A112,'高情景（2001-2060, 2020RMB）'!$A$14:$W$54,23,0)/VLOOKUP(A112,'高情景（2001-2060, 2020RMB）'!$A$14:$W$54,20,0))^(1/3)-1</f>
        <v>3.8161551876011446E-2</v>
      </c>
      <c r="D112" s="1">
        <v>0.6</v>
      </c>
      <c r="E112" s="1">
        <v>0.45</v>
      </c>
      <c r="F112" s="1">
        <v>0.2</v>
      </c>
      <c r="G112" s="1">
        <v>0.2</v>
      </c>
      <c r="H112" s="163">
        <f t="shared" si="131"/>
        <v>2.5560297665623E-2</v>
      </c>
      <c r="I112" s="163">
        <f t="shared" si="126"/>
        <v>1.9170223249217251E-2</v>
      </c>
      <c r="J112" s="163">
        <f t="shared" si="126"/>
        <v>8.5200992218743329E-3</v>
      </c>
      <c r="K112" s="163">
        <f t="shared" si="126"/>
        <v>8.5200992218743329E-3</v>
      </c>
      <c r="L112" s="14">
        <f>VLOOKUP($A112,'高情景（2001-2060, 2020RMB）'!$A$14:$W$54,23,0)*(1+情景假设!H112)^3</f>
        <v>17392.675430244861</v>
      </c>
      <c r="M112" s="14">
        <f>L112*(1+情景假设!I112)^5</f>
        <v>19124.93753032184</v>
      </c>
      <c r="N112" s="14">
        <f>M112*(1+情景假设!J112)^5</f>
        <v>19953.671340119352</v>
      </c>
      <c r="O112" s="14">
        <f>N112*(1+情景假设!K112)^25</f>
        <v>24668.16027217115</v>
      </c>
      <c r="P112" s="14">
        <f>VLOOKUP($A112,'高情景（2001-2060, 2020RMB）'!$A$14:$W$70,23,0)</f>
        <v>16124.371416167727</v>
      </c>
      <c r="Q112" s="14">
        <f t="shared" si="127"/>
        <v>17604.788835393501</v>
      </c>
      <c r="R112" s="14">
        <f t="shared" si="128"/>
        <v>19837.708251846136</v>
      </c>
      <c r="S112" s="14">
        <f t="shared" si="129"/>
        <v>19273.537016000195</v>
      </c>
      <c r="T112" s="167">
        <f t="shared" si="130"/>
        <v>18511.837337166904</v>
      </c>
    </row>
    <row r="113" spans="1:20" x14ac:dyDescent="0.25">
      <c r="A113" s="130" t="s">
        <v>31</v>
      </c>
      <c r="B113" s="156">
        <f>(VLOOKUP(A113,'高情景（2001-2060, 2020RMB）'!$A$14:$W$54,20,0)/VLOOKUP(A113,'高情景（2001-2060, 2020RMB）'!$A$14:$W$54,17,0))^(1/3)-1</f>
        <v>4.6512456367293176E-2</v>
      </c>
      <c r="C113" s="156">
        <f>(VLOOKUP(A113,'高情景（2001-2060, 2020RMB）'!$A$14:$W$54,23,0)/VLOOKUP(A113,'高情景（2001-2060, 2020RMB）'!$A$14:$W$54,20,0))^(1/3)-1</f>
        <v>3.7900502191664298E-2</v>
      </c>
      <c r="D113" s="1">
        <v>0.8</v>
      </c>
      <c r="E113" s="1">
        <v>0.6</v>
      </c>
      <c r="F113" s="1">
        <v>0.4</v>
      </c>
      <c r="G113" s="1">
        <v>0.2</v>
      </c>
      <c r="H113" s="163">
        <f t="shared" si="131"/>
        <v>3.3765183423582992E-2</v>
      </c>
      <c r="I113" s="163">
        <f t="shared" si="126"/>
        <v>2.5323887567687241E-2</v>
      </c>
      <c r="J113" s="163">
        <f t="shared" si="126"/>
        <v>1.6882591711791496E-2</v>
      </c>
      <c r="K113" s="163">
        <f t="shared" si="126"/>
        <v>8.4412958558957481E-3</v>
      </c>
      <c r="L113" s="14">
        <f>VLOOKUP($A113,'高情景（2001-2060, 2020RMB）'!$A$14:$W$54,23,0)*(1+情景假设!H113)^3</f>
        <v>23755.265844808924</v>
      </c>
      <c r="M113" s="14">
        <f>L113*(1+情景假设!I113)^5</f>
        <v>26919.393597421255</v>
      </c>
      <c r="N113" s="14">
        <f>M113*(1+情景假设!J113)^5</f>
        <v>29269.771729280128</v>
      </c>
      <c r="O113" s="14">
        <f>N113*(1+情景假设!K113)^25</f>
        <v>36114.772267138265</v>
      </c>
      <c r="P113" s="14">
        <f>VLOOKUP($A113,'高情景（2001-2060, 2020RMB）'!$A$14:$W$70,23,0)</f>
        <v>21502.759178911721</v>
      </c>
      <c r="Q113" s="14">
        <f t="shared" si="127"/>
        <v>24044.974598862449</v>
      </c>
      <c r="R113" s="14">
        <f t="shared" si="128"/>
        <v>27922.657297865218</v>
      </c>
      <c r="S113" s="14">
        <f t="shared" si="129"/>
        <v>28272.091850079665</v>
      </c>
      <c r="T113" s="167">
        <f t="shared" si="130"/>
        <v>27101.769337549711</v>
      </c>
    </row>
    <row r="114" spans="1:20" x14ac:dyDescent="0.25">
      <c r="A114" s="130" t="s">
        <v>32</v>
      </c>
      <c r="B114" s="158">
        <f>(VLOOKUP(A114,'高情景（2001-2060, 2020RMB）'!$A$14:$W$54,20,0)/VLOOKUP(A114,'高情景（2001-2060, 2020RMB）'!$A$14:$W$54,17,0))^(1/3)-1</f>
        <v>5.1040412039642602E-2</v>
      </c>
      <c r="C114" s="158">
        <f>(VLOOKUP(A114,'高情景（2001-2060, 2020RMB）'!$A$14:$W$54,23,0)/VLOOKUP(A114,'高情景（2001-2060, 2020RMB）'!$A$14:$W$54,20,0))^(1/3)-1</f>
        <v>4.6563598012598018E-2</v>
      </c>
      <c r="D114" s="151">
        <v>0.8</v>
      </c>
      <c r="E114" s="151">
        <v>0.7</v>
      </c>
      <c r="F114" s="151">
        <v>0.6</v>
      </c>
      <c r="G114" s="151">
        <v>0.3</v>
      </c>
      <c r="H114" s="157">
        <f t="shared" si="131"/>
        <v>3.9041604020896251E-2</v>
      </c>
      <c r="I114" s="157">
        <f t="shared" si="126"/>
        <v>3.4161403518284214E-2</v>
      </c>
      <c r="J114" s="157">
        <f t="shared" si="126"/>
        <v>2.9281203015672184E-2</v>
      </c>
      <c r="K114" s="157">
        <f t="shared" si="126"/>
        <v>1.4640601507836092E-2</v>
      </c>
      <c r="L114" s="18">
        <f>VLOOKUP($A114,'高情景（2001-2060, 2020RMB）'!$A$14:$W$54,23,0)*(1+情景假设!H114)^3</f>
        <v>14812.094168009589</v>
      </c>
      <c r="M114" s="18">
        <f>L114*(1+情景假设!I114)^5</f>
        <v>17520.9677583556</v>
      </c>
      <c r="N114" s="18">
        <f>M114*(1+情景假设!J114)^5</f>
        <v>20240.829133986768</v>
      </c>
      <c r="O114" s="18">
        <f>N114*(1+情景假设!K114)^25</f>
        <v>29109.4648490865</v>
      </c>
      <c r="P114" s="18">
        <f>VLOOKUP($A114,'高情景（2001-2060, 2020RMB）'!$A$14:$W$70,23,0)</f>
        <v>13204.368998026079</v>
      </c>
      <c r="Q114" s="18">
        <f t="shared" si="127"/>
        <v>14992.735941264054</v>
      </c>
      <c r="R114" s="18">
        <f t="shared" si="128"/>
        <v>18173.959843225268</v>
      </c>
      <c r="S114" s="18">
        <f t="shared" si="129"/>
        <v>19550.906843096054</v>
      </c>
      <c r="T114" s="169">
        <f t="shared" si="130"/>
        <v>21844.745303774482</v>
      </c>
    </row>
    <row r="115" spans="1:20" x14ac:dyDescent="0.25">
      <c r="A115" s="177" t="s">
        <v>33</v>
      </c>
      <c r="B115" s="171"/>
      <c r="C115" s="171"/>
      <c r="D115" s="153"/>
      <c r="E115" s="153"/>
      <c r="F115" s="153"/>
      <c r="G115" s="153"/>
      <c r="H115" s="178"/>
      <c r="I115" s="178"/>
      <c r="J115" s="178"/>
      <c r="K115" s="178"/>
      <c r="L115" s="173"/>
      <c r="M115" s="173"/>
      <c r="N115" s="173"/>
      <c r="O115" s="173"/>
      <c r="P115" s="173"/>
      <c r="Q115" s="173"/>
      <c r="R115" s="173"/>
      <c r="S115" s="173"/>
      <c r="T115" s="179"/>
    </row>
    <row r="116" spans="1:20" x14ac:dyDescent="0.25">
      <c r="A116" s="129" t="s">
        <v>34</v>
      </c>
      <c r="B116" s="156">
        <f>(VLOOKUP(A116,'高情景（2001-2060, 2020RMB）'!$A$14:$W$54,20,0)/VLOOKUP(A116,'高情景（2001-2060, 2020RMB）'!$A$14:$W$54,17,0))^(1/3)-1</f>
        <v>4.3911486408383826E-2</v>
      </c>
      <c r="C116" s="156">
        <f>(VLOOKUP(A116,'高情景（2001-2060, 2020RMB）'!$A$14:$W$54,23,0)/VLOOKUP(A116,'高情景（2001-2060, 2020RMB）'!$A$14:$W$54,20,0))^(1/3)-1</f>
        <v>7.5370857891373655E-2</v>
      </c>
      <c r="D116" s="1">
        <v>0.8</v>
      </c>
      <c r="E116" s="1">
        <v>0.7</v>
      </c>
      <c r="F116" s="1">
        <v>0.6</v>
      </c>
      <c r="G116" s="1">
        <v>0.5</v>
      </c>
      <c r="H116" s="155">
        <f t="shared" ref="H116:H121" si="132">AVERAGE($B116:$C116)*D116</f>
        <v>4.7712937719902995E-2</v>
      </c>
      <c r="I116" s="155">
        <f t="shared" ref="I116:I121" si="133">AVERAGE($B116:$C116)*E116</f>
        <v>4.1748820504915116E-2</v>
      </c>
      <c r="J116" s="155">
        <f t="shared" ref="J116:J121" si="134">AVERAGE($B116:$C116)*F116</f>
        <v>3.5784703289927243E-2</v>
      </c>
      <c r="K116" s="155">
        <f t="shared" ref="K116:K121" si="135">AVERAGE($B116:$C116)*G116</f>
        <v>2.982058607493937E-2</v>
      </c>
      <c r="L116" s="14">
        <f>VLOOKUP($A116,'高情景（2001-2060, 2020RMB）'!$A$14:$W$54,23,0)*(1+情景假设!H116)^3</f>
        <v>17457.395744319903</v>
      </c>
      <c r="M116" s="14">
        <f>L116*(1+情景假设!I116)^5</f>
        <v>21418.770831544822</v>
      </c>
      <c r="N116" s="14">
        <f>M116*(1+情景假设!J116)^5</f>
        <v>25535.361413267965</v>
      </c>
      <c r="O116" s="14">
        <f>N116*(1+情景假设!K116)^25</f>
        <v>53233.036126901265</v>
      </c>
      <c r="P116" s="14">
        <f>VLOOKUP($A116,'高情景（2001-2060, 2020RMB）'!$A$14:$W$70,23,0)</f>
        <v>15179.327689922766</v>
      </c>
      <c r="Q116" s="14">
        <f t="shared" ref="Q116:Q121" si="136">L116/SUM(L$116:L$121)*$G$63</f>
        <v>16509.846793123179</v>
      </c>
      <c r="R116" s="14">
        <f t="shared" ref="R116:R121" si="137">M116/SUM(M$116:M$121)*$L$63</f>
        <v>18788.098229160456</v>
      </c>
      <c r="S116" s="14">
        <f t="shared" ref="S116:S121" si="138">N116/SUM(N$116:N$121)*$Q$63</f>
        <v>19875.655182772716</v>
      </c>
      <c r="T116" s="167">
        <f t="shared" ref="T116:T121" si="139">O116/SUM(O$116:O$121)*$AP$63</f>
        <v>21433.720864147217</v>
      </c>
    </row>
    <row r="117" spans="1:20" x14ac:dyDescent="0.25">
      <c r="A117" s="130" t="s">
        <v>35</v>
      </c>
      <c r="B117" s="156">
        <f>(VLOOKUP(A117,'高情景（2001-2060, 2020RMB）'!$A$14:$W$54,20,0)/VLOOKUP(A117,'高情景（2001-2060, 2020RMB）'!$A$14:$W$54,17,0))^(1/3)-1</f>
        <v>6.2830620842833751E-2</v>
      </c>
      <c r="C117" s="156">
        <f>(VLOOKUP(A117,'高情景（2001-2060, 2020RMB）'!$A$14:$W$54,23,0)/VLOOKUP(A117,'高情景（2001-2060, 2020RMB）'!$A$14:$W$54,20,0))^(1/3)-1</f>
        <v>6.0936109817283146E-2</v>
      </c>
      <c r="D117" s="1">
        <v>0.8</v>
      </c>
      <c r="E117" s="1">
        <v>0.7</v>
      </c>
      <c r="F117" s="1">
        <v>0.6</v>
      </c>
      <c r="G117" s="1">
        <v>0.5</v>
      </c>
      <c r="H117" s="155">
        <f t="shared" si="132"/>
        <v>4.9506692264046762E-2</v>
      </c>
      <c r="I117" s="155">
        <f t="shared" si="133"/>
        <v>4.3318355731040911E-2</v>
      </c>
      <c r="J117" s="155">
        <f t="shared" si="134"/>
        <v>3.7130019198035068E-2</v>
      </c>
      <c r="K117" s="155">
        <f t="shared" si="135"/>
        <v>3.0941682665029224E-2</v>
      </c>
      <c r="L117" s="14">
        <f>VLOOKUP($A117,'高情景（2001-2060, 2020RMB）'!$A$14:$W$54,23,0)*(1+情景假设!H117)^3</f>
        <v>18256.884353539455</v>
      </c>
      <c r="M117" s="14">
        <f>L117*(1+情景假设!I117)^5</f>
        <v>22568.926690594119</v>
      </c>
      <c r="N117" s="14">
        <f>M117*(1+情景假设!J117)^5</f>
        <v>27081.762818265517</v>
      </c>
      <c r="O117" s="14">
        <f>N117*(1+情景假设!K117)^25</f>
        <v>58013.54583173139</v>
      </c>
      <c r="P117" s="14">
        <f>VLOOKUP($A117,'高情景（2001-2060, 2020RMB）'!$A$14:$W$70,23,0)</f>
        <v>15793.232462385689</v>
      </c>
      <c r="Q117" s="14">
        <f t="shared" si="136"/>
        <v>17265.940923334823</v>
      </c>
      <c r="R117" s="14">
        <f t="shared" si="137"/>
        <v>19796.990916262614</v>
      </c>
      <c r="S117" s="14">
        <f t="shared" si="138"/>
        <v>21079.309229506383</v>
      </c>
      <c r="T117" s="167">
        <f t="shared" si="139"/>
        <v>23358.542705182423</v>
      </c>
    </row>
    <row r="118" spans="1:20" x14ac:dyDescent="0.25">
      <c r="A118" s="130" t="s">
        <v>36</v>
      </c>
      <c r="B118" s="156">
        <f>(VLOOKUP(A118,'高情景（2001-2060, 2020RMB）'!$A$14:$W$54,20,0)/VLOOKUP(A118,'高情景（2001-2060, 2020RMB）'!$A$14:$W$54,17,0))^(1/3)-1</f>
        <v>8.8012669513386932E-2</v>
      </c>
      <c r="C118" s="156">
        <f>(VLOOKUP(A118,'高情景（2001-2060, 2020RMB）'!$A$14:$W$54,23,0)/VLOOKUP(A118,'高情景（2001-2060, 2020RMB）'!$A$14:$W$54,20,0))^(1/3)-1</f>
        <v>8.2574294780134005E-2</v>
      </c>
      <c r="D118" s="1">
        <v>0.8</v>
      </c>
      <c r="E118" s="1">
        <v>0.7</v>
      </c>
      <c r="F118" s="1">
        <v>0.6</v>
      </c>
      <c r="G118" s="1">
        <v>0.5</v>
      </c>
      <c r="H118" s="155">
        <f t="shared" si="132"/>
        <v>6.8234785717408375E-2</v>
      </c>
      <c r="I118" s="155">
        <f t="shared" si="133"/>
        <v>5.9705437502732321E-2</v>
      </c>
      <c r="J118" s="155">
        <f t="shared" si="134"/>
        <v>5.1176089288056281E-2</v>
      </c>
      <c r="K118" s="155">
        <f t="shared" si="135"/>
        <v>4.2646741073380234E-2</v>
      </c>
      <c r="L118" s="14">
        <f>VLOOKUP($A118,'高情景（2001-2060, 2020RMB）'!$A$14:$W$54,23,0)*(1+情景假设!H118)^3</f>
        <v>14877.235066101335</v>
      </c>
      <c r="M118" s="14">
        <f>L118*(1+情景假设!I118)^5</f>
        <v>19881.449250089703</v>
      </c>
      <c r="N118" s="14">
        <f>M118*(1+情景假设!J118)^5</f>
        <v>25516.752834859311</v>
      </c>
      <c r="O118" s="14">
        <f>N118*(1+情景假设!K118)^25</f>
        <v>72486.171126409317</v>
      </c>
      <c r="P118" s="14">
        <f>VLOOKUP($A118,'高情景（2001-2060, 2020RMB）'!$A$14:$W$70,23,0)</f>
        <v>12204.55859303716</v>
      </c>
      <c r="Q118" s="14">
        <f t="shared" si="136"/>
        <v>14069.731547818654</v>
      </c>
      <c r="R118" s="14">
        <f t="shared" si="137"/>
        <v>17439.591860174583</v>
      </c>
      <c r="S118" s="14">
        <f t="shared" si="138"/>
        <v>19861.171045191652</v>
      </c>
      <c r="T118" s="167">
        <f t="shared" si="139"/>
        <v>29185.792723348542</v>
      </c>
    </row>
    <row r="119" spans="1:20" x14ac:dyDescent="0.25">
      <c r="A119" s="130" t="s">
        <v>37</v>
      </c>
      <c r="B119" s="156">
        <f>(VLOOKUP(A119,'高情景（2001-2060, 2020RMB）'!$A$14:$W$54,20,0)/VLOOKUP(A119,'高情景（2001-2060, 2020RMB）'!$A$14:$W$54,17,0))^(1/3)-1</f>
        <v>5.201591196057076E-2</v>
      </c>
      <c r="C119" s="156">
        <f>(VLOOKUP(A119,'高情景（2001-2060, 2020RMB）'!$A$14:$W$54,23,0)/VLOOKUP(A119,'高情景（2001-2060, 2020RMB）'!$A$14:$W$54,20,0))^(1/3)-1</f>
        <v>6.945262358549531E-2</v>
      </c>
      <c r="D119" s="1">
        <v>0.8</v>
      </c>
      <c r="E119" s="1">
        <v>0.7</v>
      </c>
      <c r="F119" s="1">
        <v>0.6</v>
      </c>
      <c r="G119" s="1">
        <v>0.5</v>
      </c>
      <c r="H119" s="155">
        <f t="shared" si="132"/>
        <v>4.8587414218426432E-2</v>
      </c>
      <c r="I119" s="155">
        <f t="shared" si="133"/>
        <v>4.251398744112312E-2</v>
      </c>
      <c r="J119" s="155">
        <f t="shared" si="134"/>
        <v>3.6440560663819822E-2</v>
      </c>
      <c r="K119" s="155">
        <f t="shared" si="135"/>
        <v>3.0367133886516517E-2</v>
      </c>
      <c r="L119" s="14">
        <f>VLOOKUP($A119,'高情景（2001-2060, 2020RMB）'!$A$14:$W$54,23,0)*(1+情景假设!H119)^3</f>
        <v>27928.415410198733</v>
      </c>
      <c r="M119" s="14">
        <f>L119*(1+情景假设!I119)^5</f>
        <v>34391.866692654286</v>
      </c>
      <c r="N119" s="14">
        <f>M119*(1+情景假设!J119)^5</f>
        <v>41131.803428661085</v>
      </c>
      <c r="O119" s="14">
        <f>N119*(1+情景假设!K119)^25</f>
        <v>86891.578147199136</v>
      </c>
      <c r="P119" s="14">
        <f>VLOOKUP($A119,'高情景（2001-2060, 2020RMB）'!$A$14:$W$70,23,0)</f>
        <v>24223.247878201622</v>
      </c>
      <c r="Q119" s="14">
        <f t="shared" si="136"/>
        <v>26412.522597885614</v>
      </c>
      <c r="R119" s="14">
        <f t="shared" si="137"/>
        <v>30167.826846260559</v>
      </c>
      <c r="S119" s="14">
        <f t="shared" si="138"/>
        <v>32015.272028571282</v>
      </c>
      <c r="T119" s="167">
        <f t="shared" si="139"/>
        <v>34985.978012085121</v>
      </c>
    </row>
    <row r="120" spans="1:20" x14ac:dyDescent="0.25">
      <c r="A120" s="130" t="s">
        <v>38</v>
      </c>
      <c r="B120" s="156">
        <f>(VLOOKUP(A120,'高情景（2001-2060, 2020RMB）'!$A$14:$W$54,20,0)/VLOOKUP(A120,'高情景（2001-2060, 2020RMB）'!$A$14:$W$54,17,0))^(1/3)-1</f>
        <v>5.2856842755794275E-2</v>
      </c>
      <c r="C120" s="156">
        <f>(VLOOKUP(A120,'高情景（2001-2060, 2020RMB）'!$A$14:$W$54,23,0)/VLOOKUP(A120,'高情景（2001-2060, 2020RMB）'!$A$14:$W$54,20,0))^(1/3)-1</f>
        <v>4.2290324652889622E-2</v>
      </c>
      <c r="D120" s="1">
        <v>0.8</v>
      </c>
      <c r="E120" s="1">
        <v>0.7</v>
      </c>
      <c r="F120" s="1">
        <v>0.6</v>
      </c>
      <c r="G120" s="1">
        <v>0.5</v>
      </c>
      <c r="H120" s="155">
        <f t="shared" si="132"/>
        <v>3.8058866963473562E-2</v>
      </c>
      <c r="I120" s="155">
        <f t="shared" si="133"/>
        <v>3.3301508593039361E-2</v>
      </c>
      <c r="J120" s="155">
        <f t="shared" si="134"/>
        <v>2.8544150222605168E-2</v>
      </c>
      <c r="K120" s="155">
        <f t="shared" si="135"/>
        <v>2.3786791852170974E-2</v>
      </c>
      <c r="L120" s="14">
        <f>VLOOKUP($A120,'高情景（2001-2060, 2020RMB）'!$A$14:$W$54,23,0)*(1+情景假设!H120)^3</f>
        <v>7395.9908003448209</v>
      </c>
      <c r="M120" s="14">
        <f>L120*(1+情景假设!I120)^5</f>
        <v>8712.2770903434266</v>
      </c>
      <c r="N120" s="14">
        <f>M120*(1+情景假设!J120)^5</f>
        <v>10028.73999757698</v>
      </c>
      <c r="O120" s="14">
        <f>N120*(1+情景假设!K120)^25</f>
        <v>18050.300216312586</v>
      </c>
      <c r="P120" s="14">
        <f>VLOOKUP($A120,'高情景（2001-2060, 2020RMB）'!$A$14:$W$70,23,0)</f>
        <v>6611.9630030332355</v>
      </c>
      <c r="Q120" s="14">
        <f t="shared" si="136"/>
        <v>6994.5527262719716</v>
      </c>
      <c r="R120" s="14">
        <f t="shared" si="137"/>
        <v>7642.2274210041896</v>
      </c>
      <c r="S120" s="14">
        <f t="shared" si="138"/>
        <v>7805.9509275616474</v>
      </c>
      <c r="T120" s="167">
        <f t="shared" si="139"/>
        <v>7267.7631128950034</v>
      </c>
    </row>
    <row r="121" spans="1:20" x14ac:dyDescent="0.25">
      <c r="A121" s="130" t="s">
        <v>39</v>
      </c>
      <c r="B121" s="158">
        <f>(VLOOKUP(A121,'高情景（2001-2060, 2020RMB）'!$A$14:$W$54,20,0)/VLOOKUP(A121,'高情景（2001-2060, 2020RMB）'!$A$14:$W$54,17,0))^(1/3)-1</f>
        <v>8.4803532887303135E-2</v>
      </c>
      <c r="C121" s="158">
        <f>(VLOOKUP(A121,'高情景（2001-2060, 2020RMB）'!$A$14:$W$54,23,0)/VLOOKUP(A121,'高情景（2001-2060, 2020RMB）'!$A$14:$W$54,20,0))^(1/3)-1</f>
        <v>0.13348082333262457</v>
      </c>
      <c r="D121" s="151">
        <v>0.8</v>
      </c>
      <c r="E121" s="151">
        <v>0.7</v>
      </c>
      <c r="F121" s="151">
        <v>0.6</v>
      </c>
      <c r="G121" s="151">
        <v>0.4</v>
      </c>
      <c r="H121" s="157">
        <f t="shared" si="132"/>
        <v>8.731374248797108E-2</v>
      </c>
      <c r="I121" s="157">
        <f t="shared" si="133"/>
        <v>7.6399524676974695E-2</v>
      </c>
      <c r="J121" s="157">
        <f t="shared" si="134"/>
        <v>6.548530686597831E-2</v>
      </c>
      <c r="K121" s="157">
        <f t="shared" si="135"/>
        <v>4.365687124398554E-2</v>
      </c>
      <c r="L121" s="18">
        <f>VLOOKUP($A121,'高情景（2001-2060, 2020RMB）'!$A$14:$W$54,23,0)*(1+情景假设!H121)^3</f>
        <v>35375.54977919349</v>
      </c>
      <c r="M121" s="18">
        <f>L121*(1+情景假设!I121)^5</f>
        <v>51117.626996071791</v>
      </c>
      <c r="N121" s="18">
        <f>M121*(1+情景假设!J121)^5</f>
        <v>70195.296092352568</v>
      </c>
      <c r="O121" s="18">
        <f>N121*(1+情景假设!K121)^25</f>
        <v>204292.03263887655</v>
      </c>
      <c r="P121" s="18">
        <f>VLOOKUP($A121,'高情景（2001-2060, 2020RMB）'!$A$14:$W$70,23,0)</f>
        <v>27519.375031440293</v>
      </c>
      <c r="Q121" s="18">
        <f t="shared" si="136"/>
        <v>33455.442932661776</v>
      </c>
      <c r="R121" s="18">
        <f t="shared" si="137"/>
        <v>44839.314300395476</v>
      </c>
      <c r="S121" s="18">
        <f t="shared" si="138"/>
        <v>54637.076719004654</v>
      </c>
      <c r="T121" s="169">
        <f t="shared" si="139"/>
        <v>82256.033488537796</v>
      </c>
    </row>
    <row r="122" spans="1:20" x14ac:dyDescent="0.25">
      <c r="A122" s="152" t="s">
        <v>40</v>
      </c>
      <c r="B122" s="171"/>
      <c r="C122" s="171"/>
      <c r="D122" s="153"/>
      <c r="E122" s="153"/>
      <c r="F122" s="153"/>
      <c r="G122" s="153"/>
      <c r="H122" s="178"/>
      <c r="I122" s="178"/>
      <c r="J122" s="178"/>
      <c r="K122" s="178"/>
      <c r="L122" s="173"/>
      <c r="M122" s="173"/>
      <c r="N122" s="173"/>
      <c r="O122" s="173"/>
      <c r="P122" s="173"/>
      <c r="Q122" s="173"/>
      <c r="R122" s="173"/>
      <c r="S122" s="173"/>
      <c r="T122" s="179"/>
    </row>
    <row r="123" spans="1:20" x14ac:dyDescent="0.25">
      <c r="A123" s="129" t="s">
        <v>41</v>
      </c>
      <c r="B123" s="170">
        <f>(VLOOKUP(A123,'高情景（2001-2060, 2020RMB）'!$A$14:$W$54,20,0)/VLOOKUP(A123,'高情景（2001-2060, 2020RMB）'!$A$14:$W$54,17,0))^(1/3)-1</f>
        <v>0.10983549551460459</v>
      </c>
      <c r="C123" s="170">
        <f>(VLOOKUP(A123,'高情景（2001-2060, 2020RMB）'!$A$14:$W$54,23,0)/VLOOKUP(A123,'高情景（2001-2060, 2020RMB）'!$A$14:$W$54,20,0))^(1/3)-1</f>
        <v>0.11113719350225448</v>
      </c>
      <c r="D123" s="150">
        <v>0.8</v>
      </c>
      <c r="E123" s="150">
        <v>0.7</v>
      </c>
      <c r="F123" s="150">
        <v>0.6</v>
      </c>
      <c r="G123" s="150">
        <v>0.4</v>
      </c>
      <c r="H123" s="176">
        <f t="shared" ref="H123:H125" si="140">AVERAGE($B123:$C123)*D123</f>
        <v>8.8389075606743639E-2</v>
      </c>
      <c r="I123" s="176">
        <f t="shared" ref="I123:I125" si="141">AVERAGE($B123:$C123)*E123</f>
        <v>7.7340441155900663E-2</v>
      </c>
      <c r="J123" s="176">
        <f t="shared" ref="J123:J125" si="142">AVERAGE($B123:$C123)*F123</f>
        <v>6.6291806705057715E-2</v>
      </c>
      <c r="K123" s="176">
        <f t="shared" ref="K123:K125" si="143">AVERAGE($B123:$C123)*G123</f>
        <v>4.4194537803371819E-2</v>
      </c>
      <c r="L123" s="10">
        <f>VLOOKUP($A123,'高情景（2001-2060, 2020RMB）'!$A$14:$W$54,23,0)*(1+情景假设!H123)^3</f>
        <v>51635.257220785155</v>
      </c>
      <c r="M123" s="10">
        <f>L123*(1+情景假设!I123)^5</f>
        <v>74939.563336998181</v>
      </c>
      <c r="N123" s="10">
        <f>M123*(1+情景假设!J123)^5</f>
        <v>103297.90625147852</v>
      </c>
      <c r="O123" s="10">
        <f>N123*(1+情景假设!K123)^25</f>
        <v>304527.80059354386</v>
      </c>
      <c r="P123" s="10">
        <f>VLOOKUP($A123,'高情景（2001-2060, 2020RMB）'!$A$14:$W$70,23,0)</f>
        <v>40049.197919647981</v>
      </c>
      <c r="Q123" s="10">
        <f>L123/SUM(L$123:L$125)*$G$64</f>
        <v>47317.614137201635</v>
      </c>
      <c r="R123" s="10">
        <f>M123/SUM(M$123:M$125)*$L$64</f>
        <v>59147.011521916364</v>
      </c>
      <c r="S123" s="10">
        <f>N123/SUM(N$123:N$125)*$Q$64</f>
        <v>72658.222795858441</v>
      </c>
      <c r="T123" s="175">
        <f>O123/SUM(O$123:O$125)*$AP$64</f>
        <v>119070.80890861711</v>
      </c>
    </row>
    <row r="124" spans="1:20" x14ac:dyDescent="0.25">
      <c r="A124" s="130" t="s">
        <v>42</v>
      </c>
      <c r="B124" s="156">
        <f>(VLOOKUP(A124,'高情景（2001-2060, 2020RMB）'!$A$14:$W$54,20,0)/VLOOKUP(A124,'高情景（2001-2060, 2020RMB）'!$A$14:$W$54,17,0))^(1/3)-1</f>
        <v>8.6584169191379345E-2</v>
      </c>
      <c r="C124" s="156">
        <f>(VLOOKUP(A124,'高情景（2001-2060, 2020RMB）'!$A$14:$W$54,23,0)/VLOOKUP(A124,'高情景（2001-2060, 2020RMB）'!$A$14:$W$54,20,0))^(1/3)-1</f>
        <v>7.4164155276645882E-2</v>
      </c>
      <c r="D124" s="1">
        <v>0.8</v>
      </c>
      <c r="E124" s="1">
        <v>0.7</v>
      </c>
      <c r="F124" s="1">
        <v>0.6</v>
      </c>
      <c r="G124" s="1">
        <v>0.5</v>
      </c>
      <c r="H124" s="155">
        <f t="shared" si="140"/>
        <v>6.4299329787210091E-2</v>
      </c>
      <c r="I124" s="155">
        <f t="shared" si="141"/>
        <v>5.6261913563808823E-2</v>
      </c>
      <c r="J124" s="155">
        <f t="shared" si="142"/>
        <v>4.8224497340407568E-2</v>
      </c>
      <c r="K124" s="155">
        <f t="shared" si="143"/>
        <v>4.0187081117006307E-2</v>
      </c>
      <c r="L124" s="14">
        <f>VLOOKUP($A124,'高情景（2001-2060, 2020RMB）'!$A$14:$W$54,23,0)*(1+情景假设!H124)^3</f>
        <v>3887.7760818657689</v>
      </c>
      <c r="M124" s="14">
        <f>L124*(1+情景假设!I124)^5</f>
        <v>5111.6292372655316</v>
      </c>
      <c r="N124" s="14">
        <f>M124*(1+情景假设!J124)^5</f>
        <v>6468.9064547280595</v>
      </c>
      <c r="O124" s="14">
        <f>N124*(1+情景假设!K124)^25</f>
        <v>17322.766916185901</v>
      </c>
      <c r="P124" s="14">
        <f>VLOOKUP($A124,'高情景（2001-2060, 2020RMB）'!$A$14:$W$70,23,0)</f>
        <v>3224.8526645654251</v>
      </c>
      <c r="Q124" s="14">
        <f>L124/SUM(L$123:L$125)*$G$64</f>
        <v>3562.6875587542359</v>
      </c>
      <c r="R124" s="14">
        <f>M124/SUM(M$123:M$125)*$L$64</f>
        <v>4034.4189361328022</v>
      </c>
      <c r="S124" s="14">
        <f>N124/SUM(N$123:N$125)*$Q$64</f>
        <v>4550.1333327021875</v>
      </c>
      <c r="T124" s="167">
        <f>O124/SUM(O$123:O$125)*$AP$64</f>
        <v>6773.226829292691</v>
      </c>
    </row>
    <row r="125" spans="1:20" x14ac:dyDescent="0.25">
      <c r="A125" s="130" t="s">
        <v>43</v>
      </c>
      <c r="B125" s="158">
        <f>(VLOOKUP(A125,'高情景（2001-2060, 2020RMB）'!$A$14:$W$54,20,0)/VLOOKUP(A125,'高情景（2001-2060, 2020RMB）'!$A$14:$W$54,17,0))^(1/3)-1</f>
        <v>8.499311454124503E-2</v>
      </c>
      <c r="C125" s="158">
        <f>(VLOOKUP(A125,'高情景（2001-2060, 2020RMB）'!$A$14:$W$54,23,0)/VLOOKUP(A125,'高情景（2001-2060, 2020RMB）'!$A$14:$W$54,20,0))^(1/3)-1</f>
        <v>9.3141707414592156E-2</v>
      </c>
      <c r="D125" s="151">
        <v>0.8</v>
      </c>
      <c r="E125" s="151">
        <v>0.7</v>
      </c>
      <c r="F125" s="151">
        <v>0.6</v>
      </c>
      <c r="G125" s="151">
        <v>0.5</v>
      </c>
      <c r="H125" s="157">
        <f t="shared" si="140"/>
        <v>7.1253928782334872E-2</v>
      </c>
      <c r="I125" s="157">
        <f t="shared" si="141"/>
        <v>6.2347187684543011E-2</v>
      </c>
      <c r="J125" s="157">
        <f t="shared" si="142"/>
        <v>5.3440446586751157E-2</v>
      </c>
      <c r="K125" s="157">
        <f t="shared" si="143"/>
        <v>4.4533705488959296E-2</v>
      </c>
      <c r="L125" s="18">
        <f>VLOOKUP($A125,'高情景（2001-2060, 2020RMB）'!$A$14:$W$54,23,0)*(1+情景假设!H125)^3</f>
        <v>14171.433044547777</v>
      </c>
      <c r="M125" s="18">
        <f>L125*(1+情景假设!I125)^5</f>
        <v>19175.475051386857</v>
      </c>
      <c r="N125" s="18">
        <f>M125*(1+情景假设!J125)^5</f>
        <v>24876.889482506991</v>
      </c>
      <c r="O125" s="18">
        <f>N125*(1+情景假设!K125)^25</f>
        <v>73936.270597596245</v>
      </c>
      <c r="P125" s="18">
        <f>VLOOKUP($A125,'高情景（2001-2060, 2020RMB）'!$A$14:$W$70,23,0)</f>
        <v>11527.535972617879</v>
      </c>
      <c r="Q125" s="18">
        <f>L125/SUM(L$123:L$125)*$G$64</f>
        <v>12986.44446963605</v>
      </c>
      <c r="R125" s="18">
        <f>M125/SUM(M$123:M$125)*$L$64</f>
        <v>15134.489624690001</v>
      </c>
      <c r="S125" s="18">
        <f>N125/SUM(N$123:N$125)*$Q$64</f>
        <v>17498.036931044469</v>
      </c>
      <c r="T125" s="169">
        <f>O125/SUM(O$123:O$125)*$AP$64</f>
        <v>28909.188358446478</v>
      </c>
    </row>
    <row r="126" spans="1:20" x14ac:dyDescent="0.25">
      <c r="A126" s="182" t="s">
        <v>53</v>
      </c>
      <c r="B126" s="183"/>
      <c r="C126" s="184"/>
      <c r="D126" s="185"/>
      <c r="E126" s="185"/>
      <c r="F126" s="185"/>
      <c r="G126" s="185"/>
      <c r="H126" s="186"/>
      <c r="I126" s="186"/>
      <c r="J126" s="186"/>
      <c r="K126" s="186"/>
      <c r="L126" s="187"/>
      <c r="M126" s="187"/>
      <c r="N126" s="187"/>
      <c r="O126" s="187"/>
      <c r="P126" s="187"/>
      <c r="Q126" s="187"/>
      <c r="R126" s="187"/>
      <c r="S126" s="187"/>
      <c r="T126" s="188"/>
    </row>
    <row r="127" spans="1:20" x14ac:dyDescent="0.25">
      <c r="A127" s="131" t="s">
        <v>44</v>
      </c>
      <c r="B127" s="166">
        <f>(VLOOKUP(A127,'高情景（2001-2060, 2020RMB）'!$A$14:$W$54,20,0)/VLOOKUP(A127,'高情景（2001-2060, 2020RMB）'!$A$14:$W$54,17,0))^(1/3)-1</f>
        <v>3.8478237653810199E-2</v>
      </c>
      <c r="C127" s="156">
        <f>(VLOOKUP(A127,'高情景（2001-2060, 2020RMB）'!$A$14:$W$54,23,0)/VLOOKUP(A127,'高情景（2001-2060, 2020RMB）'!$A$14:$W$54,20,0))^(1/3)-1</f>
        <v>3.0088112665055178E-2</v>
      </c>
      <c r="D127" s="1">
        <v>0.7</v>
      </c>
      <c r="E127" s="1">
        <v>0.6</v>
      </c>
      <c r="F127" s="1">
        <v>0.5</v>
      </c>
      <c r="G127" s="1">
        <v>0.4</v>
      </c>
      <c r="H127" s="155">
        <f t="shared" ref="H127:H143" si="144">AVERAGE($B127:$C127)*D127</f>
        <v>2.3998222611602879E-2</v>
      </c>
      <c r="I127" s="155">
        <f t="shared" ref="I127:I143" si="145">AVERAGE($B127:$C127)*E127</f>
        <v>2.0569905095659612E-2</v>
      </c>
      <c r="J127" s="155">
        <f t="shared" ref="J127:J143" si="146">AVERAGE($B127:$C127)*F127</f>
        <v>1.7141587579716344E-2</v>
      </c>
      <c r="K127" s="155">
        <f t="shared" ref="K127:K143" si="147">AVERAGE($B127:$C127)*G127</f>
        <v>1.3713270063773077E-2</v>
      </c>
      <c r="L127" s="14">
        <f>VLOOKUP($A127,'高情景（2001-2060, 2020RMB）'!$A$14:$W$54,23,0)*(1+情景假设!H127)^3</f>
        <v>12865.168475545936</v>
      </c>
      <c r="M127" s="14">
        <f>L127*(1+情景假设!I127)^5</f>
        <v>14243.911468614675</v>
      </c>
      <c r="N127" s="14">
        <f>M127*(1+情景假设!J127)^5</f>
        <v>15507.304811337654</v>
      </c>
      <c r="O127" s="14">
        <f>N127*(1+情景假设!K127)^25</f>
        <v>21797.897977489905</v>
      </c>
      <c r="P127" s="14">
        <f>VLOOKUP($A127,'高情景（2001-2060, 2020RMB）'!$A$14:$W$70,23,0)</f>
        <v>11981.684218336073</v>
      </c>
      <c r="Q127" s="14">
        <f t="shared" ref="Q127:Q143" si="148">L127/SUM(L$127:L$143)*$G$65</f>
        <v>12537.900396709998</v>
      </c>
      <c r="R127" s="14">
        <f t="shared" ref="R127:R143" si="149">M127/SUM(M$127:M$143)*$L$65</f>
        <v>14134.54667557048</v>
      </c>
      <c r="S127" s="14">
        <f t="shared" ref="S127:S143" si="150">N127/SUM(N$127:N$143)*$Q$65</f>
        <v>14903.205402879566</v>
      </c>
      <c r="T127" s="167">
        <f t="shared" ref="T127:T143" si="151">O127/SUM(O$127:O$143)*$AP$65</f>
        <v>12087.013503970164</v>
      </c>
    </row>
    <row r="128" spans="1:20" x14ac:dyDescent="0.25">
      <c r="A128" s="132" t="s">
        <v>45</v>
      </c>
      <c r="B128" s="166">
        <f>(VLOOKUP(A128,'高情景（2001-2060, 2020RMB）'!$A$14:$W$54,20,0)/VLOOKUP(A128,'高情景（2001-2060, 2020RMB）'!$A$14:$W$54,17,0))^(1/3)-1</f>
        <v>6.0041288590014119E-2</v>
      </c>
      <c r="C128" s="156">
        <f>(VLOOKUP(A128,'高情景（2001-2060, 2020RMB）'!$A$14:$W$54,23,0)/VLOOKUP(A128,'高情景（2001-2060, 2020RMB）'!$A$14:$W$54,20,0))^(1/3)-1</f>
        <v>4.6893213334837647E-2</v>
      </c>
      <c r="D128" s="1">
        <v>0.7</v>
      </c>
      <c r="E128" s="1">
        <v>0.6</v>
      </c>
      <c r="F128" s="1">
        <v>0.5</v>
      </c>
      <c r="G128" s="1">
        <v>0.4</v>
      </c>
      <c r="H128" s="155">
        <f t="shared" si="144"/>
        <v>3.7427075673698115E-2</v>
      </c>
      <c r="I128" s="155">
        <f t="shared" si="145"/>
        <v>3.2080350577455528E-2</v>
      </c>
      <c r="J128" s="155">
        <f t="shared" si="146"/>
        <v>2.6733625481212941E-2</v>
      </c>
      <c r="K128" s="155">
        <f t="shared" si="147"/>
        <v>2.1386900384970355E-2</v>
      </c>
      <c r="L128" s="14">
        <f>VLOOKUP($A128,'高情景（2001-2060, 2020RMB）'!$A$14:$W$54,23,0)*(1+情景假设!H128)^3</f>
        <v>7400.311414477721</v>
      </c>
      <c r="M128" s="14">
        <f>L128*(1+情景假设!I128)^5</f>
        <v>8665.9772484904861</v>
      </c>
      <c r="N128" s="14">
        <f>M128*(1+情景假设!J128)^5</f>
        <v>9887.9547753472489</v>
      </c>
      <c r="O128" s="14">
        <f>N128*(1+情景假设!K128)^25</f>
        <v>16782.76684379857</v>
      </c>
      <c r="P128" s="14">
        <f>VLOOKUP($A128,'高情景（2001-2060, 2020RMB）'!$A$14:$W$70,23,0)</f>
        <v>6627.9200426937196</v>
      </c>
      <c r="Q128" s="14">
        <f t="shared" si="148"/>
        <v>7212.0600360362105</v>
      </c>
      <c r="R128" s="14">
        <f t="shared" si="149"/>
        <v>8599.4398503611064</v>
      </c>
      <c r="S128" s="14">
        <f t="shared" si="150"/>
        <v>9502.7616226157443</v>
      </c>
      <c r="T128" s="167">
        <f t="shared" si="151"/>
        <v>9306.1050971271343</v>
      </c>
    </row>
    <row r="129" spans="1:20" x14ac:dyDescent="0.25">
      <c r="A129" s="132" t="s">
        <v>46</v>
      </c>
      <c r="B129" s="166">
        <f>(VLOOKUP(A129,'高情景（2001-2060, 2020RMB）'!$A$14:$W$54,20,0)/VLOOKUP(A129,'高情景（2001-2060, 2020RMB）'!$A$14:$W$54,17,0))^(1/3)-1</f>
        <v>6.5041663653590875E-2</v>
      </c>
      <c r="C129" s="156">
        <f>(VLOOKUP(A129,'高情景（2001-2060, 2020RMB）'!$A$14:$W$54,23,0)/VLOOKUP(A129,'高情景（2001-2060, 2020RMB）'!$A$14:$W$54,20,0))^(1/3)-1</f>
        <v>5.3855301278841861E-2</v>
      </c>
      <c r="D129" s="1">
        <v>0.8</v>
      </c>
      <c r="E129" s="1">
        <v>0.7</v>
      </c>
      <c r="F129" s="1">
        <v>0.6</v>
      </c>
      <c r="G129" s="1">
        <v>0.5</v>
      </c>
      <c r="H129" s="155">
        <f t="shared" si="144"/>
        <v>4.7558785972973097E-2</v>
      </c>
      <c r="I129" s="155">
        <f t="shared" si="145"/>
        <v>4.1613937726351455E-2</v>
      </c>
      <c r="J129" s="155">
        <f t="shared" si="146"/>
        <v>3.5669089479729819E-2</v>
      </c>
      <c r="K129" s="155">
        <f t="shared" si="147"/>
        <v>2.9724241233108184E-2</v>
      </c>
      <c r="L129" s="14">
        <f>VLOOKUP($A129,'高情景（2001-2060, 2020RMB）'!$A$14:$W$54,23,0)*(1+情景假设!H129)^3</f>
        <v>8359.8051807504435</v>
      </c>
      <c r="M129" s="14">
        <f>L129*(1+情景假设!I129)^5</f>
        <v>10250.146420084979</v>
      </c>
      <c r="N129" s="14">
        <f>M129*(1+情景假设!J129)^5</f>
        <v>12213.359528615769</v>
      </c>
      <c r="O129" s="14">
        <f>N129*(1+情景假设!K129)^25</f>
        <v>25401.453121581897</v>
      </c>
      <c r="P129" s="14">
        <f>VLOOKUP($A129,'高情景（2001-2060, 2020RMB）'!$A$14:$W$70,23,0)</f>
        <v>7272.1184742926107</v>
      </c>
      <c r="Q129" s="14">
        <f t="shared" si="148"/>
        <v>8147.14590729069</v>
      </c>
      <c r="R129" s="14">
        <f t="shared" si="149"/>
        <v>10171.445766519746</v>
      </c>
      <c r="S129" s="14">
        <f t="shared" si="150"/>
        <v>11737.578381841091</v>
      </c>
      <c r="T129" s="167">
        <f t="shared" si="151"/>
        <v>14085.197903856813</v>
      </c>
    </row>
    <row r="130" spans="1:20" x14ac:dyDescent="0.25">
      <c r="A130" s="132" t="s">
        <v>47</v>
      </c>
      <c r="B130" s="166">
        <f>(VLOOKUP(A130,'高情景（2001-2060, 2020RMB）'!$A$14:$W$54,20,0)/VLOOKUP(A130,'高情景（2001-2060, 2020RMB）'!$A$14:$W$54,17,0))^(1/3)-1</f>
        <v>3.8972978413204906E-2</v>
      </c>
      <c r="C130" s="156">
        <f>(VLOOKUP(A130,'高情景（2001-2060, 2020RMB）'!$A$14:$W$54,23,0)/VLOOKUP(A130,'高情景（2001-2060, 2020RMB）'!$A$14:$W$54,20,0))^(1/3)-1</f>
        <v>5.3533902155058266E-2</v>
      </c>
      <c r="D130" s="1">
        <v>0.8</v>
      </c>
      <c r="E130" s="1">
        <v>0.7</v>
      </c>
      <c r="F130" s="1">
        <v>0.6</v>
      </c>
      <c r="G130" s="1">
        <v>0.5</v>
      </c>
      <c r="H130" s="155">
        <f t="shared" si="144"/>
        <v>3.7002752227305272E-2</v>
      </c>
      <c r="I130" s="155">
        <f t="shared" si="145"/>
        <v>3.2377408198892108E-2</v>
      </c>
      <c r="J130" s="155">
        <f t="shared" si="146"/>
        <v>2.775206417047895E-2</v>
      </c>
      <c r="K130" s="155">
        <f t="shared" si="147"/>
        <v>2.3126720142065793E-2</v>
      </c>
      <c r="L130" s="14">
        <f>VLOOKUP($A130,'高情景（2001-2060, 2020RMB）'!$A$14:$W$54,23,0)*(1+情景假设!H130)^3</f>
        <v>10058.192329680658</v>
      </c>
      <c r="M130" s="14">
        <f>L130*(1+情景假设!I130)^5</f>
        <v>11795.392495649108</v>
      </c>
      <c r="N130" s="14">
        <f>M130*(1+情景假设!J130)^5</f>
        <v>13525.526676023786</v>
      </c>
      <c r="O130" s="14">
        <f>N130*(1+情景假设!K130)^25</f>
        <v>23954.651569466037</v>
      </c>
      <c r="P130" s="14">
        <f>VLOOKUP($A130,'高情景（2001-2060, 2020RMB）'!$A$14:$W$70,23,0)</f>
        <v>9019.4531857153415</v>
      </c>
      <c r="Q130" s="14">
        <f t="shared" si="148"/>
        <v>9802.3289660135706</v>
      </c>
      <c r="R130" s="14">
        <f t="shared" si="149"/>
        <v>11704.827438290802</v>
      </c>
      <c r="S130" s="14">
        <f t="shared" si="150"/>
        <v>12998.629013052961</v>
      </c>
      <c r="T130" s="167">
        <f t="shared" si="151"/>
        <v>13282.941194698515</v>
      </c>
    </row>
    <row r="131" spans="1:20" x14ac:dyDescent="0.25">
      <c r="A131" s="132" t="s">
        <v>48</v>
      </c>
      <c r="B131" s="166">
        <f>(VLOOKUP(A131,'高情景（2001-2060, 2020RMB）'!$A$14:$W$54,20,0)/VLOOKUP(A131,'高情景（2001-2060, 2020RMB）'!$A$14:$W$54,17,0))^(1/3)-1</f>
        <v>2.805962569093623E-2</v>
      </c>
      <c r="C131" s="156">
        <f>(VLOOKUP(A131,'高情景（2001-2060, 2020RMB）'!$A$14:$W$54,23,0)/VLOOKUP(A131,'高情景（2001-2060, 2020RMB）'!$A$14:$W$54,20,0))^(1/3)-1</f>
        <v>-7.6523101069775334E-3</v>
      </c>
      <c r="D131" s="1">
        <v>0.7</v>
      </c>
      <c r="E131" s="1">
        <v>0.6</v>
      </c>
      <c r="F131" s="1">
        <v>0.5</v>
      </c>
      <c r="G131" s="1">
        <v>0.4</v>
      </c>
      <c r="H131" s="155">
        <f t="shared" si="144"/>
        <v>7.1425604543855431E-3</v>
      </c>
      <c r="I131" s="155">
        <f t="shared" si="145"/>
        <v>6.122194675187609E-3</v>
      </c>
      <c r="J131" s="155">
        <f t="shared" si="146"/>
        <v>5.101828895989674E-3</v>
      </c>
      <c r="K131" s="155">
        <f t="shared" si="147"/>
        <v>4.0814631167917391E-3</v>
      </c>
      <c r="L131" s="14">
        <f>VLOOKUP($A131,'高情景（2001-2060, 2020RMB）'!$A$14:$W$54,23,0)*(1+情景假设!H131)^3</f>
        <v>3427.7753595399113</v>
      </c>
      <c r="M131" s="14">
        <f>L131*(1+情景假设!I131)^5</f>
        <v>3533.9955632075171</v>
      </c>
      <c r="N131" s="14">
        <f>M131*(1+情景假设!J131)^5</f>
        <v>3625.0693231517744</v>
      </c>
      <c r="O131" s="14">
        <f>N131*(1+情景假设!K131)^25</f>
        <v>4013.6551114292315</v>
      </c>
      <c r="P131" s="14">
        <f>VLOOKUP($A131,'高情景（2001-2060, 2020RMB）'!$A$14:$W$70,23,0)</f>
        <v>3355.3629553285882</v>
      </c>
      <c r="Q131" s="14">
        <f t="shared" si="148"/>
        <v>3340.578564664655</v>
      </c>
      <c r="R131" s="14">
        <f t="shared" si="149"/>
        <v>3506.8615351534322</v>
      </c>
      <c r="S131" s="14">
        <f t="shared" si="150"/>
        <v>3483.8518607765932</v>
      </c>
      <c r="T131" s="167">
        <f t="shared" si="151"/>
        <v>2225.5863194800781</v>
      </c>
    </row>
    <row r="132" spans="1:20" x14ac:dyDescent="0.25">
      <c r="A132" s="132" t="s">
        <v>49</v>
      </c>
      <c r="B132" s="166">
        <f>(VLOOKUP(A132,'高情景（2001-2060, 2020RMB）'!$A$14:$W$54,20,0)/VLOOKUP(A132,'高情景（2001-2060, 2020RMB）'!$A$14:$W$54,17,0))^(1/3)-1</f>
        <v>2.7321656461441357E-2</v>
      </c>
      <c r="C132" s="156">
        <f>(VLOOKUP(A132,'高情景（2001-2060, 2020RMB）'!$A$14:$W$54,23,0)/VLOOKUP(A132,'高情景（2001-2060, 2020RMB）'!$A$14:$W$54,20,0))^(1/3)-1</f>
        <v>3.3080810164053176E-2</v>
      </c>
      <c r="D132" s="1">
        <v>0.7</v>
      </c>
      <c r="E132" s="1">
        <v>0.6</v>
      </c>
      <c r="F132" s="1">
        <v>0.5</v>
      </c>
      <c r="G132" s="1">
        <v>0.4</v>
      </c>
      <c r="H132" s="155">
        <f t="shared" si="144"/>
        <v>2.1140863318923085E-2</v>
      </c>
      <c r="I132" s="155">
        <f t="shared" si="145"/>
        <v>1.8120739987648359E-2</v>
      </c>
      <c r="J132" s="155">
        <f t="shared" si="146"/>
        <v>1.5100616656373633E-2</v>
      </c>
      <c r="K132" s="155">
        <f t="shared" si="147"/>
        <v>1.2080493325098907E-2</v>
      </c>
      <c r="L132" s="14">
        <f>VLOOKUP($A132,'高情景（2001-2060, 2020RMB）'!$A$14:$W$54,23,0)*(1+情景假设!H132)^3</f>
        <v>3267.8927902260921</v>
      </c>
      <c r="M132" s="14">
        <f>L132*(1+情景假设!I132)^5</f>
        <v>3574.9026731704034</v>
      </c>
      <c r="N132" s="14">
        <f>M132*(1+情景假设!J132)^5</f>
        <v>3853.0946782372689</v>
      </c>
      <c r="O132" s="14">
        <f>N132*(1+情景假设!K132)^25</f>
        <v>5202.1879773729252</v>
      </c>
      <c r="P132" s="14">
        <f>VLOOKUP($A132,'高情景（2001-2060, 2020RMB）'!$A$14:$W$70,23,0)</f>
        <v>3069.0985404160137</v>
      </c>
      <c r="Q132" s="14">
        <f t="shared" si="148"/>
        <v>3184.7631369042592</v>
      </c>
      <c r="R132" s="14">
        <f t="shared" si="149"/>
        <v>3547.4545602088842</v>
      </c>
      <c r="S132" s="14">
        <f t="shared" si="150"/>
        <v>3702.9943065624734</v>
      </c>
      <c r="T132" s="167">
        <f t="shared" si="151"/>
        <v>2884.6321052438693</v>
      </c>
    </row>
    <row r="133" spans="1:20" x14ac:dyDescent="0.25">
      <c r="A133" s="132" t="s">
        <v>50</v>
      </c>
      <c r="B133" s="166">
        <f>(VLOOKUP(A133,'高情景（2001-2060, 2020RMB）'!$A$14:$W$54,20,0)/VLOOKUP(A133,'高情景（2001-2060, 2020RMB）'!$A$14:$W$54,17,0))^(1/3)-1</f>
        <v>4.9172685554043749E-2</v>
      </c>
      <c r="C133" s="156">
        <f>(VLOOKUP(A133,'高情景（2001-2060, 2020RMB）'!$A$14:$W$54,23,0)/VLOOKUP(A133,'高情景（2001-2060, 2020RMB）'!$A$14:$W$54,20,0))^(1/3)-1</f>
        <v>7.9168483237206377E-3</v>
      </c>
      <c r="D133" s="1">
        <v>0.7</v>
      </c>
      <c r="E133" s="1">
        <v>0.6</v>
      </c>
      <c r="F133" s="1">
        <v>0.5</v>
      </c>
      <c r="G133" s="1">
        <v>0.4</v>
      </c>
      <c r="H133" s="155">
        <f t="shared" si="144"/>
        <v>1.9981336857217535E-2</v>
      </c>
      <c r="I133" s="155">
        <f t="shared" si="145"/>
        <v>1.7126860163329316E-2</v>
      </c>
      <c r="J133" s="155">
        <f t="shared" si="146"/>
        <v>1.4272383469441097E-2</v>
      </c>
      <c r="K133" s="155">
        <f t="shared" si="147"/>
        <v>1.1417906775552877E-2</v>
      </c>
      <c r="L133" s="14">
        <f>VLOOKUP($A133,'高情景（2001-2060, 2020RMB）'!$A$14:$W$54,23,0)*(1+情景假设!H133)^3</f>
        <v>1912.3334990883588</v>
      </c>
      <c r="M133" s="14">
        <f>L133*(1+情景假设!I133)^5</f>
        <v>2081.8011739609597</v>
      </c>
      <c r="N133" s="14">
        <f>M133*(1+情景假设!J133)^5</f>
        <v>2234.6641029247785</v>
      </c>
      <c r="O133" s="14">
        <f>N133*(1+情景假设!K133)^25</f>
        <v>2968.0978361027642</v>
      </c>
      <c r="P133" s="14">
        <f>VLOOKUP($A133,'高情景（2001-2060, 2020RMB）'!$A$14:$W$70,23,0)</f>
        <v>1802.1334874675638</v>
      </c>
      <c r="Q133" s="14">
        <f t="shared" si="148"/>
        <v>1863.6869763840616</v>
      </c>
      <c r="R133" s="14">
        <f t="shared" si="149"/>
        <v>2065.8170985859429</v>
      </c>
      <c r="S133" s="14">
        <f t="shared" si="150"/>
        <v>2147.6109831787603</v>
      </c>
      <c r="T133" s="167">
        <f t="shared" si="151"/>
        <v>1645.8210173809568</v>
      </c>
    </row>
    <row r="134" spans="1:20" x14ac:dyDescent="0.25">
      <c r="A134" s="132" t="s">
        <v>51</v>
      </c>
      <c r="B134" s="166">
        <f>(VLOOKUP(A134,'高情景（2001-2060, 2020RMB）'!$A$14:$W$54,20,0)/VLOOKUP(A134,'高情景（2001-2060, 2020RMB）'!$A$14:$W$54,17,0))^(1/3)-1</f>
        <v>5.3112706149011091E-2</v>
      </c>
      <c r="C134" s="156">
        <f>(VLOOKUP(A134,'高情景（2001-2060, 2020RMB）'!$A$14:$W$54,23,0)/VLOOKUP(A134,'高情景（2001-2060, 2020RMB）'!$A$14:$W$54,20,0))^(1/3)-1</f>
        <v>3.8330072814003913E-2</v>
      </c>
      <c r="D134" s="1">
        <v>0.7</v>
      </c>
      <c r="E134" s="1">
        <v>0.6</v>
      </c>
      <c r="F134" s="1">
        <v>0.5</v>
      </c>
      <c r="G134" s="1">
        <v>0.4</v>
      </c>
      <c r="H134" s="155">
        <f t="shared" si="144"/>
        <v>3.2004972637055248E-2</v>
      </c>
      <c r="I134" s="155">
        <f t="shared" si="145"/>
        <v>2.74328336889045E-2</v>
      </c>
      <c r="J134" s="155">
        <f t="shared" si="146"/>
        <v>2.2860694740753751E-2</v>
      </c>
      <c r="K134" s="155">
        <f t="shared" si="147"/>
        <v>1.8288555792603002E-2</v>
      </c>
      <c r="L134" s="14">
        <f>VLOOKUP($A134,'高情景（2001-2060, 2020RMB）'!$A$14:$W$54,23,0)*(1+情景假设!H134)^3</f>
        <v>2141.035192325126</v>
      </c>
      <c r="M134" s="14">
        <f>L134*(1+情景假设!I134)^5</f>
        <v>2451.2691962304425</v>
      </c>
      <c r="N134" s="14">
        <f>M134*(1+情景假设!J134)^5</f>
        <v>2744.5646139920623</v>
      </c>
      <c r="O134" s="14">
        <f>N134*(1+情景假设!K134)^25</f>
        <v>4317.6261183120541</v>
      </c>
      <c r="P134" s="14">
        <f>VLOOKUP($A134,'高情景（2001-2060, 2020RMB）'!$A$14:$W$70,23,0)</f>
        <v>1947.9528299445335</v>
      </c>
      <c r="Q134" s="14">
        <f t="shared" si="148"/>
        <v>2086.5708862070792</v>
      </c>
      <c r="R134" s="14">
        <f t="shared" si="149"/>
        <v>2432.4483443224499</v>
      </c>
      <c r="S134" s="14">
        <f t="shared" si="150"/>
        <v>2637.6479137686028</v>
      </c>
      <c r="T134" s="167">
        <f t="shared" si="151"/>
        <v>2394.1393455013135</v>
      </c>
    </row>
    <row r="135" spans="1:20" x14ac:dyDescent="0.25">
      <c r="A135" s="132" t="s">
        <v>52</v>
      </c>
      <c r="B135" s="166">
        <f>(VLOOKUP(A135,'高情景（2001-2060, 2020RMB）'!$A$14:$W$54,20,0)/VLOOKUP(A135,'高情景（2001-2060, 2020RMB）'!$A$14:$W$54,17,0))^(1/3)-1</f>
        <v>4.9337411046651347E-2</v>
      </c>
      <c r="C135" s="156">
        <f>(VLOOKUP(A135,'高情景（2001-2060, 2020RMB）'!$A$14:$W$54,23,0)/VLOOKUP(A135,'高情景（2001-2060, 2020RMB）'!$A$14:$W$54,20,0))^(1/3)-1</f>
        <v>2.4824549543858154E-2</v>
      </c>
      <c r="D135" s="1">
        <v>0.8</v>
      </c>
      <c r="E135" s="1">
        <v>0.7</v>
      </c>
      <c r="F135" s="1">
        <v>0.6</v>
      </c>
      <c r="G135" s="1">
        <v>0.5</v>
      </c>
      <c r="H135" s="155">
        <f t="shared" si="144"/>
        <v>2.9664784236203803E-2</v>
      </c>
      <c r="I135" s="155">
        <f t="shared" si="145"/>
        <v>2.5956686206678323E-2</v>
      </c>
      <c r="J135" s="155">
        <f t="shared" si="146"/>
        <v>2.2248588177152851E-2</v>
      </c>
      <c r="K135" s="155">
        <f t="shared" si="147"/>
        <v>1.8540490147627375E-2</v>
      </c>
      <c r="L135" s="14">
        <f>VLOOKUP($A135,'高情景（2001-2060, 2020RMB）'!$A$14:$W$54,23,0)*(1+情景假设!H135)^3</f>
        <v>2549.1186811887756</v>
      </c>
      <c r="M135" s="14">
        <f>L135*(1+情景假设!I135)^5</f>
        <v>2897.5783390363472</v>
      </c>
      <c r="N135" s="14">
        <f>M135*(1+情景假设!J135)^5</f>
        <v>3234.5791555667324</v>
      </c>
      <c r="O135" s="14">
        <f>N135*(1+情景假设!K135)^25</f>
        <v>5120.0622285282716</v>
      </c>
      <c r="P135" s="14">
        <f>VLOOKUP($A135,'高情景（2001-2060, 2020RMB）'!$A$14:$W$70,23,0)</f>
        <v>2335.0838323778685</v>
      </c>
      <c r="Q135" s="14">
        <f t="shared" si="148"/>
        <v>2484.2734228384334</v>
      </c>
      <c r="R135" s="14">
        <f t="shared" si="149"/>
        <v>2875.3307242518622</v>
      </c>
      <c r="S135" s="14">
        <f t="shared" si="150"/>
        <v>3108.5735486439803</v>
      </c>
      <c r="T135" s="167">
        <f t="shared" si="151"/>
        <v>2839.0930795848781</v>
      </c>
    </row>
    <row r="136" spans="1:20" x14ac:dyDescent="0.25">
      <c r="A136" s="132" t="s">
        <v>69</v>
      </c>
      <c r="B136" s="166">
        <f>(VLOOKUP(A136,'高情景（2001-2060, 2020RMB）'!$A$14:$W$54,20,0)/VLOOKUP(A136,'高情景（2001-2060, 2020RMB）'!$A$14:$W$54,17,0))^(1/3)-1</f>
        <v>-1.2129962985660381E-2</v>
      </c>
      <c r="C136" s="156">
        <f>(VLOOKUP(A136,'高情景（2001-2060, 2020RMB）'!$A$14:$W$54,23,0)/VLOOKUP(A136,'高情景（2001-2060, 2020RMB）'!$A$14:$W$54,20,0))^(1/3)-1</f>
        <v>5.5630510946381051E-2</v>
      </c>
      <c r="D136" s="1">
        <v>0.8</v>
      </c>
      <c r="E136" s="1">
        <v>0.6</v>
      </c>
      <c r="F136" s="1">
        <v>0.4</v>
      </c>
      <c r="G136" s="1">
        <v>0.2</v>
      </c>
      <c r="H136" s="155">
        <f t="shared" si="144"/>
        <v>1.740021918428827E-2</v>
      </c>
      <c r="I136" s="155">
        <f t="shared" si="145"/>
        <v>1.30501643882162E-2</v>
      </c>
      <c r="J136" s="155">
        <f t="shared" si="146"/>
        <v>8.7001095921441351E-3</v>
      </c>
      <c r="K136" s="155">
        <f t="shared" si="147"/>
        <v>4.3500547960720675E-3</v>
      </c>
      <c r="L136" s="14">
        <f>VLOOKUP($A136,'高情景（2001-2060, 2020RMB）'!$A$14:$W$54,23,0)*(1+情景假设!H136)^3</f>
        <v>4810.9666788595368</v>
      </c>
      <c r="M136" s="14">
        <f>L136*(1+情景假设!I136)^5</f>
        <v>5133.1872367043525</v>
      </c>
      <c r="N136" s="14">
        <f>M136*(1+情景假设!J136)^5</f>
        <v>5360.4030523631391</v>
      </c>
      <c r="O136" s="14">
        <f>N136*(1+情景假设!K136)^25</f>
        <v>5974.8242611250716</v>
      </c>
      <c r="P136" s="14">
        <f>VLOOKUP($A136,'高情景（2001-2060, 2020RMB）'!$A$14:$W$70,23,0)</f>
        <v>4568.3236898109044</v>
      </c>
      <c r="Q136" s="14">
        <f t="shared" si="148"/>
        <v>4688.5838414076343</v>
      </c>
      <c r="R136" s="14">
        <f t="shared" si="149"/>
        <v>5093.7746104017915</v>
      </c>
      <c r="S136" s="14">
        <f t="shared" si="150"/>
        <v>5151.5842826010348</v>
      </c>
      <c r="T136" s="167">
        <f t="shared" si="151"/>
        <v>3313.0617274493457</v>
      </c>
    </row>
    <row r="137" spans="1:20" x14ac:dyDescent="0.25">
      <c r="A137" s="132" t="s">
        <v>70</v>
      </c>
      <c r="B137" s="166">
        <f>(VLOOKUP(A137,'高情景（2001-2060, 2020RMB）'!$A$14:$W$54,20,0)/VLOOKUP(A137,'高情景（2001-2060, 2020RMB）'!$A$14:$W$54,17,0))^(1/3)-1</f>
        <v>-6.936466010152853E-3</v>
      </c>
      <c r="C137" s="156">
        <f>(VLOOKUP(A137,'高情景（2001-2060, 2020RMB）'!$A$14:$W$54,23,0)/VLOOKUP(A137,'高情景（2001-2060, 2020RMB）'!$A$14:$W$54,20,0))^(1/3)-1</f>
        <v>1.8311168334743444E-2</v>
      </c>
      <c r="D137" s="1">
        <v>0.8</v>
      </c>
      <c r="E137" s="1">
        <v>0.7</v>
      </c>
      <c r="F137" s="1">
        <v>0.6</v>
      </c>
      <c r="G137" s="1">
        <v>0.3</v>
      </c>
      <c r="H137" s="155">
        <f t="shared" si="144"/>
        <v>4.5498809298362367E-3</v>
      </c>
      <c r="I137" s="155">
        <f t="shared" si="145"/>
        <v>3.9811458136067065E-3</v>
      </c>
      <c r="J137" s="155">
        <f t="shared" si="146"/>
        <v>3.4124106973771771E-3</v>
      </c>
      <c r="K137" s="155">
        <f t="shared" si="147"/>
        <v>1.7062053486885886E-3</v>
      </c>
      <c r="L137" s="14">
        <f>VLOOKUP($A137,'高情景（2001-2060, 2020RMB）'!$A$14:$W$54,23,0)*(1+情景假设!H137)^3</f>
        <v>2176.2543841043603</v>
      </c>
      <c r="M137" s="14">
        <f>L137*(1+情景假设!I137)^5</f>
        <v>2219.9206161106158</v>
      </c>
      <c r="N137" s="14">
        <f>M137*(1+情景假设!J137)^5</f>
        <v>2258.0564037068866</v>
      </c>
      <c r="O137" s="14">
        <f>N137*(1+情景假设!K137)^25</f>
        <v>2356.3721948692769</v>
      </c>
      <c r="P137" s="14">
        <f>VLOOKUP($A137,'高情景（2001-2060, 2020RMB）'!$A$14:$W$70,23,0)</f>
        <v>2146.8175625414897</v>
      </c>
      <c r="Q137" s="14">
        <f t="shared" si="148"/>
        <v>2120.8941614459545</v>
      </c>
      <c r="R137" s="14">
        <f t="shared" si="149"/>
        <v>2202.8760592632621</v>
      </c>
      <c r="S137" s="14">
        <f t="shared" si="150"/>
        <v>2170.0920182550053</v>
      </c>
      <c r="T137" s="167">
        <f t="shared" si="151"/>
        <v>1306.6169301818386</v>
      </c>
    </row>
    <row r="138" spans="1:20" x14ac:dyDescent="0.25">
      <c r="A138" s="132" t="s">
        <v>251</v>
      </c>
      <c r="B138" s="166">
        <f>(VLOOKUP(A138,'高情景（2001-2060, 2020RMB）'!$A$14:$W$54,20,0)/VLOOKUP(A138,'高情景（2001-2060, 2020RMB）'!$A$14:$W$54,17,0))^(1/3)-1</f>
        <v>-5.5752169014151587E-3</v>
      </c>
      <c r="C138" s="156">
        <f>(VLOOKUP(A138,'高情景（2001-2060, 2020RMB）'!$A$14:$W$54,23,0)/VLOOKUP(A138,'高情景（2001-2060, 2020RMB）'!$A$14:$W$54,20,0))^(1/3)-1</f>
        <v>2.6040503261531622E-2</v>
      </c>
      <c r="D138" s="1">
        <v>0.6</v>
      </c>
      <c r="E138" s="1">
        <v>0.45</v>
      </c>
      <c r="F138" s="1">
        <v>0.2</v>
      </c>
      <c r="G138" s="1">
        <v>0.2</v>
      </c>
      <c r="H138" s="155">
        <f t="shared" si="144"/>
        <v>6.1395859080349393E-3</v>
      </c>
      <c r="I138" s="155">
        <f t="shared" si="145"/>
        <v>4.6046894310262047E-3</v>
      </c>
      <c r="J138" s="155">
        <f t="shared" si="146"/>
        <v>2.0465286360116463E-3</v>
      </c>
      <c r="K138" s="155">
        <f t="shared" si="147"/>
        <v>2.0465286360116463E-3</v>
      </c>
      <c r="L138" s="14">
        <f>VLOOKUP($A138,'高情景（2001-2060, 2020RMB）'!$A$14:$W$54,23,0)*(1+情景假设!H138)^3</f>
        <v>1560.8128467342933</v>
      </c>
      <c r="M138" s="14">
        <f>L138*(1+情景假设!I138)^5</f>
        <v>1597.0806079451327</v>
      </c>
      <c r="N138" s="14">
        <f>M138*(1+情景假设!J138)^5</f>
        <v>1613.4899911678983</v>
      </c>
      <c r="O138" s="14">
        <f>N138*(1+情景假设!K138)^25</f>
        <v>1698.100821992706</v>
      </c>
      <c r="P138" s="14">
        <f>VLOOKUP($A138,'高情景（2001-2060, 2020RMB）'!$A$14:$W$70,23,0)</f>
        <v>1532.4140383714741</v>
      </c>
      <c r="Q138" s="14">
        <f t="shared" si="148"/>
        <v>1521.1084135786671</v>
      </c>
      <c r="R138" s="14">
        <f t="shared" si="149"/>
        <v>1584.8182184640077</v>
      </c>
      <c r="S138" s="14">
        <f t="shared" si="150"/>
        <v>1550.6352036289998</v>
      </c>
      <c r="T138" s="167">
        <f t="shared" si="151"/>
        <v>941.60306593435064</v>
      </c>
    </row>
    <row r="139" spans="1:20" x14ac:dyDescent="0.25">
      <c r="A139" s="132" t="s">
        <v>54</v>
      </c>
      <c r="B139" s="166">
        <f>(VLOOKUP(A139,'高情景（2001-2060, 2020RMB）'!$A$14:$W$54,20,0)/VLOOKUP(A139,'高情景（2001-2060, 2020RMB）'!$A$14:$W$54,17,0))^(1/3)-1</f>
        <v>0.20663881127436401</v>
      </c>
      <c r="C139" s="156">
        <f>(VLOOKUP(A139,'高情景（2001-2060, 2020RMB）'!$A$14:$W$54,23,0)/VLOOKUP(A139,'高情景（2001-2060, 2020RMB）'!$A$14:$W$54,20,0))^(1/3)-1</f>
        <v>1.121552961387895E-2</v>
      </c>
      <c r="D139" s="1">
        <v>0.8</v>
      </c>
      <c r="E139" s="1">
        <v>0.7</v>
      </c>
      <c r="F139" s="1">
        <v>0.6</v>
      </c>
      <c r="G139" s="1">
        <v>0.4</v>
      </c>
      <c r="H139" s="155">
        <f t="shared" si="144"/>
        <v>8.7141736355297192E-2</v>
      </c>
      <c r="I139" s="155">
        <f t="shared" si="145"/>
        <v>7.6249019310885027E-2</v>
      </c>
      <c r="J139" s="155">
        <f t="shared" si="146"/>
        <v>6.535630226647289E-2</v>
      </c>
      <c r="K139" s="155">
        <f t="shared" si="147"/>
        <v>4.3570868177648596E-2</v>
      </c>
      <c r="L139" s="14">
        <f>VLOOKUP($A139,'高情景（2001-2060, 2020RMB）'!$A$14:$W$54,23,0)*(1+情景假设!H139)^3</f>
        <v>1470.4450842486792</v>
      </c>
      <c r="M139" s="14">
        <f>L139*(1+情景假设!I139)^5</f>
        <v>2123.3063251233261</v>
      </c>
      <c r="N139" s="14">
        <f>M139*(1+情景假设!J139)^5</f>
        <v>2913.9832445001762</v>
      </c>
      <c r="O139" s="14">
        <f>N139*(1+情景假设!K139)^25</f>
        <v>8463.2218676161083</v>
      </c>
      <c r="P139" s="14">
        <f>VLOOKUP($A139,'高情景（2001-2060, 2020RMB）'!$A$14:$W$70,23,0)</f>
        <v>1144.432816780665</v>
      </c>
      <c r="Q139" s="14">
        <f t="shared" si="148"/>
        <v>1433.0394537922623</v>
      </c>
      <c r="R139" s="14">
        <f t="shared" si="149"/>
        <v>2107.0035730788327</v>
      </c>
      <c r="S139" s="14">
        <f t="shared" si="150"/>
        <v>2800.4667066055758</v>
      </c>
      <c r="T139" s="167">
        <f t="shared" si="151"/>
        <v>4692.8872273192965</v>
      </c>
    </row>
    <row r="140" spans="1:20" x14ac:dyDescent="0.25">
      <c r="A140" s="132" t="s">
        <v>55</v>
      </c>
      <c r="B140" s="166">
        <f>(VLOOKUP(A140,'高情景（2001-2060, 2020RMB）'!$A$14:$W$54,20,0)/VLOOKUP(A140,'高情景（2001-2060, 2020RMB）'!$A$14:$W$54,17,0))^(1/3)-1</f>
        <v>5.8954264971119885E-2</v>
      </c>
      <c r="C140" s="156">
        <f>(VLOOKUP(A140,'高情景（2001-2060, 2020RMB）'!$A$14:$W$54,23,0)/VLOOKUP(A140,'高情景（2001-2060, 2020RMB）'!$A$14:$W$54,20,0))^(1/3)-1</f>
        <v>5.6483848297676831E-2</v>
      </c>
      <c r="D140" s="1">
        <v>0.8</v>
      </c>
      <c r="E140" s="1">
        <v>0.7</v>
      </c>
      <c r="F140" s="1">
        <v>0.6</v>
      </c>
      <c r="G140" s="1">
        <v>0.4</v>
      </c>
      <c r="H140" s="155">
        <f t="shared" si="144"/>
        <v>4.6175245307518688E-2</v>
      </c>
      <c r="I140" s="155">
        <f t="shared" si="145"/>
        <v>4.0403339644078849E-2</v>
      </c>
      <c r="J140" s="155">
        <f t="shared" si="146"/>
        <v>3.4631433980639011E-2</v>
      </c>
      <c r="K140" s="155">
        <f t="shared" si="147"/>
        <v>2.3087622653759344E-2</v>
      </c>
      <c r="L140" s="14">
        <f>VLOOKUP($A140,'高情景（2001-2060, 2020RMB）'!$A$14:$W$54,23,0)*(1+情景假设!H140)^3</f>
        <v>10.603440972259516</v>
      </c>
      <c r="M140" s="14">
        <f>L140*(1+情景假设!I140)^5</f>
        <v>12.925742831622955</v>
      </c>
      <c r="N140" s="14">
        <f>M140*(1+情景假设!J140)^5</f>
        <v>15.324413273759861</v>
      </c>
      <c r="O140" s="14">
        <f>N140*(1+情景假设!K140)^25</f>
        <v>27.114688554729266</v>
      </c>
      <c r="P140" s="14">
        <f>VLOOKUP($A140,'高情景（2001-2060, 2020RMB）'!$A$14:$W$70,23,0)</f>
        <v>9.2604801376398402</v>
      </c>
      <c r="Q140" s="14">
        <f t="shared" si="148"/>
        <v>10.333707407352245</v>
      </c>
      <c r="R140" s="14">
        <f t="shared" si="149"/>
        <v>12.826498941148227</v>
      </c>
      <c r="S140" s="14">
        <f t="shared" si="150"/>
        <v>14.727438550797217</v>
      </c>
      <c r="T140" s="167">
        <f t="shared" si="151"/>
        <v>15.035193166579711</v>
      </c>
    </row>
    <row r="141" spans="1:20" x14ac:dyDescent="0.25">
      <c r="A141" s="132" t="s">
        <v>56</v>
      </c>
      <c r="B141" s="166">
        <f>(VLOOKUP(A141,'高情景（2001-2060, 2020RMB）'!$A$14:$W$54,20,0)/VLOOKUP(A141,'高情景（2001-2060, 2020RMB）'!$A$14:$W$54,17,0))^(1/3)-1</f>
        <v>2.9688453329965281E-2</v>
      </c>
      <c r="C141" s="156">
        <f>(VLOOKUP(A141,'高情景（2001-2060, 2020RMB）'!$A$14:$W$54,23,0)/VLOOKUP(A141,'高情景（2001-2060, 2020RMB）'!$A$14:$W$54,20,0))^(1/3)-1</f>
        <v>5.1652149314185714E-2</v>
      </c>
      <c r="D141" s="1">
        <v>0.8</v>
      </c>
      <c r="E141" s="1">
        <v>0.7</v>
      </c>
      <c r="F141" s="1">
        <v>0.6</v>
      </c>
      <c r="G141" s="1">
        <v>0.5</v>
      </c>
      <c r="H141" s="155">
        <f t="shared" si="144"/>
        <v>3.2536241057660398E-2</v>
      </c>
      <c r="I141" s="155">
        <f t="shared" si="145"/>
        <v>2.8469210925452845E-2</v>
      </c>
      <c r="J141" s="155">
        <f t="shared" si="146"/>
        <v>2.4402180793245298E-2</v>
      </c>
      <c r="K141" s="155">
        <f t="shared" si="147"/>
        <v>2.0335150661037749E-2</v>
      </c>
      <c r="L141" s="14">
        <f>VLOOKUP($A141,'高情景（2001-2060, 2020RMB）'!$A$14:$W$54,23,0)*(1+情景假设!H141)^3</f>
        <v>998.82742513731137</v>
      </c>
      <c r="M141" s="14">
        <f>L141*(1+情景假设!I141)^5</f>
        <v>1149.3357949865331</v>
      </c>
      <c r="N141" s="14">
        <f>M141*(1+情景假设!J141)^5</f>
        <v>1296.5802569950254</v>
      </c>
      <c r="O141" s="14">
        <f>N141*(1+情景假设!K141)^25</f>
        <v>2144.7200628335863</v>
      </c>
      <c r="P141" s="14">
        <f>VLOOKUP($A141,'高情景（2001-2060, 2020RMB）'!$A$14:$W$70,23,0)</f>
        <v>907.3493796355416</v>
      </c>
      <c r="Q141" s="14">
        <f t="shared" si="148"/>
        <v>973.41894851031066</v>
      </c>
      <c r="R141" s="14">
        <f t="shared" si="149"/>
        <v>1140.5111914614445</v>
      </c>
      <c r="S141" s="14">
        <f t="shared" si="150"/>
        <v>1246.0709405278292</v>
      </c>
      <c r="T141" s="167">
        <f t="shared" si="151"/>
        <v>1189.2550551652064</v>
      </c>
    </row>
    <row r="142" spans="1:20" x14ac:dyDescent="0.25">
      <c r="A142" s="132" t="s">
        <v>57</v>
      </c>
      <c r="B142" s="166">
        <f>(VLOOKUP(A142,'高情景（2001-2060, 2020RMB）'!$A$14:$W$54,20,0)/VLOOKUP(A142,'高情景（2001-2060, 2020RMB）'!$A$14:$W$54,17,0))^(1/3)-1</f>
        <v>5.1425624467323683E-2</v>
      </c>
      <c r="C142" s="156">
        <f>(VLOOKUP(A142,'高情景（2001-2060, 2020RMB）'!$A$14:$W$54,23,0)/VLOOKUP(A142,'高情景（2001-2060, 2020RMB）'!$A$14:$W$54,20,0))^(1/3)-1</f>
        <v>0.18814982016783799</v>
      </c>
      <c r="D142" s="1">
        <v>0.8</v>
      </c>
      <c r="E142" s="1">
        <v>0.7</v>
      </c>
      <c r="F142" s="1">
        <v>0.6</v>
      </c>
      <c r="G142" s="1">
        <v>0.5</v>
      </c>
      <c r="H142" s="155">
        <f t="shared" si="144"/>
        <v>9.5830177854064669E-2</v>
      </c>
      <c r="I142" s="155">
        <f t="shared" si="145"/>
        <v>8.3851405622306585E-2</v>
      </c>
      <c r="J142" s="155">
        <f t="shared" si="146"/>
        <v>7.1872633390548502E-2</v>
      </c>
      <c r="K142" s="155">
        <f t="shared" si="147"/>
        <v>5.9893861158790418E-2</v>
      </c>
      <c r="L142" s="14">
        <f>VLOOKUP($A142,'高情景（2001-2060, 2020RMB）'!$A$14:$W$54,23,0)*(1+情景假设!H142)^3</f>
        <v>1951.9284488915216</v>
      </c>
      <c r="M142" s="14">
        <f>L142*(1+情景假设!I142)^5</f>
        <v>2919.5278316719305</v>
      </c>
      <c r="N142" s="14">
        <f>M142*(1+情景假设!J142)^5</f>
        <v>4130.7464080870459</v>
      </c>
      <c r="O142" s="14">
        <f>N142*(1+情景假设!K142)^25</f>
        <v>17684.303216644839</v>
      </c>
      <c r="P142" s="14">
        <f>VLOOKUP($A142,'高情景（2001-2060, 2020RMB）'!$A$14:$W$70,23,0)</f>
        <v>1483.3175160522719</v>
      </c>
      <c r="Q142" s="14">
        <f t="shared" si="148"/>
        <v>1902.274697779892</v>
      </c>
      <c r="R142" s="14">
        <f t="shared" si="149"/>
        <v>2897.1116886201357</v>
      </c>
      <c r="S142" s="14">
        <f t="shared" si="150"/>
        <v>3969.8298921628002</v>
      </c>
      <c r="T142" s="167">
        <f t="shared" si="151"/>
        <v>9806.0102863415286</v>
      </c>
    </row>
    <row r="143" spans="1:20" x14ac:dyDescent="0.25">
      <c r="A143" s="181" t="s">
        <v>58</v>
      </c>
      <c r="B143" s="166">
        <f>(VLOOKUP(A143,'高情景（2001-2060, 2020RMB）'!$A$14:$W$54,20,0)/VLOOKUP(A143,'高情景（2001-2060, 2020RMB）'!$A$14:$W$54,17,0))^(1/3)-1</f>
        <v>0.10691350778862896</v>
      </c>
      <c r="C143" s="156">
        <f>(VLOOKUP(A143,'高情景（2001-2060, 2020RMB）'!$A$14:$W$54,23,0)/VLOOKUP(A143,'高情景（2001-2060, 2020RMB）'!$A$14:$W$54,20,0))^(1/3)-1</f>
        <v>5.4074169293930385E-2</v>
      </c>
      <c r="D143" s="1">
        <v>0.8</v>
      </c>
      <c r="E143" s="1">
        <v>0.7</v>
      </c>
      <c r="F143" s="1">
        <v>0.6</v>
      </c>
      <c r="G143" s="1">
        <v>0.5</v>
      </c>
      <c r="H143" s="155">
        <f t="shared" si="144"/>
        <v>6.4395070833023746E-2</v>
      </c>
      <c r="I143" s="155">
        <f t="shared" si="145"/>
        <v>5.6345686978895769E-2</v>
      </c>
      <c r="J143" s="155">
        <f t="shared" si="146"/>
        <v>4.8296303124767799E-2</v>
      </c>
      <c r="K143" s="155">
        <f t="shared" si="147"/>
        <v>4.0246919270639836E-2</v>
      </c>
      <c r="L143" s="14">
        <f>VLOOKUP($A143,'高情景（2001-2060, 2020RMB）'!$A$14:$W$54,23,0)*(1+情景假设!H143)^3</f>
        <v>572.34411269239024</v>
      </c>
      <c r="M143" s="14">
        <f>L143*(1+情景假设!I143)^5</f>
        <v>752.81374014235644</v>
      </c>
      <c r="N143" s="14">
        <f>M143*(1+情景假设!J143)^5</f>
        <v>953.0327133672622</v>
      </c>
      <c r="O143" s="14">
        <f>N143*(1+情景假设!K143)^25</f>
        <v>2555.7523305071918</v>
      </c>
      <c r="P143" s="14">
        <f>VLOOKUP($A143,'高情景（2001-2060, 2020RMB）'!$A$14:$W$70,23,0)</f>
        <v>474.62286420659473</v>
      </c>
      <c r="Q143" s="14">
        <f t="shared" si="148"/>
        <v>557.78464862085968</v>
      </c>
      <c r="R143" s="14">
        <f t="shared" si="149"/>
        <v>747.03363408982261</v>
      </c>
      <c r="S143" s="14">
        <f t="shared" si="150"/>
        <v>915.90656505260188</v>
      </c>
      <c r="T143" s="167">
        <f t="shared" si="151"/>
        <v>1417.1739386772233</v>
      </c>
    </row>
    <row r="144" spans="1:20" x14ac:dyDescent="0.25">
      <c r="A144" s="189" t="s">
        <v>249</v>
      </c>
      <c r="B144" s="190">
        <f>(VLOOKUP(A144,'高情景（2001-2060, 2020RMB）'!$A$14:$W$54,20,0)/VLOOKUP(A144,'高情景（2001-2060, 2020RMB）'!$A$14:$W$54,17,0))^(1/3)-1</f>
        <v>6.9325463225565986E-2</v>
      </c>
      <c r="C144" s="191">
        <f>(VLOOKUP(A144,'高情景（2001-2060, 2020RMB）'!$A$14:$W$54,23,0)/VLOOKUP(A144,'高情景（2001-2060, 2020RMB）'!$A$14:$W$54,20,0))^(1/3)-1</f>
        <v>6.7128509401518821E-2</v>
      </c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>
        <f>VLOOKUP($A144,'高情景（2001-2060, 2020RMB）'!$A$14:$W$70,23,0)</f>
        <v>17470.728074872739</v>
      </c>
      <c r="Q144" s="192"/>
      <c r="R144" s="192"/>
      <c r="S144" s="192"/>
      <c r="T144" s="193"/>
    </row>
    <row r="146" spans="1:20" x14ac:dyDescent="0.25">
      <c r="A146" s="152" t="s">
        <v>252</v>
      </c>
      <c r="B146" s="165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4"/>
    </row>
    <row r="147" spans="1:20" x14ac:dyDescent="0.25">
      <c r="A147" s="196" t="s">
        <v>253</v>
      </c>
      <c r="B147" s="203">
        <f>(VLOOKUP($A147,'高情景（2001-2060, 2020RMB）'!$A$57:$W$70,20,0)/VLOOKUP($A147,'高情景（2001-2060, 2020RMB）'!$A$57:$W$70,17,0))^(1/3)-1</f>
        <v>5.8758080155827841E-2</v>
      </c>
      <c r="C147" s="155">
        <f>(VLOOKUP($A147,'高情景（2001-2060, 2020RMB）'!$A$57:$W$70,23,0)/VLOOKUP($A147,'高情景（2001-2060, 2020RMB）'!$A$57:$W$70,20,0))^(1/3)-1</f>
        <v>3.6529505831279563E-2</v>
      </c>
      <c r="D147" s="1">
        <v>0.8</v>
      </c>
      <c r="E147" s="1">
        <v>0.7</v>
      </c>
      <c r="F147" s="1">
        <v>0.6</v>
      </c>
      <c r="G147" s="1">
        <v>0.5</v>
      </c>
      <c r="H147" s="155">
        <f>AVERAGE($B147:$C147)*D147</f>
        <v>3.8115034394842963E-2</v>
      </c>
      <c r="I147" s="155">
        <f t="shared" ref="I147:K147" si="152">AVERAGE($B147:$C147)*E147</f>
        <v>3.335065509548759E-2</v>
      </c>
      <c r="J147" s="155">
        <f t="shared" si="152"/>
        <v>2.858627579613222E-2</v>
      </c>
      <c r="K147" s="155">
        <f t="shared" si="152"/>
        <v>2.3821896496776851E-2</v>
      </c>
      <c r="L147" s="14">
        <f>VLOOKUP($A147,'高情景（2001-2060, 2020RMB）'!$A$57:$W$70,23,0)*(1+情景假设!H147)^3</f>
        <v>119803.16618710896</v>
      </c>
      <c r="M147" s="14">
        <f>L147*(1+I147)^5</f>
        <v>141158.45343925347</v>
      </c>
      <c r="N147" s="14">
        <f>M147*(1+J147)^5</f>
        <v>162521.38627966665</v>
      </c>
      <c r="O147" s="14">
        <f>N147*(1+K147)^25</f>
        <v>292766.14727503725</v>
      </c>
      <c r="P147" s="14">
        <f>VLOOKUP($A147,'高情景（2001-2060, 2020RMB）'!$A$14:$W$70,23,0)</f>
        <v>107085.79216328831</v>
      </c>
      <c r="Q147" s="14">
        <f>L147/SUM(L$147:L$148)*$G$68</f>
        <v>127635.47776717524</v>
      </c>
      <c r="R147" s="14">
        <f>M147/SUM(M$147:M$148)*$L$68</f>
        <v>171362.19463391759</v>
      </c>
      <c r="S147" s="14">
        <f>N147/SUM(N$147:N$148)*$Q$68</f>
        <v>206429.72246472983</v>
      </c>
      <c r="T147" s="167">
        <f>O147/SUM(O$147:O$148)*$AP$68</f>
        <v>338661.05881648028</v>
      </c>
    </row>
    <row r="148" spans="1:20" x14ac:dyDescent="0.25">
      <c r="A148" s="180" t="s">
        <v>254</v>
      </c>
      <c r="B148" s="204">
        <f>(VLOOKUP($A148,'高情景（2001-2060, 2020RMB）'!$A$57:$W$70,20,0)/VLOOKUP($A148,'高情景（2001-2060, 2020RMB）'!$A$57:$W$70,17,0))^(1/3)-1</f>
        <v>6.3696595965439418E-2</v>
      </c>
      <c r="C148" s="202">
        <f>(VLOOKUP($A148,'高情景（2001-2060, 2020RMB）'!$A$57:$W$70,23,0)/VLOOKUP($A148,'高情景（2001-2060, 2020RMB）'!$A$57:$W$70,20,0))^(1/3)-1</f>
        <v>-2.4710709867632796E-2</v>
      </c>
      <c r="D148" s="151">
        <v>0.8</v>
      </c>
      <c r="E148" s="151">
        <v>0.7</v>
      </c>
      <c r="F148" s="151">
        <v>0.6</v>
      </c>
      <c r="G148" s="151">
        <v>0.5</v>
      </c>
      <c r="H148" s="157">
        <f>AVERAGE($B148:$C148)*D148</f>
        <v>1.5594354439122649E-2</v>
      </c>
      <c r="I148" s="157">
        <f t="shared" ref="I148" si="153">AVERAGE($B148:$C148)*E148</f>
        <v>1.3645060134232317E-2</v>
      </c>
      <c r="J148" s="157">
        <f t="shared" ref="J148" si="154">AVERAGE($B148:$C148)*F148</f>
        <v>1.1695765829341986E-2</v>
      </c>
      <c r="K148" s="157">
        <f t="shared" ref="K148" si="155">AVERAGE($B148:$C148)*G148</f>
        <v>9.7464715244516553E-3</v>
      </c>
      <c r="L148" s="18">
        <f>VLOOKUP($A148,'高情景（2001-2060, 2020RMB）'!$A$57:$W$70,23,0)*(1+情景假设!H148)^3</f>
        <v>17489.895808441466</v>
      </c>
      <c r="M148" s="18">
        <f t="shared" ref="M148:N148" si="156">L148*(1+I148)^5</f>
        <v>18716.160615397464</v>
      </c>
      <c r="N148" s="18">
        <f t="shared" si="156"/>
        <v>19836.562976325229</v>
      </c>
      <c r="O148" s="18">
        <f t="shared" ref="O148:O161" si="157">N148*(1+K148)^25</f>
        <v>25279.881354790581</v>
      </c>
      <c r="P148" s="18">
        <f>VLOOKUP($A148,'高情景（2001-2060, 2020RMB）'!$A$14:$W$70,23,0)</f>
        <v>16696.536385320014</v>
      </c>
      <c r="Q148" s="18">
        <f>L148/SUM(L$147:L$148)*$G$68</f>
        <v>18633.323965095213</v>
      </c>
      <c r="R148" s="18">
        <f>M148/SUM(M$147:M$148)*$L$68</f>
        <v>22720.866374153193</v>
      </c>
      <c r="S148" s="18">
        <f>N148/SUM(N$147:N$148)*$Q$68</f>
        <v>25195.799048935794</v>
      </c>
      <c r="T148" s="169">
        <f>O148/SUM(O$147:O$148)*$AP$68</f>
        <v>29242.832431461102</v>
      </c>
    </row>
    <row r="149" spans="1:20" x14ac:dyDescent="0.25">
      <c r="A149" s="197" t="s">
        <v>61</v>
      </c>
      <c r="B149" s="186">
        <f>(VLOOKUP($A149,'高情景（2001-2060, 2020RMB）'!$A$57:$W$70,20,0)/VLOOKUP($A149,'高情景（2001-2060, 2020RMB）'!$A$57:$W$70,17,0))^(1/3)-1</f>
        <v>5.5573901176045437E-2</v>
      </c>
      <c r="C149" s="201">
        <f>(VLOOKUP($A149,'高情景（2001-2060, 2020RMB）'!$A$57:$W$70,23,0)/VLOOKUP($A149,'高情景（2001-2060, 2020RMB）'!$A$57:$W$70,20,0))^(1/3)-1</f>
        <v>2.8524195486400394E-2</v>
      </c>
      <c r="D149" s="185"/>
      <c r="E149" s="185"/>
      <c r="F149" s="185"/>
      <c r="G149" s="185"/>
      <c r="H149" s="185"/>
      <c r="I149" s="185"/>
      <c r="J149" s="185"/>
      <c r="K149" s="185"/>
      <c r="L149" s="187"/>
      <c r="M149" s="187"/>
      <c r="N149" s="187"/>
      <c r="O149" s="187"/>
      <c r="P149" s="187">
        <f>VLOOKUP($A149,'高情景（2001-2060, 2020RMB）'!$A$14:$W$70,23,0)</f>
        <v>46450.003049149032</v>
      </c>
      <c r="Q149" s="185"/>
      <c r="R149" s="185"/>
      <c r="S149" s="185"/>
      <c r="T149" s="195"/>
    </row>
    <row r="150" spans="1:20" x14ac:dyDescent="0.25">
      <c r="A150" s="152" t="s">
        <v>255</v>
      </c>
      <c r="B150" s="178"/>
      <c r="C150" s="205"/>
      <c r="D150" s="153"/>
      <c r="E150" s="153"/>
      <c r="F150" s="153"/>
      <c r="G150" s="153"/>
      <c r="H150" s="153"/>
      <c r="I150" s="153"/>
      <c r="J150" s="153"/>
      <c r="K150" s="153"/>
      <c r="L150" s="173"/>
      <c r="M150" s="173"/>
      <c r="N150" s="173"/>
      <c r="O150" s="173"/>
      <c r="P150" s="173"/>
      <c r="Q150" s="153"/>
      <c r="R150" s="153"/>
      <c r="S150" s="153"/>
      <c r="T150" s="154"/>
    </row>
    <row r="151" spans="1:20" x14ac:dyDescent="0.25">
      <c r="A151" s="198" t="s">
        <v>64</v>
      </c>
      <c r="B151" s="155">
        <f>(VLOOKUP($A151,'高情景（2001-2060, 2020RMB）'!$A$57:$W$70,20,0)/VLOOKUP($A151,'高情景（2001-2060, 2020RMB）'!$A$57:$W$70,17,0))^(1/3)-1</f>
        <v>5.1691957445564096E-2</v>
      </c>
      <c r="C151" s="139">
        <f>(VLOOKUP($A151,'高情景（2001-2060, 2020RMB）'!$A$57:$W$70,23,0)/VLOOKUP($A151,'高情景（2001-2060, 2020RMB）'!$A$57:$W$70,20,0))^(1/3)-1</f>
        <v>5.7014546537245137E-2</v>
      </c>
      <c r="D151" s="1">
        <v>0.7</v>
      </c>
      <c r="E151" s="1">
        <v>0.6</v>
      </c>
      <c r="F151" s="1">
        <v>0.5</v>
      </c>
      <c r="G151" s="1">
        <v>0.3</v>
      </c>
      <c r="H151" s="155">
        <f>AVERAGE($B151:$C151)*D151</f>
        <v>3.8047276393983226E-2</v>
      </c>
      <c r="I151" s="155">
        <f t="shared" ref="I151:K151" si="158">AVERAGE($B151:$C151)*E151</f>
        <v>3.2611951194842767E-2</v>
      </c>
      <c r="J151" s="155">
        <f t="shared" si="158"/>
        <v>2.7176625995702308E-2</v>
      </c>
      <c r="K151" s="155">
        <f t="shared" si="158"/>
        <v>1.6305975597421384E-2</v>
      </c>
      <c r="L151" s="14">
        <f>VLOOKUP($A151,'高情景（2001-2060, 2020RMB）'!$A$57:$W$70,23,0)*(1+情景假设!H151)^3</f>
        <v>101259.39838154329</v>
      </c>
      <c r="M151" s="14">
        <f t="shared" ref="M151:N151" si="159">L151*(1+I151)^5</f>
        <v>118883.36205046606</v>
      </c>
      <c r="N151" s="14">
        <f t="shared" si="159"/>
        <v>135939.82910116937</v>
      </c>
      <c r="O151" s="14">
        <f t="shared" si="157"/>
        <v>203684.8359271152</v>
      </c>
      <c r="P151" s="14">
        <f>VLOOKUP($A151,'高情景（2001-2060, 2020RMB）'!$A$14:$W$70,23,0)</f>
        <v>90528.212015436089</v>
      </c>
      <c r="Q151" s="14">
        <f t="shared" ref="Q151:Q161" si="160">L151/SUM(L$151:L$161)*$G$69</f>
        <v>107732.65529026919</v>
      </c>
      <c r="R151" s="14">
        <f t="shared" ref="R151:R161" si="161">M151/SUM(M$151:M$161)*$L$69</f>
        <v>143496.06313526802</v>
      </c>
      <c r="S151" s="14">
        <f t="shared" ref="S151:S161" si="162">N151/SUM(N$151:N$161)*$Q$69</f>
        <v>178610.41017156138</v>
      </c>
      <c r="T151" s="167">
        <f t="shared" ref="T151:T161" si="163">O151/SUM(O$151:O$161)*$AP$69</f>
        <v>302746.34843820555</v>
      </c>
    </row>
    <row r="152" spans="1:20" x14ac:dyDescent="0.25">
      <c r="A152" s="198" t="s">
        <v>65</v>
      </c>
      <c r="B152" s="155">
        <f>(VLOOKUP($A152,'高情景（2001-2060, 2020RMB）'!$A$57:$W$70,20,0)/VLOOKUP($A152,'高情景（2001-2060, 2020RMB）'!$A$57:$W$70,17,0))^(1/3)-1</f>
        <v>8.8477020211982893E-2</v>
      </c>
      <c r="C152" s="139">
        <f>(VLOOKUP($A152,'高情景（2001-2060, 2020RMB）'!$A$57:$W$70,23,0)/VLOOKUP($A152,'高情景（2001-2060, 2020RMB）'!$A$57:$W$70,20,0))^(1/3)-1</f>
        <v>-8.4877901632879338E-3</v>
      </c>
      <c r="D152" s="1">
        <v>0.7</v>
      </c>
      <c r="E152" s="1">
        <v>0.6</v>
      </c>
      <c r="F152" s="1">
        <v>0.5</v>
      </c>
      <c r="G152" s="1">
        <v>0.3</v>
      </c>
      <c r="H152" s="155">
        <f t="shared" ref="H152:H161" si="164">AVERAGE($B152:$C152)*D152</f>
        <v>2.7996230517043235E-2</v>
      </c>
      <c r="I152" s="155">
        <f t="shared" ref="I152:I161" si="165">AVERAGE($B152:$C152)*E152</f>
        <v>2.3996769014608486E-2</v>
      </c>
      <c r="J152" s="155">
        <f t="shared" ref="J152:J161" si="166">AVERAGE($B152:$C152)*F152</f>
        <v>1.999730751217374E-2</v>
      </c>
      <c r="K152" s="155">
        <f t="shared" ref="K152:K161" si="167">AVERAGE($B152:$C152)*G152</f>
        <v>1.1998384507304243E-2</v>
      </c>
      <c r="L152" s="14">
        <f>VLOOKUP($A152,'高情景（2001-2060, 2020RMB）'!$A$57:$W$70,23,0)*(1+情景假设!H152)^3</f>
        <v>74992.096006770415</v>
      </c>
      <c r="M152" s="14">
        <f t="shared" ref="M152:N152" si="168">L152*(1+I152)^5</f>
        <v>84432.261867004097</v>
      </c>
      <c r="N152" s="14">
        <f t="shared" si="168"/>
        <v>93218.809142740007</v>
      </c>
      <c r="O152" s="14">
        <f t="shared" si="157"/>
        <v>125602.71616898719</v>
      </c>
      <c r="P152" s="14">
        <f>VLOOKUP($A152,'高情景（2001-2060, 2020RMB）'!$A$14:$W$70,23,0)</f>
        <v>69030.48514791824</v>
      </c>
      <c r="Q152" s="14">
        <f t="shared" si="160"/>
        <v>79786.150794124813</v>
      </c>
      <c r="R152" s="14">
        <f t="shared" si="161"/>
        <v>101912.47093414115</v>
      </c>
      <c r="S152" s="14">
        <f t="shared" si="162"/>
        <v>122479.55471753691</v>
      </c>
      <c r="T152" s="167">
        <f t="shared" si="163"/>
        <v>186689.22259724842</v>
      </c>
    </row>
    <row r="153" spans="1:20" x14ac:dyDescent="0.25">
      <c r="A153" s="199" t="s">
        <v>125</v>
      </c>
      <c r="B153" s="155">
        <f>(VLOOKUP($A153,'高情景（2001-2060, 2020RMB）'!$A$57:$W$70,20,0)/VLOOKUP($A153,'高情景（2001-2060, 2020RMB）'!$A$57:$W$70,17,0))^(1/3)-1</f>
        <v>0.14924366218699059</v>
      </c>
      <c r="C153" s="139">
        <f>(VLOOKUP($A153,'高情景（2001-2060, 2020RMB）'!$A$57:$W$70,23,0)/VLOOKUP($A153,'高情景（2001-2060, 2020RMB）'!$A$57:$W$70,20,0))^(1/3)-1</f>
        <v>7.8333638749526591E-2</v>
      </c>
      <c r="D153" s="1">
        <v>0.7</v>
      </c>
      <c r="E153" s="1">
        <v>0.6</v>
      </c>
      <c r="F153" s="1">
        <v>0.5</v>
      </c>
      <c r="G153" s="1">
        <v>0.3</v>
      </c>
      <c r="H153" s="155">
        <f t="shared" si="164"/>
        <v>7.965205532778101E-2</v>
      </c>
      <c r="I153" s="155">
        <f t="shared" si="165"/>
        <v>6.8273190280955146E-2</v>
      </c>
      <c r="J153" s="155">
        <f t="shared" si="166"/>
        <v>5.6894325234129295E-2</v>
      </c>
      <c r="K153" s="155">
        <f t="shared" si="167"/>
        <v>3.4136595140477573E-2</v>
      </c>
      <c r="L153" s="14">
        <f>VLOOKUP($A153,'高情景（2001-2060, 2020RMB）'!$A$57:$W$70,23,0)*(1+情景假设!H153)^3</f>
        <v>52972.262591554434</v>
      </c>
      <c r="M153" s="14">
        <f t="shared" ref="M153:N153" si="169">L153*(1+I153)^5</f>
        <v>73698.758157243428</v>
      </c>
      <c r="N153" s="14">
        <f t="shared" si="169"/>
        <v>97189.198417691528</v>
      </c>
      <c r="O153" s="14">
        <f t="shared" si="157"/>
        <v>224939.47193047625</v>
      </c>
      <c r="P153" s="14">
        <f>VLOOKUP($A153,'高情景（2001-2060, 2020RMB）'!$A$14:$W$70,23,0)</f>
        <v>42091.75905114122</v>
      </c>
      <c r="Q153" s="14">
        <f t="shared" si="160"/>
        <v>56358.645191810181</v>
      </c>
      <c r="R153" s="14">
        <f t="shared" si="161"/>
        <v>88956.784794102248</v>
      </c>
      <c r="S153" s="14">
        <f t="shared" si="162"/>
        <v>127696.22198590676</v>
      </c>
      <c r="T153" s="167">
        <f t="shared" si="163"/>
        <v>334338.11327485414</v>
      </c>
    </row>
    <row r="154" spans="1:20" x14ac:dyDescent="0.25">
      <c r="A154" s="199" t="s">
        <v>108</v>
      </c>
      <c r="B154" s="155">
        <f>(VLOOKUP($A154,'高情景（2001-2060, 2020RMB）'!$A$57:$W$70,20,0)/VLOOKUP($A154,'高情景（2001-2060, 2020RMB）'!$A$57:$W$70,17,0))^(1/3)-1</f>
        <v>0.11516786438456816</v>
      </c>
      <c r="C154" s="139">
        <f>(VLOOKUP($A154,'高情景（2001-2060, 2020RMB）'!$A$57:$W$70,23,0)/VLOOKUP($A154,'高情景（2001-2060, 2020RMB）'!$A$57:$W$70,20,0))^(1/3)-1</f>
        <v>2.8854191814652763E-2</v>
      </c>
      <c r="D154" s="1">
        <v>0.7</v>
      </c>
      <c r="E154" s="1">
        <v>0.6</v>
      </c>
      <c r="F154" s="1">
        <v>0.5</v>
      </c>
      <c r="G154" s="1">
        <v>0.3</v>
      </c>
      <c r="H154" s="155">
        <f t="shared" si="164"/>
        <v>5.0407719669727319E-2</v>
      </c>
      <c r="I154" s="155">
        <f t="shared" si="165"/>
        <v>4.3206616859766275E-2</v>
      </c>
      <c r="J154" s="155">
        <f t="shared" si="166"/>
        <v>3.6005514049805232E-2</v>
      </c>
      <c r="K154" s="155">
        <f t="shared" si="167"/>
        <v>2.1603308429883138E-2</v>
      </c>
      <c r="L154" s="14">
        <f>VLOOKUP($A154,'高情景（2001-2060, 2020RMB）'!$A$57:$W$70,23,0)*(1+情景假设!H154)^3</f>
        <v>41414.891873991568</v>
      </c>
      <c r="M154" s="14">
        <f t="shared" ref="M154:N154" si="170">L154*(1+I154)^5</f>
        <v>51169.149332972491</v>
      </c>
      <c r="N154" s="14">
        <f t="shared" si="170"/>
        <v>61068.679829739332</v>
      </c>
      <c r="O154" s="14">
        <f t="shared" si="157"/>
        <v>104201.93872111196</v>
      </c>
      <c r="P154" s="14">
        <f>VLOOKUP($A154,'高情景（2001-2060, 2020RMB）'!$A$14:$W$70,23,0)</f>
        <v>35734.097446895939</v>
      </c>
      <c r="Q154" s="14">
        <f t="shared" si="160"/>
        <v>44062.441032216841</v>
      </c>
      <c r="R154" s="14">
        <f t="shared" si="161"/>
        <v>61762.81824991836</v>
      </c>
      <c r="S154" s="14">
        <f t="shared" si="162"/>
        <v>80237.72006442571</v>
      </c>
      <c r="T154" s="167">
        <f t="shared" si="163"/>
        <v>154880.24086037863</v>
      </c>
    </row>
    <row r="155" spans="1:20" x14ac:dyDescent="0.25">
      <c r="A155" s="199" t="s">
        <v>126</v>
      </c>
      <c r="B155" s="155">
        <f>(VLOOKUP($A155,'高情景（2001-2060, 2020RMB）'!$A$57:$W$70,20,0)/VLOOKUP($A155,'高情景（2001-2060, 2020RMB）'!$A$57:$W$70,17,0))^(1/3)-1</f>
        <v>0.10368126786441612</v>
      </c>
      <c r="C155" s="139">
        <f>(VLOOKUP($A155,'高情景（2001-2060, 2020RMB）'!$A$57:$W$70,23,0)/VLOOKUP($A155,'高情景（2001-2060, 2020RMB）'!$A$57:$W$70,20,0))^(1/3)-1</f>
        <v>5.3552106832185586E-2</v>
      </c>
      <c r="D155" s="1">
        <v>0.7</v>
      </c>
      <c r="E155" s="1">
        <v>0.6</v>
      </c>
      <c r="F155" s="1">
        <v>0.5</v>
      </c>
      <c r="G155" s="1">
        <v>0.3</v>
      </c>
      <c r="H155" s="155">
        <f t="shared" si="164"/>
        <v>5.5031681143810594E-2</v>
      </c>
      <c r="I155" s="155">
        <f t="shared" si="165"/>
        <v>4.7170012408980506E-2</v>
      </c>
      <c r="J155" s="155">
        <f t="shared" si="166"/>
        <v>3.9308343674150426E-2</v>
      </c>
      <c r="K155" s="155">
        <f t="shared" si="167"/>
        <v>2.3585006204490253E-2</v>
      </c>
      <c r="L155" s="14">
        <f>VLOOKUP($A155,'高情景（2001-2060, 2020RMB）'!$A$57:$W$70,23,0)*(1+情景假设!H155)^3</f>
        <v>31234.711521817524</v>
      </c>
      <c r="M155" s="14">
        <f t="shared" ref="M155:N155" si="171">L155*(1+I155)^5</f>
        <v>39329.958108711275</v>
      </c>
      <c r="N155" s="14">
        <f t="shared" si="171"/>
        <v>47692.001960723283</v>
      </c>
      <c r="O155" s="14">
        <f t="shared" si="157"/>
        <v>85416.828588491306</v>
      </c>
      <c r="P155" s="14">
        <f>VLOOKUP($A155,'高情景（2001-2060, 2020RMB）'!$A$14:$W$70,23,0)</f>
        <v>26597.51092538951</v>
      </c>
      <c r="Q155" s="14">
        <f t="shared" si="160"/>
        <v>33231.467530467875</v>
      </c>
      <c r="R155" s="14">
        <f t="shared" si="161"/>
        <v>47472.531517735239</v>
      </c>
      <c r="S155" s="14">
        <f t="shared" si="162"/>
        <v>62662.194652078026</v>
      </c>
      <c r="T155" s="167">
        <f t="shared" si="163"/>
        <v>126959.04843692562</v>
      </c>
    </row>
    <row r="156" spans="1:20" x14ac:dyDescent="0.25">
      <c r="A156" s="199" t="s">
        <v>110</v>
      </c>
      <c r="B156" s="155">
        <f>(VLOOKUP($A156,'高情景（2001-2060, 2020RMB）'!$A$57:$W$70,20,0)/VLOOKUP($A156,'高情景（2001-2060, 2020RMB）'!$A$57:$W$70,17,0))^(1/3)-1</f>
        <v>7.181432431626944E-2</v>
      </c>
      <c r="C156" s="139">
        <f>(VLOOKUP($A156,'高情景（2001-2060, 2020RMB）'!$A$57:$W$70,23,0)/VLOOKUP($A156,'高情景（2001-2060, 2020RMB）'!$A$57:$W$70,20,0))^(1/3)-1</f>
        <v>3.075646025990264E-2</v>
      </c>
      <c r="D156" s="1">
        <v>0.7</v>
      </c>
      <c r="E156" s="1">
        <v>0.6</v>
      </c>
      <c r="F156" s="1">
        <v>0.5</v>
      </c>
      <c r="G156" s="1">
        <v>0.3</v>
      </c>
      <c r="H156" s="155">
        <f t="shared" si="164"/>
        <v>3.5899774601660224E-2</v>
      </c>
      <c r="I156" s="155">
        <f t="shared" si="165"/>
        <v>3.0771235372851622E-2</v>
      </c>
      <c r="J156" s="155">
        <f t="shared" si="166"/>
        <v>2.564269614404302E-2</v>
      </c>
      <c r="K156" s="155">
        <f t="shared" si="167"/>
        <v>1.5385617686425811E-2</v>
      </c>
      <c r="L156" s="14">
        <f>VLOOKUP($A156,'高情景（2001-2060, 2020RMB）'!$A$57:$W$70,23,0)*(1+情景假设!H156)^3</f>
        <v>7173.2034349484939</v>
      </c>
      <c r="M156" s="14">
        <f t="shared" ref="M156:N156" si="172">L156*(1+I156)^5</f>
        <v>8346.8882876108109</v>
      </c>
      <c r="N156" s="14">
        <f t="shared" si="172"/>
        <v>9473.3822050363069</v>
      </c>
      <c r="O156" s="14">
        <f t="shared" si="157"/>
        <v>13876.509881515154</v>
      </c>
      <c r="P156" s="14">
        <f>VLOOKUP($A156,'高情景（2001-2060, 2020RMB）'!$A$14:$W$70,23,0)</f>
        <v>6452.974249433144</v>
      </c>
      <c r="Q156" s="14">
        <f t="shared" si="160"/>
        <v>7631.7681650885497</v>
      </c>
      <c r="R156" s="14">
        <f t="shared" si="161"/>
        <v>10074.964133278687</v>
      </c>
      <c r="S156" s="14">
        <f t="shared" si="162"/>
        <v>12447.011979794746</v>
      </c>
      <c r="T156" s="167">
        <f t="shared" si="163"/>
        <v>20625.309078966784</v>
      </c>
    </row>
    <row r="157" spans="1:20" x14ac:dyDescent="0.25">
      <c r="A157" s="199" t="s">
        <v>111</v>
      </c>
      <c r="B157" s="155">
        <f>(VLOOKUP($A157,'高情景（2001-2060, 2020RMB）'!$A$57:$W$70,20,0)/VLOOKUP($A157,'高情景（2001-2060, 2020RMB）'!$A$57:$W$70,17,0))^(1/3)-1</f>
        <v>8.439753008648565E-2</v>
      </c>
      <c r="C157" s="139">
        <f>(VLOOKUP($A157,'高情景（2001-2060, 2020RMB）'!$A$57:$W$70,23,0)/VLOOKUP($A157,'高情景（2001-2060, 2020RMB）'!$A$57:$W$70,20,0))^(1/3)-1</f>
        <v>1.7741893187910973E-2</v>
      </c>
      <c r="D157" s="1">
        <v>0.7</v>
      </c>
      <c r="E157" s="1">
        <v>0.6</v>
      </c>
      <c r="F157" s="1">
        <v>0.5</v>
      </c>
      <c r="G157" s="1">
        <v>0.3</v>
      </c>
      <c r="H157" s="155">
        <f t="shared" si="164"/>
        <v>3.5748798146038818E-2</v>
      </c>
      <c r="I157" s="155">
        <f t="shared" si="165"/>
        <v>3.0641826982318987E-2</v>
      </c>
      <c r="J157" s="155">
        <f t="shared" si="166"/>
        <v>2.5534855818599156E-2</v>
      </c>
      <c r="K157" s="155">
        <f t="shared" si="167"/>
        <v>1.5320913491159494E-2</v>
      </c>
      <c r="L157" s="14">
        <f>VLOOKUP($A157,'高情景（2001-2060, 2020RMB）'!$A$57:$W$70,23,0)*(1+情景假设!H157)^3</f>
        <v>19998.558504347769</v>
      </c>
      <c r="M157" s="14">
        <f t="shared" ref="M157:N157" si="173">L157*(1+I157)^5</f>
        <v>23256.133460845725</v>
      </c>
      <c r="N157" s="14">
        <f t="shared" si="173"/>
        <v>26380.901946773993</v>
      </c>
      <c r="O157" s="14">
        <f t="shared" si="157"/>
        <v>38580.951626681112</v>
      </c>
      <c r="P157" s="14">
        <f>VLOOKUP($A157,'高情景（2001-2060, 2020RMB）'!$A$14:$W$70,23,0)</f>
        <v>17998.461308152702</v>
      </c>
      <c r="Q157" s="14">
        <f t="shared" si="160"/>
        <v>21277.015705081296</v>
      </c>
      <c r="R157" s="14">
        <f t="shared" si="161"/>
        <v>28070.905279101287</v>
      </c>
      <c r="S157" s="14">
        <f t="shared" si="162"/>
        <v>34661.686339934589</v>
      </c>
      <c r="T157" s="167">
        <f t="shared" si="163"/>
        <v>57344.682391713788</v>
      </c>
    </row>
    <row r="158" spans="1:20" x14ac:dyDescent="0.25">
      <c r="A158" s="199" t="s">
        <v>112</v>
      </c>
      <c r="B158" s="155">
        <f>(VLOOKUP($A158,'高情景（2001-2060, 2020RMB）'!$A$57:$W$70,20,0)/VLOOKUP($A158,'高情景（2001-2060, 2020RMB）'!$A$57:$W$70,17,0))^(1/3)-1</f>
        <v>8.7713836318461524E-2</v>
      </c>
      <c r="C158" s="139">
        <f>(VLOOKUP($A158,'高情景（2001-2060, 2020RMB）'!$A$57:$W$70,23,0)/VLOOKUP($A158,'高情景（2001-2060, 2020RMB）'!$A$57:$W$70,20,0))^(1/3)-1</f>
        <v>4.9833837021771021E-2</v>
      </c>
      <c r="D158" s="1">
        <v>0.7</v>
      </c>
      <c r="E158" s="1">
        <v>0.6</v>
      </c>
      <c r="F158" s="1">
        <v>0.5</v>
      </c>
      <c r="G158" s="1">
        <v>0.3</v>
      </c>
      <c r="H158" s="155">
        <f t="shared" si="164"/>
        <v>4.8141685669081391E-2</v>
      </c>
      <c r="I158" s="155">
        <f t="shared" si="165"/>
        <v>4.1264302002069764E-2</v>
      </c>
      <c r="J158" s="155">
        <f t="shared" si="166"/>
        <v>3.4386918335058136E-2</v>
      </c>
      <c r="K158" s="155">
        <f t="shared" si="167"/>
        <v>2.0632151001034882E-2</v>
      </c>
      <c r="L158" s="14">
        <f>VLOOKUP($A158,'高情景（2001-2060, 2020RMB）'!$A$57:$W$70,23,0)*(1+情景假设!H158)^3</f>
        <v>50810.006444467319</v>
      </c>
      <c r="M158" s="14">
        <f t="shared" ref="M158:N158" si="174">L158*(1+I158)^5</f>
        <v>62194.810360396608</v>
      </c>
      <c r="N158" s="14">
        <f t="shared" si="174"/>
        <v>73649.405463301548</v>
      </c>
      <c r="O158" s="14">
        <f t="shared" si="157"/>
        <v>122715.76783464388</v>
      </c>
      <c r="P158" s="14">
        <f>VLOOKUP($A158,'高情景（2001-2060, 2020RMB）'!$A$14:$W$70,23,0)</f>
        <v>44125.462351119488</v>
      </c>
      <c r="Q158" s="14">
        <f t="shared" si="160"/>
        <v>54058.161484948047</v>
      </c>
      <c r="R158" s="14">
        <f t="shared" si="161"/>
        <v>75071.147721856541</v>
      </c>
      <c r="S158" s="14">
        <f t="shared" si="162"/>
        <v>96767.449287449243</v>
      </c>
      <c r="T158" s="167">
        <f t="shared" si="163"/>
        <v>182398.21555014086</v>
      </c>
    </row>
    <row r="159" spans="1:20" x14ac:dyDescent="0.25">
      <c r="A159" s="199" t="s">
        <v>113</v>
      </c>
      <c r="B159" s="155">
        <f>(VLOOKUP($A159,'高情景（2001-2060, 2020RMB）'!$A$57:$W$70,20,0)/VLOOKUP($A159,'高情景（2001-2060, 2020RMB）'!$A$57:$W$70,17,0))^(1/3)-1</f>
        <v>6.8423018137201419E-2</v>
      </c>
      <c r="C159" s="139">
        <f>(VLOOKUP($A159,'高情景（2001-2060, 2020RMB）'!$A$57:$W$70,23,0)/VLOOKUP($A159,'高情景（2001-2060, 2020RMB）'!$A$57:$W$70,20,0))^(1/3)-1</f>
        <v>6.1115802628005866E-2</v>
      </c>
      <c r="D159" s="1">
        <v>0.7</v>
      </c>
      <c r="E159" s="1">
        <v>0.6</v>
      </c>
      <c r="F159" s="1">
        <v>0.5</v>
      </c>
      <c r="G159" s="1">
        <v>0.3</v>
      </c>
      <c r="H159" s="155">
        <f t="shared" si="164"/>
        <v>4.5338587267822548E-2</v>
      </c>
      <c r="I159" s="155">
        <f t="shared" si="165"/>
        <v>3.8861646229562181E-2</v>
      </c>
      <c r="J159" s="155">
        <f t="shared" si="166"/>
        <v>3.2384705191301821E-2</v>
      </c>
      <c r="K159" s="155">
        <f t="shared" si="167"/>
        <v>1.9430823114781091E-2</v>
      </c>
      <c r="L159" s="14">
        <f>VLOOKUP($A159,'高情景（2001-2060, 2020RMB）'!$A$57:$W$70,23,0)*(1+情景假设!H159)^3</f>
        <v>30670.720738900171</v>
      </c>
      <c r="M159" s="14">
        <f t="shared" ref="M159:N159" si="175">L159*(1+I159)^5</f>
        <v>37111.84501694834</v>
      </c>
      <c r="N159" s="14">
        <f t="shared" si="175"/>
        <v>43523.153509103729</v>
      </c>
      <c r="O159" s="14">
        <f t="shared" si="157"/>
        <v>70414.868129781127</v>
      </c>
      <c r="P159" s="14">
        <f>VLOOKUP($A159,'高情景（2001-2060, 2020RMB）'!$A$14:$W$70,23,0)</f>
        <v>26850.540684381289</v>
      </c>
      <c r="Q159" s="14">
        <f t="shared" si="160"/>
        <v>32631.42224505169</v>
      </c>
      <c r="R159" s="14">
        <f t="shared" si="161"/>
        <v>44795.197273758662</v>
      </c>
      <c r="S159" s="14">
        <f t="shared" si="162"/>
        <v>57184.773231070503</v>
      </c>
      <c r="T159" s="167">
        <f t="shared" si="163"/>
        <v>104660.92924893634</v>
      </c>
    </row>
    <row r="160" spans="1:20" x14ac:dyDescent="0.25">
      <c r="A160" s="199" t="s">
        <v>114</v>
      </c>
      <c r="B160" s="155">
        <f>(VLOOKUP($A160,'高情景（2001-2060, 2020RMB）'!$A$57:$W$70,20,0)/VLOOKUP($A160,'高情景（2001-2060, 2020RMB）'!$A$57:$W$70,17,0))^(1/3)-1</f>
        <v>0.10086430289678239</v>
      </c>
      <c r="C160" s="139">
        <f>(VLOOKUP($A160,'高情景（2001-2060, 2020RMB）'!$A$57:$W$70,23,0)/VLOOKUP($A160,'高情景（2001-2060, 2020RMB）'!$A$57:$W$70,20,0))^(1/3)-1</f>
        <v>-2.069199526272103E-2</v>
      </c>
      <c r="D160" s="1">
        <v>0.7</v>
      </c>
      <c r="E160" s="1">
        <v>0.6</v>
      </c>
      <c r="F160" s="1">
        <v>0.5</v>
      </c>
      <c r="G160" s="1">
        <v>0.3</v>
      </c>
      <c r="H160" s="155">
        <f t="shared" si="164"/>
        <v>2.8060307671921473E-2</v>
      </c>
      <c r="I160" s="155">
        <f t="shared" si="165"/>
        <v>2.4051692290218408E-2</v>
      </c>
      <c r="J160" s="155">
        <f t="shared" si="166"/>
        <v>2.0043076908515339E-2</v>
      </c>
      <c r="K160" s="155">
        <f t="shared" si="167"/>
        <v>1.2025846145109204E-2</v>
      </c>
      <c r="L160" s="14">
        <f>VLOOKUP($A160,'高情景（2001-2060, 2020RMB）'!$A$57:$W$70,23,0)*(1+情景假设!H160)^3</f>
        <v>8348.6928973641789</v>
      </c>
      <c r="M160" s="14">
        <f t="shared" ref="M160:N160" si="176">L160*(1+I160)^5</f>
        <v>9402.1653379396248</v>
      </c>
      <c r="N160" s="14">
        <f t="shared" si="176"/>
        <v>10382.942456174917</v>
      </c>
      <c r="O160" s="14">
        <f t="shared" si="157"/>
        <v>13999.43632622463</v>
      </c>
      <c r="P160" s="14">
        <f>VLOOKUP($A160,'高情景（2001-2060, 2020RMB）'!$A$14:$W$70,23,0)</f>
        <v>7683.5639559520841</v>
      </c>
      <c r="Q160" s="14">
        <f t="shared" si="160"/>
        <v>8882.4036920210838</v>
      </c>
      <c r="R160" s="14">
        <f t="shared" si="161"/>
        <v>11348.717664701371</v>
      </c>
      <c r="S160" s="14">
        <f t="shared" si="162"/>
        <v>13642.076962631465</v>
      </c>
      <c r="T160" s="167">
        <f t="shared" si="163"/>
        <v>20808.020433461537</v>
      </c>
    </row>
    <row r="161" spans="1:42" x14ac:dyDescent="0.25">
      <c r="A161" s="200" t="s">
        <v>115</v>
      </c>
      <c r="B161" s="157">
        <f>(VLOOKUP($A161,'高情景（2001-2060, 2020RMB）'!$A$57:$W$70,20,0)/VLOOKUP($A161,'高情景（2001-2060, 2020RMB）'!$A$57:$W$70,17,0))^(1/3)-1</f>
        <v>8.9033832957701176E-2</v>
      </c>
      <c r="C161" s="202">
        <f>(VLOOKUP($A161,'高情景（2001-2060, 2020RMB）'!$A$57:$W$70,23,0)/VLOOKUP($A161,'高情景（2001-2060, 2020RMB）'!$A$57:$W$70,20,0))^(1/3)-1</f>
        <v>4.1121647025851304E-2</v>
      </c>
      <c r="D161" s="151">
        <v>0.7</v>
      </c>
      <c r="E161" s="151">
        <v>0.6</v>
      </c>
      <c r="F161" s="151">
        <v>0.5</v>
      </c>
      <c r="G161" s="151">
        <v>0.3</v>
      </c>
      <c r="H161" s="157">
        <f t="shared" si="164"/>
        <v>4.5554417994243368E-2</v>
      </c>
      <c r="I161" s="157">
        <f t="shared" si="165"/>
        <v>3.9046643995065744E-2</v>
      </c>
      <c r="J161" s="157">
        <f t="shared" si="166"/>
        <v>3.253886999588812E-2</v>
      </c>
      <c r="K161" s="157">
        <f t="shared" si="167"/>
        <v>1.9523321997532872E-2</v>
      </c>
      <c r="L161" s="18">
        <f>VLOOKUP($A161,'高情景（2001-2060, 2020RMB）'!$A$57:$W$70,23,0)*(1+情景假设!H161)^3</f>
        <v>61970.316365596307</v>
      </c>
      <c r="M161" s="18">
        <f t="shared" ref="M161:N161" si="177">L161*(1+I161)^5</f>
        <v>75051.423365157432</v>
      </c>
      <c r="N161" s="18">
        <f t="shared" si="177"/>
        <v>88082.773611647921</v>
      </c>
      <c r="O161" s="18">
        <f t="shared" si="157"/>
        <v>142830.2195196058</v>
      </c>
      <c r="P161" s="18">
        <f>VLOOKUP($A161,'高情景（2001-2060, 2020RMB）'!$A$14:$W$70,23,0)</f>
        <v>54218.036905075918</v>
      </c>
      <c r="Q161" s="18">
        <f t="shared" si="160"/>
        <v>65931.921756910233</v>
      </c>
      <c r="R161" s="18">
        <f t="shared" si="161"/>
        <v>90589.495450395028</v>
      </c>
      <c r="S161" s="18">
        <f t="shared" si="162"/>
        <v>115731.35281872947</v>
      </c>
      <c r="T161" s="169">
        <f t="shared" si="163"/>
        <v>212295.27082546815</v>
      </c>
    </row>
    <row r="163" spans="1:42" ht="14.25" customHeight="1" x14ac:dyDescent="0.25"/>
    <row r="164" spans="1:42" x14ac:dyDescent="0.25">
      <c r="A164" s="128" t="s">
        <v>263</v>
      </c>
    </row>
    <row r="165" spans="1:42" x14ac:dyDescent="0.25">
      <c r="B165" s="2">
        <v>2020</v>
      </c>
      <c r="C165" s="3">
        <v>2021</v>
      </c>
      <c r="D165" s="3">
        <v>2022</v>
      </c>
      <c r="E165" s="3">
        <v>2023</v>
      </c>
      <c r="F165" s="3">
        <v>2024</v>
      </c>
      <c r="G165" s="3">
        <v>2025</v>
      </c>
      <c r="H165" s="3">
        <v>2026</v>
      </c>
      <c r="I165" s="3">
        <v>2027</v>
      </c>
      <c r="J165" s="3">
        <v>2028</v>
      </c>
      <c r="K165" s="3">
        <v>2029</v>
      </c>
      <c r="L165" s="3">
        <v>2030</v>
      </c>
      <c r="M165" s="3">
        <v>2031</v>
      </c>
      <c r="N165" s="3">
        <v>2032</v>
      </c>
      <c r="O165" s="3">
        <v>2033</v>
      </c>
      <c r="P165" s="3">
        <v>2034</v>
      </c>
      <c r="Q165" s="3">
        <v>2035</v>
      </c>
      <c r="R165" s="3">
        <v>2036</v>
      </c>
      <c r="S165" s="3">
        <v>2037</v>
      </c>
      <c r="T165" s="3">
        <v>2038</v>
      </c>
      <c r="U165" s="3">
        <v>2039</v>
      </c>
      <c r="V165" s="3">
        <v>2040</v>
      </c>
      <c r="W165" s="3">
        <v>2041</v>
      </c>
      <c r="X165" s="3">
        <v>2042</v>
      </c>
      <c r="Y165" s="3">
        <v>2043</v>
      </c>
      <c r="Z165" s="3">
        <v>2044</v>
      </c>
      <c r="AA165" s="3">
        <v>2045</v>
      </c>
      <c r="AB165" s="3">
        <v>2046</v>
      </c>
      <c r="AC165" s="3">
        <v>2047</v>
      </c>
      <c r="AD165" s="3">
        <v>2048</v>
      </c>
      <c r="AE165" s="3">
        <v>2049</v>
      </c>
      <c r="AF165" s="3">
        <v>2050</v>
      </c>
      <c r="AG165" s="3">
        <v>2051</v>
      </c>
      <c r="AH165" s="3">
        <v>2052</v>
      </c>
      <c r="AI165" s="3">
        <v>2053</v>
      </c>
      <c r="AJ165" s="3">
        <v>2054</v>
      </c>
      <c r="AK165" s="3">
        <v>2055</v>
      </c>
      <c r="AL165" s="3">
        <v>2056</v>
      </c>
      <c r="AM165" s="3">
        <v>2057</v>
      </c>
      <c r="AN165" s="3">
        <v>2058</v>
      </c>
      <c r="AO165" s="3">
        <v>2059</v>
      </c>
      <c r="AP165" s="4">
        <v>2060</v>
      </c>
    </row>
    <row r="166" spans="1:42" x14ac:dyDescent="0.25">
      <c r="A166" s="194" t="s">
        <v>18</v>
      </c>
      <c r="B166" s="213">
        <f>B60</f>
        <v>34486.847010845668</v>
      </c>
      <c r="C166" s="214">
        <f t="shared" ref="C166:D166" si="178">C60</f>
        <v>37878.279541193522</v>
      </c>
      <c r="D166" s="214">
        <f t="shared" si="178"/>
        <v>40294.225269378127</v>
      </c>
      <c r="E166" s="214">
        <f>SUM(E167:E171)</f>
        <v>40873.935541827268</v>
      </c>
      <c r="F166" s="214">
        <f t="shared" ref="F166:AP166" si="179">SUM(F167:F171)</f>
        <v>42307.122630138394</v>
      </c>
      <c r="G166" s="214">
        <f t="shared" si="179"/>
        <v>44118.475969652318</v>
      </c>
      <c r="H166" s="214">
        <f t="shared" si="179"/>
        <v>45845.33048953089</v>
      </c>
      <c r="I166" s="214">
        <f t="shared" si="179"/>
        <v>47379.938037763437</v>
      </c>
      <c r="J166" s="214">
        <f t="shared" si="179"/>
        <v>48722.513437802685</v>
      </c>
      <c r="K166" s="214">
        <f t="shared" si="179"/>
        <v>49883.02866541579</v>
      </c>
      <c r="L166" s="214">
        <f t="shared" si="179"/>
        <v>50880.40667795793</v>
      </c>
      <c r="M166" s="214">
        <f t="shared" si="179"/>
        <v>51737.371865053159</v>
      </c>
      <c r="N166" s="214">
        <f t="shared" si="179"/>
        <v>52464.685884128397</v>
      </c>
      <c r="O166" s="214">
        <f t="shared" si="179"/>
        <v>53070.865850771333</v>
      </c>
      <c r="P166" s="214">
        <f t="shared" si="179"/>
        <v>53565.841512778512</v>
      </c>
      <c r="Q166" s="214">
        <f t="shared" si="179"/>
        <v>53960.61930140292</v>
      </c>
      <c r="R166" s="214">
        <f t="shared" si="179"/>
        <v>54266.24419934085</v>
      </c>
      <c r="S166" s="214">
        <f t="shared" si="179"/>
        <v>54491.363384696313</v>
      </c>
      <c r="T166" s="214">
        <f t="shared" si="179"/>
        <v>54644.154758587392</v>
      </c>
      <c r="U166" s="214">
        <f t="shared" si="179"/>
        <v>54732.864970835224</v>
      </c>
      <c r="V166" s="214">
        <f t="shared" si="179"/>
        <v>54765.650545031131</v>
      </c>
      <c r="W166" s="214">
        <f t="shared" si="179"/>
        <v>54750.439245209025</v>
      </c>
      <c r="X166" s="214">
        <f t="shared" si="179"/>
        <v>54694.813338267842</v>
      </c>
      <c r="Y166" s="214">
        <f t="shared" si="179"/>
        <v>54605.915692380215</v>
      </c>
      <c r="Z166" s="214">
        <f t="shared" si="179"/>
        <v>54490.37902678558</v>
      </c>
      <c r="AA166" s="214">
        <f t="shared" si="179"/>
        <v>54354.278099958326</v>
      </c>
      <c r="AB166" s="214">
        <f t="shared" si="179"/>
        <v>54203.104192680963</v>
      </c>
      <c r="AC166" s="214">
        <f t="shared" si="179"/>
        <v>54041.760906962649</v>
      </c>
      <c r="AD166" s="214">
        <f t="shared" si="179"/>
        <v>53874.580054619924</v>
      </c>
      <c r="AE166" s="214">
        <f t="shared" si="179"/>
        <v>53705.356242222391</v>
      </c>
      <c r="AF166" s="214">
        <f t="shared" si="179"/>
        <v>53537.398662653424</v>
      </c>
      <c r="AG166" s="214">
        <f t="shared" si="179"/>
        <v>53373.598568534457</v>
      </c>
      <c r="AH166" s="214">
        <f t="shared" si="179"/>
        <v>53216.51092100807</v>
      </c>
      <c r="AI166" s="214">
        <f t="shared" si="179"/>
        <v>53068.44877239046</v>
      </c>
      <c r="AJ166" s="214">
        <f t="shared" si="179"/>
        <v>52931.589048763184</v>
      </c>
      <c r="AK166" s="214">
        <f t="shared" si="179"/>
        <v>52808.088547124258</v>
      </c>
      <c r="AL166" s="214">
        <f t="shared" si="179"/>
        <v>52700.209152664211</v>
      </c>
      <c r="AM166" s="214">
        <f t="shared" si="179"/>
        <v>52610.451519660193</v>
      </c>
      <c r="AN166" s="214">
        <f t="shared" si="179"/>
        <v>52541.696752323973</v>
      </c>
      <c r="AO166" s="214">
        <f t="shared" si="179"/>
        <v>52497.355981208224</v>
      </c>
      <c r="AP166" s="215">
        <f t="shared" si="179"/>
        <v>52481.528171807775</v>
      </c>
    </row>
    <row r="167" spans="1:42" x14ac:dyDescent="0.25">
      <c r="A167" s="131" t="s">
        <v>19</v>
      </c>
      <c r="B167" s="118">
        <f>VLOOKUP($A167,'高情景（2001-2060, 2020RMB）'!$A$14:$W$70,COLUMN('高情景（2001-2060, 2020RMB）'!U$1),0)</f>
        <v>14783.756200003678</v>
      </c>
      <c r="C167" s="14">
        <f>VLOOKUP($A167,'高情景（2001-2060, 2020RMB）'!$A$14:$W$70,COLUMN('高情景（2001-2060, 2020RMB）'!V$1),0)</f>
        <v>16423.99901838032</v>
      </c>
      <c r="D167" s="14">
        <f>VLOOKUP($A167,'高情景（2001-2060, 2020RMB）'!$A$14:$W$70,COLUMN('高情景（2001-2060, 2020RMB）'!W$1),0)</f>
        <v>18002.06128553487</v>
      </c>
      <c r="E167" s="14">
        <f>VLOOKUP($A167,Python数据平滑!$A$56:$AN$109,COLUMN(Python数据平滑!C$56),0)</f>
        <v>18269.323525456432</v>
      </c>
      <c r="F167" s="14">
        <f>VLOOKUP($A167,Python数据平滑!$A$56:$AN$109,COLUMN(Python数据平滑!D$56),0)</f>
        <v>18926.656634159051</v>
      </c>
      <c r="G167" s="14">
        <f>VLOOKUP($A167,Python数据平滑!$A$56:$AN$109,COLUMN(Python数据平滑!E$56),0)</f>
        <v>19751.617294720581</v>
      </c>
      <c r="H167" s="14">
        <f>VLOOKUP($A167,Python数据平滑!$A$56:$AN$109,COLUMN(Python数据平滑!F$56),0)</f>
        <v>20536.50544840431</v>
      </c>
      <c r="I167" s="14">
        <f>VLOOKUP($A167,Python数据平滑!$A$56:$AN$109,COLUMN(Python数据平滑!G$56),0)</f>
        <v>21233.915865927451</v>
      </c>
      <c r="J167" s="14">
        <f>VLOOKUP($A167,Python数据平滑!$A$56:$AN$109,COLUMN(Python数据平滑!H$56),0)</f>
        <v>21841.855565827111</v>
      </c>
      <c r="K167" s="14">
        <f>VLOOKUP($A167,Python数据平滑!$A$56:$AN$109,COLUMN(Python数据平滑!I$56),0)</f>
        <v>22360.478192148519</v>
      </c>
      <c r="L167" s="14">
        <f>VLOOKUP($A167,Python数据平滑!$A$56:$AN$109,COLUMN(Python数据平滑!J$56),0)</f>
        <v>22791.923923805341</v>
      </c>
      <c r="M167" s="14">
        <f>VLOOKUP($A167,Python数据平滑!$A$56:$AN$109,COLUMN(Python数据平滑!K$56),0)</f>
        <v>23139.662022922948</v>
      </c>
      <c r="N167" s="14">
        <f>VLOOKUP($A167,Python数据平滑!$A$56:$AN$109,COLUMN(Python数据平滑!L$56),0)</f>
        <v>23406.86033208092</v>
      </c>
      <c r="O167" s="14">
        <f>VLOOKUP($A167,Python数据平滑!$A$56:$AN$109,COLUMN(Python数据平滑!M$56),0)</f>
        <v>23597.446027392099</v>
      </c>
      <c r="P167" s="14">
        <f>VLOOKUP($A167,Python数据平滑!$A$56:$AN$109,COLUMN(Python数据平滑!N$56),0)</f>
        <v>23716.36263342611</v>
      </c>
      <c r="Q167" s="14">
        <f>VLOOKUP($A167,Python数据平滑!$A$56:$AN$109,COLUMN(Python数据平滑!O$56),0)</f>
        <v>23769.386034399478</v>
      </c>
      <c r="R167" s="14">
        <f>VLOOKUP($A167,Python数据平滑!$A$56:$AN$109,COLUMN(Python数据平滑!P$56),0)</f>
        <v>23762.578463500809</v>
      </c>
      <c r="S167" s="14">
        <f>VLOOKUP($A167,Python数据平滑!$A$56:$AN$109,COLUMN(Python数据平滑!Q$56),0)</f>
        <v>23701.030946256131</v>
      </c>
      <c r="T167" s="14">
        <f>VLOOKUP($A167,Python数据平滑!$A$56:$AN$109,COLUMN(Python数据平滑!R$56),0)</f>
        <v>23589.823917864411</v>
      </c>
      <c r="U167" s="14">
        <f>VLOOKUP($A167,Python数据平滑!$A$56:$AN$109,COLUMN(Python数据平滑!S$56),0)</f>
        <v>23434.282676708492</v>
      </c>
      <c r="V167" s="14">
        <f>VLOOKUP($A167,Python数据平滑!$A$56:$AN$109,COLUMN(Python数据平滑!T$56),0)</f>
        <v>23239.878200128591</v>
      </c>
      <c r="W167" s="14">
        <f>VLOOKUP($A167,Python数据平滑!$A$56:$AN$109,COLUMN(Python数据平滑!U$56),0)</f>
        <v>23012.137690633332</v>
      </c>
      <c r="X167" s="14">
        <f>VLOOKUP($A167,Python数据平滑!$A$56:$AN$109,COLUMN(Python数据平滑!V$56),0)</f>
        <v>22756.566061462068</v>
      </c>
      <c r="Y167" s="14">
        <f>VLOOKUP($A167,Python数据平滑!$A$56:$AN$109,COLUMN(Python数据平滑!W$56),0)</f>
        <v>22478.57908577022</v>
      </c>
      <c r="Z167" s="14">
        <f>VLOOKUP($A167,Python数据平滑!$A$56:$AN$109,COLUMN(Python数据平滑!X$56),0)</f>
        <v>22183.448505271259</v>
      </c>
      <c r="AA167" s="14">
        <f>VLOOKUP($A167,Python数据平滑!$A$56:$AN$109,COLUMN(Python数据平滑!Y$56),0)</f>
        <v>21876.259030921468</v>
      </c>
      <c r="AB167" s="14">
        <f>VLOOKUP($A167,Python数据平滑!$A$56:$AN$109,COLUMN(Python数据平滑!Z$56),0)</f>
        <v>21561.87687468715</v>
      </c>
      <c r="AC167" s="14">
        <f>VLOOKUP($A167,Python数据平滑!$A$56:$AN$109,COLUMN(Python数据平滑!AA$56),0)</f>
        <v>21244.929228318069</v>
      </c>
      <c r="AD167" s="14">
        <f>VLOOKUP($A167,Python数据平滑!$A$56:$AN$109,COLUMN(Python数据平滑!AB$56),0)</f>
        <v>20929.793950083171</v>
      </c>
      <c r="AE167" s="14">
        <f>VLOOKUP($A167,Python数据平滑!$A$56:$AN$109,COLUMN(Python数据平滑!AC$56),0)</f>
        <v>20620.598629134071</v>
      </c>
      <c r="AF167" s="14">
        <f>VLOOKUP($A167,Python数据平滑!$A$56:$AN$109,COLUMN(Python数据平滑!AD$56),0)</f>
        <v>20321.228163639262</v>
      </c>
      <c r="AG167" s="14">
        <f>VLOOKUP($A167,Python数据平滑!$A$56:$AN$109,COLUMN(Python数据平滑!AE$56),0)</f>
        <v>20035.340006454149</v>
      </c>
      <c r="AH167" s="14">
        <f>VLOOKUP($A167,Python数据平滑!$A$56:$AN$109,COLUMN(Python数据平滑!AF$56),0)</f>
        <v>19766.386294116201</v>
      </c>
      <c r="AI167" s="14">
        <f>VLOOKUP($A167,Python数据平滑!$A$56:$AN$109,COLUMN(Python数据平滑!AG$56),0)</f>
        <v>19517.642175081932</v>
      </c>
      <c r="AJ167" s="14">
        <f>VLOOKUP($A167,Python数据平滑!$A$56:$AN$109,COLUMN(Python数据平滑!AH$56),0)</f>
        <v>19292.23978589286</v>
      </c>
      <c r="AK167" s="14">
        <f>VLOOKUP($A167,Python数据平滑!$A$56:$AN$109,COLUMN(Python数据平滑!AI$56),0)</f>
        <v>19093.207485137249</v>
      </c>
      <c r="AL167" s="14">
        <f>VLOOKUP($A167,Python数据平滑!$A$56:$AN$109,COLUMN(Python数据平滑!AJ$56),0)</f>
        <v>18923.514141929831</v>
      </c>
      <c r="AM167" s="14">
        <f>VLOOKUP($A167,Python数据平滑!$A$56:$AN$109,COLUMN(Python数据平滑!AK$56),0)</f>
        <v>18786.11848719875</v>
      </c>
      <c r="AN167" s="14">
        <f>VLOOKUP($A167,Python数据平滑!$A$56:$AN$109,COLUMN(Python数据平滑!AL$56),0)</f>
        <v>18684.023773383229</v>
      </c>
      <c r="AO167" s="14">
        <f>VLOOKUP($A167,Python数据平滑!$A$56:$AN$109,COLUMN(Python数据平滑!AM$56),0)</f>
        <v>18620.33825451892</v>
      </c>
      <c r="AP167" s="167">
        <f>VLOOKUP($A167,Python数据平滑!$A$56:$AN$109,COLUMN(Python数据平滑!AN$56),0)</f>
        <v>18598.342300030621</v>
      </c>
    </row>
    <row r="168" spans="1:42" x14ac:dyDescent="0.25">
      <c r="A168" s="132" t="s">
        <v>20</v>
      </c>
      <c r="B168" s="118">
        <f>VLOOKUP($A168,'高情景（2001-2060, 2020RMB）'!$A$14:$W$70,COLUMN('高情景（2001-2060, 2020RMB）'!U$1),0)</f>
        <v>10602.811030571023</v>
      </c>
      <c r="C168" s="14">
        <f>VLOOKUP($A168,'高情景（2001-2060, 2020RMB）'!$A$14:$W$70,COLUMN('高情景（2001-2060, 2020RMB）'!V$1),0)</f>
        <v>11470.075268301911</v>
      </c>
      <c r="D168" s="14">
        <f>VLOOKUP($A168,'高情景（2001-2060, 2020RMB）'!$A$14:$W$70,COLUMN('高情景（2001-2060, 2020RMB）'!W$1),0)</f>
        <v>12304.162743704102</v>
      </c>
      <c r="E168" s="14">
        <f>VLOOKUP($A168,Python数据平滑!$A$56:$AN$109,COLUMN(Python数据平滑!C$56),0)</f>
        <v>12408.763690375221</v>
      </c>
      <c r="F168" s="14">
        <f>VLOOKUP($A168,Python数据平滑!$A$56:$AN$109,COLUMN(Python数据平滑!D$56),0)</f>
        <v>12665.018361304499</v>
      </c>
      <c r="G168" s="14">
        <f>VLOOKUP($A168,Python数据平滑!$A$56:$AN$109,COLUMN(Python数据平滑!E$56),0)</f>
        <v>12985.418411526271</v>
      </c>
      <c r="H168" s="14">
        <f>VLOOKUP($A168,Python数据平滑!$A$56:$AN$109,COLUMN(Python数据平滑!F$56),0)</f>
        <v>13291.708614581899</v>
      </c>
      <c r="I168" s="14">
        <f>VLOOKUP($A168,Python数据平滑!$A$56:$AN$109,COLUMN(Python数据平滑!G$56),0)</f>
        <v>13564.451467408629</v>
      </c>
      <c r="J168" s="14">
        <f>VLOOKUP($A168,Python数据平滑!$A$56:$AN$109,COLUMN(Python数据平滑!H$56),0)</f>
        <v>13799.77526245005</v>
      </c>
      <c r="K168" s="14">
        <f>VLOOKUP($A168,Python数据平滑!$A$56:$AN$109,COLUMN(Python数据平滑!I$56),0)</f>
        <v>13994.002225982391</v>
      </c>
      <c r="L168" s="14">
        <f>VLOOKUP($A168,Python数据平滑!$A$56:$AN$109,COLUMN(Python数据平滑!J$56),0)</f>
        <v>14143.7250272648</v>
      </c>
      <c r="M168" s="14">
        <f>VLOOKUP($A168,Python数据平滑!$A$56:$AN$109,COLUMN(Python数据平滑!K$56),0)</f>
        <v>14246.94140989275</v>
      </c>
      <c r="N168" s="14">
        <f>VLOOKUP($A168,Python数据平滑!$A$56:$AN$109,COLUMN(Python数据平滑!L$56),0)</f>
        <v>14306.335344983239</v>
      </c>
      <c r="O168" s="14">
        <f>VLOOKUP($A168,Python数据平滑!$A$56:$AN$109,COLUMN(Python数据平滑!M$56),0)</f>
        <v>14326.14314797419</v>
      </c>
      <c r="P168" s="14">
        <f>VLOOKUP($A168,Python数据平滑!$A$56:$AN$109,COLUMN(Python数据平滑!N$56),0)</f>
        <v>14310.98376636767</v>
      </c>
      <c r="Q168" s="14">
        <f>VLOOKUP($A168,Python数据平滑!$A$56:$AN$109,COLUMN(Python数据平滑!O$56),0)</f>
        <v>14265.73667286767</v>
      </c>
      <c r="R168" s="14">
        <f>VLOOKUP($A168,Python数据平滑!$A$56:$AN$109,COLUMN(Python数据平滑!P$56),0)</f>
        <v>14195.00815689935</v>
      </c>
      <c r="S168" s="14">
        <f>VLOOKUP($A168,Python数据平滑!$A$56:$AN$109,COLUMN(Python数据平滑!Q$56),0)</f>
        <v>14101.786319006091</v>
      </c>
      <c r="T168" s="14">
        <f>VLOOKUP($A168,Python数据平滑!$A$56:$AN$109,COLUMN(Python数据平滑!R$56),0)</f>
        <v>13988.688107786549</v>
      </c>
      <c r="U168" s="14">
        <f>VLOOKUP($A168,Python数据平滑!$A$56:$AN$109,COLUMN(Python数据平滑!S$56),0)</f>
        <v>13858.35089804404</v>
      </c>
      <c r="V168" s="14">
        <f>VLOOKUP($A168,Python数据平滑!$A$56:$AN$109,COLUMN(Python数据平滑!T$56),0)</f>
        <v>13713.400606249301</v>
      </c>
      <c r="W168" s="14">
        <f>VLOOKUP($A168,Python数据平滑!$A$56:$AN$109,COLUMN(Python数据平滑!U$56),0)</f>
        <v>13556.424202579159</v>
      </c>
      <c r="X168" s="14">
        <f>VLOOKUP($A168,Python数据平滑!$A$56:$AN$109,COLUMN(Python数据平滑!V$56),0)</f>
        <v>13389.946724650321</v>
      </c>
      <c r="Y168" s="14">
        <f>VLOOKUP($A168,Python数据平滑!$A$56:$AN$109,COLUMN(Python数据平滑!W$56),0)</f>
        <v>13216.41277931605</v>
      </c>
      <c r="Z168" s="14">
        <f>VLOOKUP($A168,Python数据平滑!$A$56:$AN$109,COLUMN(Python数据平滑!X$56),0)</f>
        <v>13038.17242077495</v>
      </c>
      <c r="AA168" s="14">
        <f>VLOOKUP($A168,Python数据平滑!$A$56:$AN$109,COLUMN(Python数据平滑!Y$56),0)</f>
        <v>12857.47121608316</v>
      </c>
      <c r="AB168" s="14">
        <f>VLOOKUP($A168,Python数据平滑!$A$56:$AN$109,COLUMN(Python数据平滑!Z$56),0)</f>
        <v>12676.44425248769</v>
      </c>
      <c r="AC168" s="14">
        <f>VLOOKUP($A168,Python数据平滑!$A$56:$AN$109,COLUMN(Python数据平滑!AA$56),0)</f>
        <v>12497.11380371684</v>
      </c>
      <c r="AD168" s="14">
        <f>VLOOKUP($A168,Python数据平滑!$A$56:$AN$109,COLUMN(Python数据平滑!AB$56),0)</f>
        <v>12321.390352958389</v>
      </c>
      <c r="AE168" s="14">
        <f>VLOOKUP($A168,Python数据平滑!$A$56:$AN$109,COLUMN(Python数据平滑!AC$56),0)</f>
        <v>12151.076666941621</v>
      </c>
      <c r="AF168" s="14">
        <f>VLOOKUP($A168,Python数据平滑!$A$56:$AN$109,COLUMN(Python数据平滑!AD$56),0)</f>
        <v>11987.87462643734</v>
      </c>
      <c r="AG168" s="14">
        <f>VLOOKUP($A168,Python数据平滑!$A$56:$AN$109,COLUMN(Python数据平滑!AE$56),0)</f>
        <v>11833.39454174142</v>
      </c>
      <c r="AH168" s="14">
        <f>VLOOKUP($A168,Python数据平滑!$A$56:$AN$109,COLUMN(Python数据平滑!AF$56),0)</f>
        <v>11689.16671560396</v>
      </c>
      <c r="AI168" s="14">
        <f>VLOOKUP($A168,Python数据平滑!$A$56:$AN$109,COLUMN(Python数据平滑!AG$56),0)</f>
        <v>11556.65505913292</v>
      </c>
      <c r="AJ168" s="14">
        <f>VLOOKUP($A168,Python数据平滑!$A$56:$AN$109,COLUMN(Python数据平滑!AH$56),0)</f>
        <v>11437.2726172774</v>
      </c>
      <c r="AK168" s="14">
        <f>VLOOKUP($A168,Python数据平滑!$A$56:$AN$109,COLUMN(Python数据平滑!AI$56),0)</f>
        <v>11332.39891880229</v>
      </c>
      <c r="AL168" s="14">
        <f>VLOOKUP($A168,Python数据平滑!$A$56:$AN$109,COLUMN(Python数据平滑!AJ$56),0)</f>
        <v>11243.39913085325</v>
      </c>
      <c r="AM168" s="14">
        <f>VLOOKUP($A168,Python数据平滑!$A$56:$AN$109,COLUMN(Python数据平滑!AK$56),0)</f>
        <v>11171.64507042182</v>
      </c>
      <c r="AN168" s="14">
        <f>VLOOKUP($A168,Python数据平滑!$A$56:$AN$109,COLUMN(Python数据平滑!AL$56),0)</f>
        <v>11118.5382049324</v>
      </c>
      <c r="AO168" s="14">
        <f>VLOOKUP($A168,Python数据平滑!$A$56:$AN$109,COLUMN(Python数据平滑!AM$56),0)</f>
        <v>11085.534863078959</v>
      </c>
      <c r="AP168" s="167">
        <f>VLOOKUP($A168,Python数据平滑!$A$56:$AN$109,COLUMN(Python数据平滑!AN$56),0)</f>
        <v>11074.17397691644</v>
      </c>
    </row>
    <row r="169" spans="1:42" x14ac:dyDescent="0.25">
      <c r="A169" s="132" t="s">
        <v>21</v>
      </c>
      <c r="B169" s="118">
        <f>VLOOKUP($A169,'高情景（2001-2060, 2020RMB）'!$A$14:$W$70,COLUMN('高情景（2001-2060, 2020RMB）'!U$1),0)</f>
        <v>6152.0529589530752</v>
      </c>
      <c r="C169" s="14">
        <f>VLOOKUP($A169,'高情景（2001-2060, 2020RMB）'!$A$14:$W$70,COLUMN('高情景（2001-2060, 2020RMB）'!V$1),0)</f>
        <v>6456.6953675432605</v>
      </c>
      <c r="D169" s="14">
        <f>VLOOKUP($A169,'高情景（2001-2060, 2020RMB）'!$A$14:$W$70,COLUMN('高情景（2001-2060, 2020RMB）'!W$1),0)</f>
        <v>6224.4128368227912</v>
      </c>
      <c r="E169" s="14">
        <f>VLOOKUP($A169,Python数据平滑!$A$56:$AN$109,COLUMN(Python数据平滑!C$56),0)</f>
        <v>6283.2967559329436</v>
      </c>
      <c r="F169" s="14">
        <f>VLOOKUP($A169,Python数据平滑!$A$56:$AN$109,COLUMN(Python数据平滑!D$56),0)</f>
        <v>6423.7161871903581</v>
      </c>
      <c r="G169" s="14">
        <f>VLOOKUP($A169,Python数据平滑!$A$56:$AN$109,COLUMN(Python数据平滑!E$56),0)</f>
        <v>6590.0930946414028</v>
      </c>
      <c r="H169" s="14">
        <f>VLOOKUP($A169,Python数据平滑!$A$56:$AN$109,COLUMN(Python数据平滑!F$56),0)</f>
        <v>6733.0605806038493</v>
      </c>
      <c r="I169" s="14">
        <f>VLOOKUP($A169,Python数据平滑!$A$56:$AN$109,COLUMN(Python数据平滑!G$56),0)</f>
        <v>6843.9775376690168</v>
      </c>
      <c r="J169" s="14">
        <f>VLOOKUP($A169,Python数据平滑!$A$56:$AN$109,COLUMN(Python数据平滑!H$56),0)</f>
        <v>6925.5061346965003</v>
      </c>
      <c r="K169" s="14">
        <f>VLOOKUP($A169,Python数据平滑!$A$56:$AN$109,COLUMN(Python数据平滑!I$56),0)</f>
        <v>6980.9279998153552</v>
      </c>
      <c r="L169" s="14">
        <f>VLOOKUP($A169,Python数据平滑!$A$56:$AN$109,COLUMN(Python数据平滑!J$56),0)</f>
        <v>7013.9926299134586</v>
      </c>
      <c r="M169" s="14">
        <f>VLOOKUP($A169,Python数据平滑!$A$56:$AN$109,COLUMN(Python数据平滑!K$56),0)</f>
        <v>7028.1623190105538</v>
      </c>
      <c r="N169" s="14">
        <f>VLOOKUP($A169,Python数据平滑!$A$56:$AN$109,COLUMN(Python数据平滑!L$56),0)</f>
        <v>7024.6467192546679</v>
      </c>
      <c r="O169" s="14">
        <f>VLOOKUP($A169,Python数据平滑!$A$56:$AN$109,COLUMN(Python数据平滑!M$56),0)</f>
        <v>7004.1805288624428</v>
      </c>
      <c r="P169" s="14">
        <f>VLOOKUP($A169,Python数据平滑!$A$56:$AN$109,COLUMN(Python数据平滑!N$56),0)</f>
        <v>6967.6162927723844</v>
      </c>
      <c r="Q169" s="14">
        <f>VLOOKUP($A169,Python数据平滑!$A$56:$AN$109,COLUMN(Python数据平滑!O$56),0)</f>
        <v>6915.9060420786818</v>
      </c>
      <c r="R169" s="14">
        <f>VLOOKUP($A169,Python数据平滑!$A$56:$AN$109,COLUMN(Python数据平滑!P$56),0)</f>
        <v>6850.1915521626879</v>
      </c>
      <c r="S169" s="14">
        <f>VLOOKUP($A169,Python数据平滑!$A$56:$AN$109,COLUMN(Python数据平滑!Q$56),0)</f>
        <v>6772.1024260088807</v>
      </c>
      <c r="T169" s="14">
        <f>VLOOKUP($A169,Python数据平滑!$A$56:$AN$109,COLUMN(Python数据平滑!R$56),0)</f>
        <v>6683.3897123132674</v>
      </c>
      <c r="U169" s="14">
        <f>VLOOKUP($A169,Python数据平滑!$A$56:$AN$109,COLUMN(Python数据平滑!S$56),0)</f>
        <v>6585.7890237435086</v>
      </c>
      <c r="V169" s="14">
        <f>VLOOKUP($A169,Python数据平滑!$A$56:$AN$109,COLUMN(Python数据平滑!T$56),0)</f>
        <v>6480.9981458593047</v>
      </c>
      <c r="W169" s="14">
        <f>VLOOKUP($A169,Python数据平滑!$A$56:$AN$109,COLUMN(Python数据平滑!U$56),0)</f>
        <v>6370.6585751000648</v>
      </c>
      <c r="X169" s="14">
        <f>VLOOKUP($A169,Python数据平滑!$A$56:$AN$109,COLUMN(Python数据平滑!V$56),0)</f>
        <v>6256.3409505002664</v>
      </c>
      <c r="Y169" s="14">
        <f>VLOOKUP($A169,Python数据平滑!$A$56:$AN$109,COLUMN(Python数据平滑!W$56),0)</f>
        <v>6139.5342409221112</v>
      </c>
      <c r="Z169" s="14">
        <f>VLOOKUP($A169,Python数据平滑!$A$56:$AN$109,COLUMN(Python数据平滑!X$56),0)</f>
        <v>6021.6384704209231</v>
      </c>
      <c r="AA169" s="14">
        <f>VLOOKUP($A169,Python数据平滑!$A$56:$AN$109,COLUMN(Python数据平滑!Y$56),0)</f>
        <v>5903.9607080819969</v>
      </c>
      <c r="AB169" s="14">
        <f>VLOOKUP($A169,Python数据平滑!$A$56:$AN$109,COLUMN(Python数据平滑!Z$56),0)</f>
        <v>5787.7140136678736</v>
      </c>
      <c r="AC169" s="14">
        <f>VLOOKUP($A169,Python数据平滑!$A$56:$AN$109,COLUMN(Python数据平滑!AA$56),0)</f>
        <v>5674.0190145308006</v>
      </c>
      <c r="AD169" s="14">
        <f>VLOOKUP($A169,Python数据平滑!$A$56:$AN$109,COLUMN(Python数据平滑!AB$56),0)</f>
        <v>5563.9077899981776</v>
      </c>
      <c r="AE169" s="14">
        <f>VLOOKUP($A169,Python数据平滑!$A$56:$AN$109,COLUMN(Python数据平滑!AC$56),0)</f>
        <v>5458.3297542630398</v>
      </c>
      <c r="AF169" s="14">
        <f>VLOOKUP($A169,Python数据平滑!$A$56:$AN$109,COLUMN(Python数据平滑!AD$56),0)</f>
        <v>5358.1592552134789</v>
      </c>
      <c r="AG169" s="14">
        <f>VLOOKUP($A169,Python数据平滑!$A$56:$AN$109,COLUMN(Python数据平滑!AE$56),0)</f>
        <v>5264.2046423449337</v>
      </c>
      <c r="AH169" s="14">
        <f>VLOOKUP($A169,Python数据平滑!$A$56:$AN$109,COLUMN(Python数据平滑!AF$56),0)</f>
        <v>5177.2185999711237</v>
      </c>
      <c r="AI169" s="14">
        <f>VLOOKUP($A169,Python数据平滑!$A$56:$AN$109,COLUMN(Python数据平滑!AG$56),0)</f>
        <v>5097.9095908421014</v>
      </c>
      <c r="AJ169" s="14">
        <f>VLOOKUP($A169,Python数据平滑!$A$56:$AN$109,COLUMN(Python数据平滑!AH$56),0)</f>
        <v>5026.9543089120834</v>
      </c>
      <c r="AK169" s="14">
        <f>VLOOKUP($A169,Python数据平滑!$A$56:$AN$109,COLUMN(Python数据平滑!AI$56),0)</f>
        <v>4965.0110977961313</v>
      </c>
      <c r="AL169" s="14">
        <f>VLOOKUP($A169,Python数据平滑!$A$56:$AN$109,COLUMN(Python数据平滑!AJ$56),0)</f>
        <v>4912.7343533744934</v>
      </c>
      <c r="AM169" s="14">
        <f>VLOOKUP($A169,Python数据平滑!$A$56:$AN$109,COLUMN(Python数据平滑!AK$56),0)</f>
        <v>4870.7899955766843</v>
      </c>
      <c r="AN169" s="14">
        <f>VLOOKUP($A169,Python数据平滑!$A$56:$AN$109,COLUMN(Python数据平滑!AL$56),0)</f>
        <v>4839.8721667571426</v>
      </c>
      <c r="AO169" s="14">
        <f>VLOOKUP($A169,Python数据平滑!$A$56:$AN$109,COLUMN(Python数据平滑!AM$56),0)</f>
        <v>4820.7213940976744</v>
      </c>
      <c r="AP169" s="167">
        <f>VLOOKUP($A169,Python数据平滑!$A$56:$AN$109,COLUMN(Python数据平滑!AN$56),0)</f>
        <v>4814.1445437600141</v>
      </c>
    </row>
    <row r="170" spans="1:42" x14ac:dyDescent="0.25">
      <c r="A170" s="132" t="s">
        <v>22</v>
      </c>
      <c r="B170" s="118">
        <f>VLOOKUP($A170,'高情景（2001-2060, 2020RMB）'!$A$14:$W$70,COLUMN('高情景（2001-2060, 2020RMB）'!U$1),0)</f>
        <v>1856.4384809055559</v>
      </c>
      <c r="C170" s="14">
        <f>VLOOKUP($A170,'高情景（2001-2060, 2020RMB）'!$A$14:$W$70,COLUMN('高情景（2001-2060, 2020RMB）'!V$1),0)</f>
        <v>2282.7594992660579</v>
      </c>
      <c r="D170" s="14">
        <f>VLOOKUP($A170,'高情景（2001-2060, 2020RMB）'!$A$14:$W$70,COLUMN('高情景（2001-2060, 2020RMB）'!W$1),0)</f>
        <v>2464.9908072284757</v>
      </c>
      <c r="E170" s="14">
        <f>VLOOKUP($A170,Python数据平滑!$A$56:$AN$109,COLUMN(Python数据平滑!C$56),0)</f>
        <v>2577.363872154493</v>
      </c>
      <c r="F170" s="14">
        <f>VLOOKUP($A170,Python数据平滑!$A$56:$AN$109,COLUMN(Python数据平滑!D$56),0)</f>
        <v>2865.2359558037888</v>
      </c>
      <c r="G170" s="14">
        <f>VLOOKUP($A170,Python数据平滑!$A$56:$AN$109,COLUMN(Python数据平滑!E$56),0)</f>
        <v>3248.061988226571</v>
      </c>
      <c r="H170" s="14">
        <f>VLOOKUP($A170,Python数据平滑!$A$56:$AN$109,COLUMN(Python数据平滑!F$56),0)</f>
        <v>3628.7189858854899</v>
      </c>
      <c r="I170" s="14">
        <f>VLOOKUP($A170,Python数据平滑!$A$56:$AN$109,COLUMN(Python数据平滑!G$56),0)</f>
        <v>3981.5904066962971</v>
      </c>
      <c r="J170" s="14">
        <f>VLOOKUP($A170,Python数据平滑!$A$56:$AN$109,COLUMN(Python数据平滑!H$56),0)</f>
        <v>4308.9748617894902</v>
      </c>
      <c r="K170" s="14">
        <f>VLOOKUP($A170,Python数据平滑!$A$56:$AN$109,COLUMN(Python数据平滑!I$56),0)</f>
        <v>4618.9726721863581</v>
      </c>
      <c r="L170" s="14">
        <f>VLOOKUP($A170,Python数据平滑!$A$56:$AN$109,COLUMN(Python数据平滑!J$56),0)</f>
        <v>4925.0517334525384</v>
      </c>
      <c r="M170" s="14">
        <f>VLOOKUP($A170,Python数据平滑!$A$56:$AN$109,COLUMN(Python数据平滑!K$56),0)</f>
        <v>5242.0202086106838</v>
      </c>
      <c r="N170" s="14">
        <f>VLOOKUP($A170,Python数据平滑!$A$56:$AN$109,COLUMN(Python数据平滑!L$56),0)</f>
        <v>5573.0378674422018</v>
      </c>
      <c r="O170" s="14">
        <f>VLOOKUP($A170,Python数据平滑!$A$56:$AN$109,COLUMN(Python数据平滑!M$56),0)</f>
        <v>5917.8264558746932</v>
      </c>
      <c r="P170" s="14">
        <f>VLOOKUP($A170,Python数据平滑!$A$56:$AN$109,COLUMN(Python数据平滑!N$56),0)</f>
        <v>6275.9706360854307</v>
      </c>
      <c r="Q170" s="14">
        <f>VLOOKUP($A170,Python数据平滑!$A$56:$AN$109,COLUMN(Python数据平滑!O$56),0)</f>
        <v>6646.9061466495787</v>
      </c>
      <c r="R170" s="14">
        <f>VLOOKUP($A170,Python数据平滑!$A$56:$AN$109,COLUMN(Python数据平滑!P$56),0)</f>
        <v>7029.9040032946159</v>
      </c>
      <c r="S170" s="14">
        <f>VLOOKUP($A170,Python数据平滑!$A$56:$AN$109,COLUMN(Python数据平滑!Q$56),0)</f>
        <v>7424.0444452293568</v>
      </c>
      <c r="T170" s="14">
        <f>VLOOKUP($A170,Python数据平滑!$A$56:$AN$109,COLUMN(Python数据平滑!R$56),0)</f>
        <v>7828.2175882522588</v>
      </c>
      <c r="U170" s="14">
        <f>VLOOKUP($A170,Python数据平滑!$A$56:$AN$109,COLUMN(Python数据平滑!S$56),0)</f>
        <v>8241.1194036999914</v>
      </c>
      <c r="V170" s="14">
        <f>VLOOKUP($A170,Python数据平滑!$A$56:$AN$109,COLUMN(Python数据平滑!T$56),0)</f>
        <v>8661.2455923415055</v>
      </c>
      <c r="W170" s="14">
        <f>VLOOKUP($A170,Python数据平滑!$A$56:$AN$109,COLUMN(Python数据平滑!U$56),0)</f>
        <v>9086.8877818950696</v>
      </c>
      <c r="X170" s="14">
        <f>VLOOKUP($A170,Python数据平滑!$A$56:$AN$109,COLUMN(Python数据平滑!V$56),0)</f>
        <v>9516.1324241022376</v>
      </c>
      <c r="Y170" s="14">
        <f>VLOOKUP($A170,Python数据平滑!$A$56:$AN$109,COLUMN(Python数据平滑!W$56),0)</f>
        <v>9946.8627578523738</v>
      </c>
      <c r="Z170" s="14">
        <f>VLOOKUP($A170,Python数据平滑!$A$56:$AN$109,COLUMN(Python数据平滑!X$56),0)</f>
        <v>10376.764184067461</v>
      </c>
      <c r="AA170" s="14">
        <f>VLOOKUP($A170,Python数据平滑!$A$56:$AN$109,COLUMN(Python数据平滑!Y$56),0)</f>
        <v>10803.33336479392</v>
      </c>
      <c r="AB170" s="14">
        <f>VLOOKUP($A170,Python数据平滑!$A$56:$AN$109,COLUMN(Python数据平滑!Z$56),0)</f>
        <v>11223.891312327631</v>
      </c>
      <c r="AC170" s="14">
        <f>VLOOKUP($A170,Python数据平滑!$A$56:$AN$109,COLUMN(Python数据平滑!AA$56),0)</f>
        <v>11635.60067367963</v>
      </c>
      <c r="AD170" s="14">
        <f>VLOOKUP($A170,Python数据平滑!$A$56:$AN$109,COLUMN(Python数据平滑!AB$56),0)</f>
        <v>12035.487341154159</v>
      </c>
      <c r="AE170" s="14">
        <f>VLOOKUP($A170,Python数据平滑!$A$56:$AN$109,COLUMN(Python数据平滑!AC$56),0)</f>
        <v>12420.466431627179</v>
      </c>
      <c r="AF170" s="14">
        <f>VLOOKUP($A170,Python数据平滑!$A$56:$AN$109,COLUMN(Python数据平滑!AD$56),0)</f>
        <v>12787.37257621607</v>
      </c>
      <c r="AG170" s="14">
        <f>VLOOKUP($A170,Python数据平滑!$A$56:$AN$109,COLUMN(Python数据平滑!AE$56),0)</f>
        <v>13132.99434996011</v>
      </c>
      <c r="AH170" s="14">
        <f>VLOOKUP($A170,Python数据平滑!$A$56:$AN$109,COLUMN(Python数据平滑!AF$56),0)</f>
        <v>13454.112550072239</v>
      </c>
      <c r="AI170" s="14">
        <f>VLOOKUP($A170,Python数据平滑!$A$56:$AN$109,COLUMN(Python数据平滑!AG$56),0)</f>
        <v>13747.54190410475</v>
      </c>
      <c r="AJ170" s="14">
        <f>VLOOKUP($A170,Python数据平滑!$A$56:$AN$109,COLUMN(Python数据平滑!AH$56),0)</f>
        <v>14010.1756594583</v>
      </c>
      <c r="AK170" s="14">
        <f>VLOOKUP($A170,Python数据平滑!$A$56:$AN$109,COLUMN(Python数据平滑!AI$56),0)</f>
        <v>14239.03237708109</v>
      </c>
      <c r="AL170" s="14">
        <f>VLOOKUP($A170,Python数据平滑!$A$56:$AN$109,COLUMN(Python数据平滑!AJ$56),0)</f>
        <v>14431.30412946662</v>
      </c>
      <c r="AM170" s="14">
        <f>VLOOKUP($A170,Python数据平滑!$A$56:$AN$109,COLUMN(Python数据平滑!AK$56),0)</f>
        <v>14584.40519102496</v>
      </c>
      <c r="AN170" s="14">
        <f>VLOOKUP($A170,Python数据平滑!$A$56:$AN$109,COLUMN(Python数据平滑!AL$56),0)</f>
        <v>14696.020212627591</v>
      </c>
      <c r="AO170" s="14">
        <f>VLOOKUP($A170,Python数据平滑!$A$56:$AN$109,COLUMN(Python数据平滑!AM$56),0)</f>
        <v>14764.1507966585</v>
      </c>
      <c r="AP170" s="167">
        <f>VLOOKUP($A170,Python数据平滑!$A$56:$AN$109,COLUMN(Python数据平滑!AN$56),0)</f>
        <v>14787.15933906226</v>
      </c>
    </row>
    <row r="171" spans="1:42" x14ac:dyDescent="0.25">
      <c r="A171" s="132" t="s">
        <v>23</v>
      </c>
      <c r="B171" s="118">
        <f>VLOOKUP($A171,'高情景（2001-2060, 2020RMB）'!$A$14:$W$70,COLUMN('高情景（2001-2060, 2020RMB）'!U$1),0)</f>
        <v>1091.7883404123318</v>
      </c>
      <c r="C171" s="14">
        <f>VLOOKUP($A171,'高情景（2001-2060, 2020RMB）'!$A$14:$W$70,COLUMN('高情景（2001-2060, 2020RMB）'!V$1),0)</f>
        <v>1244.7503877019715</v>
      </c>
      <c r="D171" s="14">
        <f>VLOOKUP($A171,'高情景（2001-2060, 2020RMB）'!$A$14:$W$70,COLUMN('高情景（2001-2060, 2020RMB）'!W$1),0)</f>
        <v>1298.5975960878834</v>
      </c>
      <c r="E171" s="14">
        <f>VLOOKUP($A171,Python数据平滑!$A$56:$AN$109,COLUMN(Python数据平滑!C$56),0)</f>
        <v>1335.1876979081781</v>
      </c>
      <c r="F171" s="14">
        <f>VLOOKUP($A171,Python数据平滑!$A$56:$AN$109,COLUMN(Python数据平滑!D$56),0)</f>
        <v>1426.495491680698</v>
      </c>
      <c r="G171" s="14">
        <f>VLOOKUP($A171,Python数据平滑!$A$56:$AN$109,COLUMN(Python数据平滑!E$56),0)</f>
        <v>1543.2851805374901</v>
      </c>
      <c r="H171" s="14">
        <f>VLOOKUP($A171,Python数据平滑!$A$56:$AN$109,COLUMN(Python数据平滑!F$56),0)</f>
        <v>1655.336860055336</v>
      </c>
      <c r="I171" s="14">
        <f>VLOOKUP($A171,Python数据平滑!$A$56:$AN$109,COLUMN(Python数据平滑!G$56),0)</f>
        <v>1756.002760062046</v>
      </c>
      <c r="J171" s="14">
        <f>VLOOKUP($A171,Python数据平滑!$A$56:$AN$109,COLUMN(Python数据平滑!H$56),0)</f>
        <v>1846.4016130395321</v>
      </c>
      <c r="K171" s="14">
        <f>VLOOKUP($A171,Python数据平滑!$A$56:$AN$109,COLUMN(Python数据平滑!I$56),0)</f>
        <v>1928.64757528317</v>
      </c>
      <c r="L171" s="14">
        <f>VLOOKUP($A171,Python数据平滑!$A$56:$AN$109,COLUMN(Python数据平滑!J$56),0)</f>
        <v>2005.7133635217881</v>
      </c>
      <c r="M171" s="14">
        <f>VLOOKUP($A171,Python数据平滑!$A$56:$AN$109,COLUMN(Python数据平滑!K$56),0)</f>
        <v>2080.5859046162318</v>
      </c>
      <c r="N171" s="14">
        <f>VLOOKUP($A171,Python数据平滑!$A$56:$AN$109,COLUMN(Python数据平滑!L$56),0)</f>
        <v>2153.8056203673732</v>
      </c>
      <c r="O171" s="14">
        <f>VLOOKUP($A171,Python数据平滑!$A$56:$AN$109,COLUMN(Python数据平滑!M$56),0)</f>
        <v>2225.2696906679071</v>
      </c>
      <c r="P171" s="14">
        <f>VLOOKUP($A171,Python数据平滑!$A$56:$AN$109,COLUMN(Python数据平滑!N$56),0)</f>
        <v>2294.9081841269121</v>
      </c>
      <c r="Q171" s="14">
        <f>VLOOKUP($A171,Python数据平滑!$A$56:$AN$109,COLUMN(Python数据平滑!O$56),0)</f>
        <v>2362.6844054075109</v>
      </c>
      <c r="R171" s="14">
        <f>VLOOKUP($A171,Python数据平滑!$A$56:$AN$109,COLUMN(Python数据平滑!P$56),0)</f>
        <v>2428.5620234833891</v>
      </c>
      <c r="S171" s="14">
        <f>VLOOKUP($A171,Python数据平滑!$A$56:$AN$109,COLUMN(Python数据平滑!Q$56),0)</f>
        <v>2492.3992481958489</v>
      </c>
      <c r="T171" s="14">
        <f>VLOOKUP($A171,Python数据平滑!$A$56:$AN$109,COLUMN(Python数据平滑!R$56),0)</f>
        <v>2554.0354323709021</v>
      </c>
      <c r="U171" s="14">
        <f>VLOOKUP($A171,Python数据平滑!$A$56:$AN$109,COLUMN(Python数据平滑!S$56),0)</f>
        <v>2613.3229686391928</v>
      </c>
      <c r="V171" s="14">
        <f>VLOOKUP($A171,Python数据平滑!$A$56:$AN$109,COLUMN(Python数据平滑!T$56),0)</f>
        <v>2670.1280004524301</v>
      </c>
      <c r="W171" s="14">
        <f>VLOOKUP($A171,Python数据平滑!$A$56:$AN$109,COLUMN(Python数据平滑!U$56),0)</f>
        <v>2724.3309950013931</v>
      </c>
      <c r="X171" s="14">
        <f>VLOOKUP($A171,Python数据平滑!$A$56:$AN$109,COLUMN(Python数据平滑!V$56),0)</f>
        <v>2775.8271775529511</v>
      </c>
      <c r="Y171" s="14">
        <f>VLOOKUP($A171,Python数据平滑!$A$56:$AN$109,COLUMN(Python数据平滑!W$56),0)</f>
        <v>2824.5268285194638</v>
      </c>
      <c r="Z171" s="14">
        <f>VLOOKUP($A171,Python数据平滑!$A$56:$AN$109,COLUMN(Python数据平滑!X$56),0)</f>
        <v>2870.355446250991</v>
      </c>
      <c r="AA171" s="14">
        <f>VLOOKUP($A171,Python数据平滑!$A$56:$AN$109,COLUMN(Python数据平滑!Y$56),0)</f>
        <v>2913.25378007778</v>
      </c>
      <c r="AB171" s="14">
        <f>VLOOKUP($A171,Python数据平滑!$A$56:$AN$109,COLUMN(Python数据平滑!Z$56),0)</f>
        <v>2953.177739510621</v>
      </c>
      <c r="AC171" s="14">
        <f>VLOOKUP($A171,Python数据平滑!$A$56:$AN$109,COLUMN(Python数据平滑!AA$56),0)</f>
        <v>2990.0981867173109</v>
      </c>
      <c r="AD171" s="14">
        <f>VLOOKUP($A171,Python数据平滑!$A$56:$AN$109,COLUMN(Python数据平滑!AB$56),0)</f>
        <v>3024.000620426018</v>
      </c>
      <c r="AE171" s="14">
        <f>VLOOKUP($A171,Python数据平滑!$A$56:$AN$109,COLUMN(Python数据平滑!AC$56),0)</f>
        <v>3054.8847602564788</v>
      </c>
      <c r="AF171" s="14">
        <f>VLOOKUP($A171,Python数据平滑!$A$56:$AN$109,COLUMN(Python数据平滑!AD$56),0)</f>
        <v>3082.7640411472748</v>
      </c>
      <c r="AG171" s="14">
        <f>VLOOKUP($A171,Python数据平滑!$A$56:$AN$109,COLUMN(Python数据平滑!AE$56),0)</f>
        <v>3107.665028033844</v>
      </c>
      <c r="AH171" s="14">
        <f>VLOOKUP($A171,Python数据平滑!$A$56:$AN$109,COLUMN(Python数据平滑!AF$56),0)</f>
        <v>3129.6267612445481</v>
      </c>
      <c r="AI171" s="14">
        <f>VLOOKUP($A171,Python数据平滑!$A$56:$AN$109,COLUMN(Python数据平滑!AG$56),0)</f>
        <v>3148.7000432287591</v>
      </c>
      <c r="AJ171" s="14">
        <f>VLOOKUP($A171,Python数据平滑!$A$56:$AN$109,COLUMN(Python数据平滑!AH$56),0)</f>
        <v>3164.946677222541</v>
      </c>
      <c r="AK171" s="14">
        <f>VLOOKUP($A171,Python数据平滑!$A$56:$AN$109,COLUMN(Python数据平滑!AI$56),0)</f>
        <v>3178.438668307489</v>
      </c>
      <c r="AL171" s="14">
        <f>VLOOKUP($A171,Python数据平滑!$A$56:$AN$109,COLUMN(Python数据平滑!AJ$56),0)</f>
        <v>3189.2573970400181</v>
      </c>
      <c r="AM171" s="14">
        <f>VLOOKUP($A171,Python数据平滑!$A$56:$AN$109,COLUMN(Python数据平滑!AK$56),0)</f>
        <v>3197.4927754379778</v>
      </c>
      <c r="AN171" s="14">
        <f>VLOOKUP($A171,Python数据平滑!$A$56:$AN$109,COLUMN(Python数据平滑!AL$56),0)</f>
        <v>3203.2423946236072</v>
      </c>
      <c r="AO171" s="14">
        <f>VLOOKUP($A171,Python数据平滑!$A$56:$AN$109,COLUMN(Python数据平滑!AM$56),0)</f>
        <v>3206.610672854174</v>
      </c>
      <c r="AP171" s="167">
        <f>VLOOKUP($A171,Python数据平滑!$A$56:$AN$109,COLUMN(Python数据平滑!AN$56),0)</f>
        <v>3207.708012038438</v>
      </c>
    </row>
    <row r="172" spans="1:42" x14ac:dyDescent="0.25">
      <c r="A172" s="194" t="s">
        <v>223</v>
      </c>
      <c r="B172" s="216">
        <f>B62</f>
        <v>90023.293328805914</v>
      </c>
      <c r="C172" s="217">
        <f t="shared" ref="C172:D172" si="180">C62</f>
        <v>98562.088933173043</v>
      </c>
      <c r="D172" s="217">
        <f t="shared" si="180"/>
        <v>101803.01469759936</v>
      </c>
      <c r="E172" s="217">
        <f>SUM(E173:E181)</f>
        <v>103452.18056238745</v>
      </c>
      <c r="F172" s="217">
        <f t="shared" ref="F172:AP172" si="181">SUM(F173:F181)</f>
        <v>107512.66050952932</v>
      </c>
      <c r="G172" s="217">
        <f t="shared" si="181"/>
        <v>112607.15771301734</v>
      </c>
      <c r="H172" s="217">
        <f t="shared" si="181"/>
        <v>117408.60963974042</v>
      </c>
      <c r="I172" s="217">
        <f t="shared" si="181"/>
        <v>121569.52402921033</v>
      </c>
      <c r="J172" s="217">
        <f t="shared" si="181"/>
        <v>125029.15282223215</v>
      </c>
      <c r="K172" s="217">
        <f t="shared" si="181"/>
        <v>127745.47819955979</v>
      </c>
      <c r="L172" s="217">
        <f t="shared" si="181"/>
        <v>129695.15427714765</v>
      </c>
      <c r="M172" s="217">
        <f t="shared" si="181"/>
        <v>130895.36808359664</v>
      </c>
      <c r="N172" s="217">
        <f t="shared" si="181"/>
        <v>131469.60456935648</v>
      </c>
      <c r="O172" s="217">
        <f t="shared" si="181"/>
        <v>131576.34544296042</v>
      </c>
      <c r="P172" s="217">
        <f t="shared" si="181"/>
        <v>131380.24042677757</v>
      </c>
      <c r="Q172" s="217">
        <f t="shared" si="181"/>
        <v>131047.21830340703</v>
      </c>
      <c r="R172" s="217">
        <f t="shared" si="181"/>
        <v>130714.31300004454</v>
      </c>
      <c r="S172" s="217">
        <f t="shared" si="181"/>
        <v>130407.34802187947</v>
      </c>
      <c r="T172" s="217">
        <f t="shared" si="181"/>
        <v>130124.65959518633</v>
      </c>
      <c r="U172" s="217">
        <f t="shared" si="181"/>
        <v>129864.72837716805</v>
      </c>
      <c r="V172" s="217">
        <f t="shared" si="181"/>
        <v>129626.16219706999</v>
      </c>
      <c r="W172" s="217">
        <f t="shared" si="181"/>
        <v>129407.68057871531</v>
      </c>
      <c r="X172" s="217">
        <f t="shared" si="181"/>
        <v>129208.10084954537</v>
      </c>
      <c r="Y172" s="217">
        <f t="shared" si="181"/>
        <v>129026.32567335371</v>
      </c>
      <c r="Z172" s="217">
        <f t="shared" si="181"/>
        <v>128861.33187182661</v>
      </c>
      <c r="AA172" s="217">
        <f t="shared" si="181"/>
        <v>128712.16042433001</v>
      </c>
      <c r="AB172" s="217">
        <f t="shared" si="181"/>
        <v>128577.90755663035</v>
      </c>
      <c r="AC172" s="217">
        <f t="shared" si="181"/>
        <v>128457.71684780777</v>
      </c>
      <c r="AD172" s="217">
        <f t="shared" si="181"/>
        <v>128350.77230083189</v>
      </c>
      <c r="AE172" s="217">
        <f t="shared" si="181"/>
        <v>128256.29233639227</v>
      </c>
      <c r="AF172" s="217">
        <f t="shared" si="181"/>
        <v>128173.52468179105</v>
      </c>
      <c r="AG172" s="217">
        <f t="shared" si="181"/>
        <v>128101.74213717773</v>
      </c>
      <c r="AH172" s="217">
        <f t="shared" si="181"/>
        <v>128040.23921022868</v>
      </c>
      <c r="AI172" s="217">
        <f t="shared" si="181"/>
        <v>127988.32961763466</v>
      </c>
      <c r="AJ172" s="217">
        <f t="shared" si="181"/>
        <v>127945.34465748051</v>
      </c>
      <c r="AK172" s="217">
        <f t="shared" si="181"/>
        <v>127910.63246082369</v>
      </c>
      <c r="AL172" s="217">
        <f t="shared" si="181"/>
        <v>127883.55813349159</v>
      </c>
      <c r="AM172" s="217">
        <f t="shared" si="181"/>
        <v>127863.50480031485</v>
      </c>
      <c r="AN172" s="217">
        <f t="shared" si="181"/>
        <v>127849.87556368447</v>
      </c>
      <c r="AO172" s="217">
        <f t="shared" si="181"/>
        <v>127842.09638644234</v>
      </c>
      <c r="AP172" s="218">
        <f t="shared" si="181"/>
        <v>127839.61990568563</v>
      </c>
    </row>
    <row r="173" spans="1:42" x14ac:dyDescent="0.25">
      <c r="A173" s="131" t="s">
        <v>24</v>
      </c>
      <c r="B173" s="118">
        <f>VLOOKUP($A173,'高情景（2001-2060, 2020RMB）'!$A$14:$W$70,COLUMN('高情景（2001-2060, 2020RMB）'!U$1),0)</f>
        <v>7781.1697585795664</v>
      </c>
      <c r="C173" s="14">
        <f>VLOOKUP($A173,'高情景（2001-2060, 2020RMB）'!$A$14:$W$70,COLUMN('高情景（2001-2060, 2020RMB）'!V$1),0)</f>
        <v>8215.0941346473574</v>
      </c>
      <c r="D173" s="14">
        <f>VLOOKUP($A173,'高情景（2001-2060, 2020RMB）'!$A$14:$W$70,COLUMN('高情景（2001-2060, 2020RMB）'!W$1),0)</f>
        <v>8119.836142530613</v>
      </c>
      <c r="E173" s="14">
        <f>VLOOKUP($A173,Python数据平滑!$A$56:$AN$109,COLUMN(Python数据平滑!C$56),0)</f>
        <v>8155.3932853368306</v>
      </c>
      <c r="F173" s="14">
        <f>VLOOKUP($A173,Python数据平滑!$A$56:$AN$109,COLUMN(Python数据平滑!D$56),0)</f>
        <v>8245.1433621552005</v>
      </c>
      <c r="G173" s="14">
        <f>VLOOKUP($A173,Python数据平滑!$A$56:$AN$109,COLUMN(Python数据平滑!E$56),0)</f>
        <v>8363.6861355938254</v>
      </c>
      <c r="H173" s="14">
        <f>VLOOKUP($A173,Python数据平滑!$A$56:$AN$109,COLUMN(Python数据平滑!F$56),0)</f>
        <v>8487.4822440276457</v>
      </c>
      <c r="I173" s="14">
        <f>VLOOKUP($A173,Python数据平滑!$A$56:$AN$109,COLUMN(Python数据平滑!G$56),0)</f>
        <v>8603.1315542044849</v>
      </c>
      <c r="J173" s="14">
        <f>VLOOKUP($A173,Python数据平滑!$A$56:$AN$109,COLUMN(Python数据平滑!H$56),0)</f>
        <v>8699.4249716762661</v>
      </c>
      <c r="K173" s="14">
        <f>VLOOKUP($A173,Python数据平滑!$A$56:$AN$109,COLUMN(Python数据平滑!I$56),0)</f>
        <v>8764.7713750283874</v>
      </c>
      <c r="L173" s="14">
        <f>VLOOKUP($A173,Python数据平滑!$A$56:$AN$109,COLUMN(Python数据平滑!J$56),0)</f>
        <v>8787.5227936612664</v>
      </c>
      <c r="M173" s="14">
        <f>VLOOKUP($A173,Python数据平滑!$A$56:$AN$109,COLUMN(Python数据平滑!K$56),0)</f>
        <v>8760.1944297997215</v>
      </c>
      <c r="N173" s="14">
        <f>VLOOKUP($A173,Python数据平滑!$A$56:$AN$109,COLUMN(Python数据平滑!L$56),0)</f>
        <v>8691.0306856956686</v>
      </c>
      <c r="O173" s="14">
        <f>VLOOKUP($A173,Python数据平滑!$A$56:$AN$109,COLUMN(Python数据平滑!M$56),0)</f>
        <v>8592.3853134859073</v>
      </c>
      <c r="P173" s="14">
        <f>VLOOKUP($A173,Python数据平滑!$A$56:$AN$109,COLUMN(Python数据平滑!N$56),0)</f>
        <v>8476.4849127230136</v>
      </c>
      <c r="Q173" s="14">
        <f>VLOOKUP($A173,Python数据平滑!$A$56:$AN$109,COLUMN(Python数据平滑!O$56),0)</f>
        <v>8355.108549279179</v>
      </c>
      <c r="R173" s="14">
        <f>VLOOKUP($A173,Python数据平滑!$A$56:$AN$109,COLUMN(Python数据平滑!P$56),0)</f>
        <v>8237.6264135920246</v>
      </c>
      <c r="S173" s="14">
        <f>VLOOKUP($A173,Python数据平滑!$A$56:$AN$109,COLUMN(Python数据平滑!Q$56),0)</f>
        <v>8125.7659697428389</v>
      </c>
      <c r="T173" s="14">
        <f>VLOOKUP($A173,Python数据平滑!$A$56:$AN$109,COLUMN(Python数据平滑!R$56),0)</f>
        <v>8019.4032532132314</v>
      </c>
      <c r="U173" s="14">
        <f>VLOOKUP($A173,Python数据平滑!$A$56:$AN$109,COLUMN(Python数据平滑!S$56),0)</f>
        <v>7918.4216114625351</v>
      </c>
      <c r="V173" s="14">
        <f>VLOOKUP($A173,Python数据平滑!$A$56:$AN$109,COLUMN(Python数据平滑!T$56),0)</f>
        <v>7822.711623039866</v>
      </c>
      <c r="W173" s="14">
        <f>VLOOKUP($A173,Python数据平滑!$A$56:$AN$109,COLUMN(Python数据平滑!U$56),0)</f>
        <v>7732.1710272986629</v>
      </c>
      <c r="X173" s="14">
        <f>VLOOKUP($A173,Python数据平滑!$A$56:$AN$109,COLUMN(Python数据平滑!V$56),0)</f>
        <v>7646.7046651842438</v>
      </c>
      <c r="Y173" s="14">
        <f>VLOOKUP($A173,Python数据平滑!$A$56:$AN$109,COLUMN(Python数据平滑!W$56),0)</f>
        <v>7566.2244315871967</v>
      </c>
      <c r="Z173" s="14">
        <f>VLOOKUP($A173,Python数据平滑!$A$56:$AN$109,COLUMN(Python数据平滑!X$56),0)</f>
        <v>7490.6492397837301</v>
      </c>
      <c r="AA173" s="14">
        <f>VLOOKUP($A173,Python数据平滑!$A$56:$AN$109,COLUMN(Python数据平滑!Y$56),0)</f>
        <v>7419.904998515397</v>
      </c>
      <c r="AB173" s="14">
        <f>VLOOKUP($A173,Python数据平滑!$A$56:$AN$109,COLUMN(Python数据平滑!Z$56),0)</f>
        <v>7353.9246022978423</v>
      </c>
      <c r="AC173" s="14">
        <f>VLOOKUP($A173,Python数据平滑!$A$56:$AN$109,COLUMN(Python数据平滑!AA$56),0)</f>
        <v>7292.6479355881893</v>
      </c>
      <c r="AD173" s="14">
        <f>VLOOKUP($A173,Python数据平滑!$A$56:$AN$109,COLUMN(Python数据平滑!AB$56),0)</f>
        <v>7236.0218914889392</v>
      </c>
      <c r="AE173" s="14">
        <f>VLOOKUP($A173,Python数据平滑!$A$56:$AN$109,COLUMN(Python数据平滑!AC$56),0)</f>
        <v>7184.0004057171673</v>
      </c>
      <c r="AF173" s="14">
        <f>VLOOKUP($A173,Python数据平滑!$A$56:$AN$109,COLUMN(Python数据平滑!AD$56),0)</f>
        <v>7136.5445066258517</v>
      </c>
      <c r="AG173" s="14">
        <f>VLOOKUP($A173,Python数据平滑!$A$56:$AN$109,COLUMN(Python数据平滑!AE$56),0)</f>
        <v>7093.6223821297644</v>
      </c>
      <c r="AH173" s="14">
        <f>VLOOKUP($A173,Python数据平滑!$A$56:$AN$109,COLUMN(Python数据平滑!AF$56),0)</f>
        <v>7055.2094644581493</v>
      </c>
      <c r="AI173" s="14">
        <f>VLOOKUP($A173,Python数据平滑!$A$56:$AN$109,COLUMN(Python数据平滑!AG$56),0)</f>
        <v>7021.288533736818</v>
      </c>
      <c r="AJ173" s="14">
        <f>VLOOKUP($A173,Python数据平滑!$A$56:$AN$109,COLUMN(Python数据平滑!AH$56),0)</f>
        <v>6991.8498414879459</v>
      </c>
      <c r="AK173" s="14">
        <f>VLOOKUP($A173,Python数据平滑!$A$56:$AN$109,COLUMN(Python数据平滑!AI$56),0)</f>
        <v>6966.8912552326301</v>
      </c>
      <c r="AL173" s="14">
        <f>VLOOKUP($A173,Python数据平滑!$A$56:$AN$109,COLUMN(Python数据平滑!AJ$56),0)</f>
        <v>6946.4184254859374</v>
      </c>
      <c r="AM173" s="14">
        <f>VLOOKUP($A173,Python数据平滑!$A$56:$AN$109,COLUMN(Python数据平滑!AK$56),0)</f>
        <v>6930.4449765505487</v>
      </c>
      <c r="AN173" s="14">
        <f>VLOOKUP($A173,Python数据平滑!$A$56:$AN$109,COLUMN(Python数据平滑!AL$56),0)</f>
        <v>6918.9927226415666</v>
      </c>
      <c r="AO173" s="14">
        <f>VLOOKUP($A173,Python数据平滑!$A$56:$AN$109,COLUMN(Python数据平滑!AM$56),0)</f>
        <v>6912.0919110157174</v>
      </c>
      <c r="AP173" s="167">
        <f>VLOOKUP($A173,Python数据平滑!$A$56:$AN$109,COLUMN(Python数据平滑!AN$56),0)</f>
        <v>6909.781493930619</v>
      </c>
    </row>
    <row r="174" spans="1:42" x14ac:dyDescent="0.25">
      <c r="A174" s="132" t="s">
        <v>25</v>
      </c>
      <c r="B174" s="118">
        <f>VLOOKUP($A174,'高情景（2001-2060, 2020RMB）'!$A$14:$W$70,COLUMN('高情景（2001-2060, 2020RMB）'!U$1),0)</f>
        <v>4569.5272137342927</v>
      </c>
      <c r="C174" s="14">
        <f>VLOOKUP($A174,'高情景（2001-2060, 2020RMB）'!$A$14:$W$70,COLUMN('高情景（2001-2060, 2020RMB）'!V$1),0)</f>
        <v>5162.1510144134963</v>
      </c>
      <c r="D174" s="14">
        <f>VLOOKUP($A174,'高情景（2001-2060, 2020RMB）'!$A$14:$W$70,COLUMN('高情景（2001-2060, 2020RMB）'!W$1),0)</f>
        <v>5144.2443998897388</v>
      </c>
      <c r="E174" s="14">
        <f>VLOOKUP($A174,Python数据平滑!$A$56:$AN$109,COLUMN(Python数据平滑!C$56),0)</f>
        <v>5173.1570729024379</v>
      </c>
      <c r="F174" s="14">
        <f>VLOOKUP($A174,Python数据平滑!$A$56:$AN$109,COLUMN(Python数据平滑!D$56),0)</f>
        <v>5245.3519423030139</v>
      </c>
      <c r="G174" s="14">
        <f>VLOOKUP($A174,Python数据平滑!$A$56:$AN$109,COLUMN(Python数据平滑!E$56),0)</f>
        <v>5338.9226177488836</v>
      </c>
      <c r="H174" s="14">
        <f>VLOOKUP($A174,Python数据平滑!$A$56:$AN$109,COLUMN(Python数据平滑!F$56),0)</f>
        <v>5433.8752878768992</v>
      </c>
      <c r="I174" s="14">
        <f>VLOOKUP($A174,Python数据平滑!$A$56:$AN$109,COLUMN(Python数据平滑!G$56),0)</f>
        <v>5521.1220266569844</v>
      </c>
      <c r="J174" s="14">
        <f>VLOOKUP($A174,Python数据平滑!$A$56:$AN$109,COLUMN(Python数据平滑!H$56),0)</f>
        <v>5594.1376389372244</v>
      </c>
      <c r="K174" s="14">
        <f>VLOOKUP($A174,Python数据平滑!$A$56:$AN$109,COLUMN(Python数据平滑!I$56),0)</f>
        <v>5646.1648714833273</v>
      </c>
      <c r="L174" s="14">
        <f>VLOOKUP($A174,Python数据平滑!$A$56:$AN$109,COLUMN(Python数据平滑!J$56),0)</f>
        <v>5670.4177319180026</v>
      </c>
      <c r="M174" s="14">
        <f>VLOOKUP($A174,Python数据平滑!$A$56:$AN$109,COLUMN(Python数据平滑!K$56),0)</f>
        <v>5662.6187331931687</v>
      </c>
      <c r="N174" s="14">
        <f>VLOOKUP($A174,Python数据平滑!$A$56:$AN$109,COLUMN(Python数据平滑!L$56),0)</f>
        <v>5627.9835169987446</v>
      </c>
      <c r="O174" s="14">
        <f>VLOOKUP($A174,Python数据平滑!$A$56:$AN$109,COLUMN(Python数据平滑!M$56),0)</f>
        <v>5574.2596492358316</v>
      </c>
      <c r="P174" s="14">
        <f>VLOOKUP($A174,Python数据平滑!$A$56:$AN$109,COLUMN(Python数据平滑!N$56),0)</f>
        <v>5509.1691612066243</v>
      </c>
      <c r="Q174" s="14">
        <f>VLOOKUP($A174,Python数据平滑!$A$56:$AN$109,COLUMN(Python数据平滑!O$56),0)</f>
        <v>5440.2043221760568</v>
      </c>
      <c r="R174" s="14">
        <f>VLOOKUP($A174,Python数据平滑!$A$56:$AN$109,COLUMN(Python数据平滑!P$56),0)</f>
        <v>5373.3630850938443</v>
      </c>
      <c r="S174" s="14">
        <f>VLOOKUP($A174,Python数据平滑!$A$56:$AN$109,COLUMN(Python数据平滑!Q$56),0)</f>
        <v>5309.7593119198564</v>
      </c>
      <c r="T174" s="14">
        <f>VLOOKUP($A174,Python数据平滑!$A$56:$AN$109,COLUMN(Python数据平滑!R$56),0)</f>
        <v>5249.3192028132353</v>
      </c>
      <c r="U174" s="14">
        <f>VLOOKUP($A174,Python数据平滑!$A$56:$AN$109,COLUMN(Python数据平滑!S$56),0)</f>
        <v>5191.973371542289</v>
      </c>
      <c r="V174" s="14">
        <f>VLOOKUP($A174,Python数据平滑!$A$56:$AN$109,COLUMN(Python数据平滑!T$56),0)</f>
        <v>5137.6567464608997</v>
      </c>
      <c r="W174" s="14">
        <f>VLOOKUP($A174,Python数据平滑!$A$56:$AN$109,COLUMN(Python数据平滑!U$56),0)</f>
        <v>5086.3084797230904</v>
      </c>
      <c r="X174" s="14">
        <f>VLOOKUP($A174,Python数据平滑!$A$56:$AN$109,COLUMN(Python数据平滑!V$56),0)</f>
        <v>5037.8718646617936</v>
      </c>
      <c r="Y174" s="14">
        <f>VLOOKUP($A174,Python数据平滑!$A$56:$AN$109,COLUMN(Python数据平滑!W$56),0)</f>
        <v>4992.2942612771922</v>
      </c>
      <c r="Z174" s="14">
        <f>VLOOKUP($A174,Python数据平滑!$A$56:$AN$109,COLUMN(Python数据平滑!X$56),0)</f>
        <v>4949.5270298007999</v>
      </c>
      <c r="AA174" s="14">
        <f>VLOOKUP($A174,Python数据平滑!$A$56:$AN$109,COLUMN(Python数据平滑!Y$56),0)</f>
        <v>4909.525472322106</v>
      </c>
      <c r="AB174" s="14">
        <f>VLOOKUP($A174,Python数据平滑!$A$56:$AN$109,COLUMN(Python数据平滑!Z$56),0)</f>
        <v>4872.2487824862546</v>
      </c>
      <c r="AC174" s="14">
        <f>VLOOKUP($A174,Python数据平滑!$A$56:$AN$109,COLUMN(Python数据平滑!AA$56),0)</f>
        <v>4837.6600032936594</v>
      </c>
      <c r="AD174" s="14">
        <f>VLOOKUP($A174,Python数据平滑!$A$56:$AN$109,COLUMN(Python数据平滑!AB$56),0)</f>
        <v>4805.725993056004</v>
      </c>
      <c r="AE174" s="14">
        <f>VLOOKUP($A174,Python数据平滑!$A$56:$AN$109,COLUMN(Python数据平滑!AC$56),0)</f>
        <v>4776.417399586865</v>
      </c>
      <c r="AF174" s="14">
        <f>VLOOKUP($A174,Python数据平滑!$A$56:$AN$109,COLUMN(Python数据平滑!AD$56),0)</f>
        <v>4749.7086427309123</v>
      </c>
      <c r="AG174" s="14">
        <f>VLOOKUP($A174,Python数据平滑!$A$56:$AN$109,COLUMN(Python数据平滑!AE$56),0)</f>
        <v>4725.5779053623237</v>
      </c>
      <c r="AH174" s="14">
        <f>VLOOKUP($A174,Python数据平滑!$A$56:$AN$109,COLUMN(Python数据平滑!AF$56),0)</f>
        <v>4704.0071330103829</v>
      </c>
      <c r="AI174" s="14">
        <f>VLOOKUP($A174,Python数据平滑!$A$56:$AN$109,COLUMN(Python数据平滑!AG$56),0)</f>
        <v>4684.982042300363</v>
      </c>
      <c r="AJ174" s="14">
        <f>VLOOKUP($A174,Python数据平滑!$A$56:$AN$109,COLUMN(Python数据平滑!AH$56),0)</f>
        <v>4668.4921384282516</v>
      </c>
      <c r="AK174" s="14">
        <f>VLOOKUP($A174,Python数据平滑!$A$56:$AN$109,COLUMN(Python数据平滑!AI$56),0)</f>
        <v>4654.5307419208666</v>
      </c>
      <c r="AL174" s="14">
        <f>VLOOKUP($A174,Python数据平滑!$A$56:$AN$109,COLUMN(Python数据平滑!AJ$56),0)</f>
        <v>4643.0950249678654</v>
      </c>
      <c r="AM174" s="14">
        <f>VLOOKUP($A174,Python数据平滑!$A$56:$AN$109,COLUMN(Python数据平滑!AK$56),0)</f>
        <v>4634.1860576487252</v>
      </c>
      <c r="AN174" s="14">
        <f>VLOOKUP($A174,Python数据平滑!$A$56:$AN$109,COLUMN(Python数据平滑!AL$56),0)</f>
        <v>4627.8088644175123</v>
      </c>
      <c r="AO174" s="14">
        <f>VLOOKUP($A174,Python数据平滑!$A$56:$AN$109,COLUMN(Python数据平滑!AM$56),0)</f>
        <v>4623.9724912499832</v>
      </c>
      <c r="AP174" s="167">
        <f>VLOOKUP($A174,Python数据平滑!$A$56:$AN$109,COLUMN(Python数据平滑!AN$56),0)</f>
        <v>4622.6900839023356</v>
      </c>
    </row>
    <row r="175" spans="1:42" x14ac:dyDescent="0.25">
      <c r="A175" s="132" t="s">
        <v>26</v>
      </c>
      <c r="B175" s="118">
        <f>VLOOKUP($A175,'高情景（2001-2060, 2020RMB）'!$A$14:$W$70,COLUMN('高情景（2001-2060, 2020RMB）'!U$1),0)</f>
        <v>3663.3945727849982</v>
      </c>
      <c r="C175" s="14">
        <f>VLOOKUP($A175,'高情景（2001-2060, 2020RMB）'!$A$14:$W$70,COLUMN('高情景（2001-2060, 2020RMB）'!V$1),0)</f>
        <v>4054.5873514850814</v>
      </c>
      <c r="D175" s="14">
        <f>VLOOKUP($A175,'高情景（2001-2060, 2020RMB）'!$A$14:$W$70,COLUMN('高情景（2001-2060, 2020RMB）'!W$1),0)</f>
        <v>4094.0668183633061</v>
      </c>
      <c r="E175" s="14">
        <f>VLOOKUP($A175,Python数据平滑!$A$56:$AN$109,COLUMN(Python数据平滑!C$56),0)</f>
        <v>4136.5813676525459</v>
      </c>
      <c r="F175" s="14">
        <f>VLOOKUP($A175,Python数据平滑!$A$56:$AN$109,COLUMN(Python数据平滑!D$56),0)</f>
        <v>4241.3462248375436</v>
      </c>
      <c r="G175" s="14">
        <f>VLOOKUP($A175,Python数据平滑!$A$56:$AN$109,COLUMN(Python数据平滑!E$56),0)</f>
        <v>4373.6569729002258</v>
      </c>
      <c r="H175" s="14">
        <f>VLOOKUP($A175,Python数据平滑!$A$56:$AN$109,COLUMN(Python数据平滑!F$56),0)</f>
        <v>4501.7453273924812</v>
      </c>
      <c r="I175" s="14">
        <f>VLOOKUP($A175,Python数据平滑!$A$56:$AN$109,COLUMN(Python数据平滑!G$56),0)</f>
        <v>4616.1604041460496</v>
      </c>
      <c r="J175" s="14">
        <f>VLOOKUP($A175,Python数据平滑!$A$56:$AN$109,COLUMN(Python数据平滑!H$56),0)</f>
        <v>4713.3123670446594</v>
      </c>
      <c r="K175" s="14">
        <f>VLOOKUP($A175,Python数据平滑!$A$56:$AN$109,COLUMN(Python数据平滑!I$56),0)</f>
        <v>4789.5919417506466</v>
      </c>
      <c r="L175" s="14">
        <f>VLOOKUP($A175,Python数据平滑!$A$56:$AN$109,COLUMN(Python数据平滑!J$56),0)</f>
        <v>4841.4936206352086</v>
      </c>
      <c r="M175" s="14">
        <f>VLOOKUP($A175,Python数据平滑!$A$56:$AN$109,COLUMN(Python数据平滑!K$56),0)</f>
        <v>4867.156468517077</v>
      </c>
      <c r="N175" s="14">
        <f>VLOOKUP($A175,Python数据平滑!$A$56:$AN$109,COLUMN(Python数据平滑!L$56),0)</f>
        <v>4870.7141185663631</v>
      </c>
      <c r="O175" s="14">
        <f>VLOOKUP($A175,Python数据平滑!$A$56:$AN$109,COLUMN(Python数据平滑!M$56),0)</f>
        <v>4858.0568338128132</v>
      </c>
      <c r="P175" s="14">
        <f>VLOOKUP($A175,Python数据平滑!$A$56:$AN$109,COLUMN(Python数据平滑!N$56),0)</f>
        <v>4835.2217283279051</v>
      </c>
      <c r="Q175" s="14">
        <f>VLOOKUP($A175,Python数据平滑!$A$56:$AN$109,COLUMN(Python数据平滑!O$56),0)</f>
        <v>4808.2305216302757</v>
      </c>
      <c r="R175" s="14">
        <f>VLOOKUP($A175,Python数据平滑!$A$56:$AN$109,COLUMN(Python数据平滑!P$56),0)</f>
        <v>4782.0190125933586</v>
      </c>
      <c r="S175" s="14">
        <f>VLOOKUP($A175,Python数据平滑!$A$56:$AN$109,COLUMN(Python数据平滑!Q$56),0)</f>
        <v>4757.5104968887608</v>
      </c>
      <c r="T175" s="14">
        <f>VLOOKUP($A175,Python数据平滑!$A$56:$AN$109,COLUMN(Python数据平滑!R$56),0)</f>
        <v>4734.6379473867446</v>
      </c>
      <c r="U175" s="14">
        <f>VLOOKUP($A175,Python数据平滑!$A$56:$AN$109,COLUMN(Python数据平滑!S$56),0)</f>
        <v>4713.3368656128596</v>
      </c>
      <c r="V175" s="14">
        <f>VLOOKUP($A175,Python数据平滑!$A$56:$AN$109,COLUMN(Python数据平滑!T$56),0)</f>
        <v>4693.5451028648176</v>
      </c>
      <c r="W175" s="14">
        <f>VLOOKUP($A175,Python数据平滑!$A$56:$AN$109,COLUMN(Python数据平滑!U$56),0)</f>
        <v>4675.2026914428161</v>
      </c>
      <c r="X175" s="14">
        <f>VLOOKUP($A175,Python数据平滑!$A$56:$AN$109,COLUMN(Python数据平滑!V$56),0)</f>
        <v>4658.2516853354718</v>
      </c>
      <c r="Y175" s="14">
        <f>VLOOKUP($A175,Python数据平滑!$A$56:$AN$109,COLUMN(Python数据平滑!W$56),0)</f>
        <v>4642.636009757427</v>
      </c>
      <c r="Z175" s="14">
        <f>VLOOKUP($A175,Python数据平滑!$A$56:$AN$109,COLUMN(Python数据平滑!X$56),0)</f>
        <v>4628.3013189844733</v>
      </c>
      <c r="AA175" s="14">
        <f>VLOOKUP($A175,Python数据平滑!$A$56:$AN$109,COLUMN(Python数据平滑!Y$56),0)</f>
        <v>4615.1948619771683</v>
      </c>
      <c r="AB175" s="14">
        <f>VLOOKUP($A175,Python数据平滑!$A$56:$AN$109,COLUMN(Python数据平滑!Z$56),0)</f>
        <v>4603.2653553275213</v>
      </c>
      <c r="AC175" s="14">
        <f>VLOOKUP($A175,Python数据平滑!$A$56:$AN$109,COLUMN(Python数据平滑!AA$56),0)</f>
        <v>4592.4628631020241</v>
      </c>
      <c r="AD175" s="14">
        <f>VLOOKUP($A175,Python数据平滑!$A$56:$AN$109,COLUMN(Python数据平滑!AB$56),0)</f>
        <v>4582.7386831917693</v>
      </c>
      <c r="AE175" s="14">
        <f>VLOOKUP($A175,Python数据平滑!$A$56:$AN$109,COLUMN(Python数据平滑!AC$56),0)</f>
        <v>4574.0452398141933</v>
      </c>
      <c r="AF175" s="14">
        <f>VLOOKUP($A175,Python数据平滑!$A$56:$AN$109,COLUMN(Python数据平滑!AD$56),0)</f>
        <v>4566.3359818430308</v>
      </c>
      <c r="AG175" s="14">
        <f>VLOOKUP($A175,Python数据平滑!$A$56:$AN$109,COLUMN(Python数据平滑!AE$56),0)</f>
        <v>4559.5652866728096</v>
      </c>
      <c r="AH175" s="14">
        <f>VLOOKUP($A175,Python数据平滑!$A$56:$AN$109,COLUMN(Python数据平滑!AF$56),0)</f>
        <v>4553.6883693516093</v>
      </c>
      <c r="AI175" s="14">
        <f>VLOOKUP($A175,Python数据平滑!$A$56:$AN$109,COLUMN(Python数据平滑!AG$56),0)</f>
        <v>4548.6611967421868</v>
      </c>
      <c r="AJ175" s="14">
        <f>VLOOKUP($A175,Python数据平滑!$A$56:$AN$109,COLUMN(Python数据平滑!AH$56),0)</f>
        <v>4544.4404064948576</v>
      </c>
      <c r="AK175" s="14">
        <f>VLOOKUP($A175,Python数据平滑!$A$56:$AN$109,COLUMN(Python数据平滑!AI$56),0)</f>
        <v>4540.983230638677</v>
      </c>
      <c r="AL175" s="14">
        <f>VLOOKUP($A175,Python数据平滑!$A$56:$AN$109,COLUMN(Python数据平滑!AJ$56),0)</f>
        <v>4538.2474236183434</v>
      </c>
      <c r="AM175" s="14">
        <f>VLOOKUP($A175,Python数据平滑!$A$56:$AN$109,COLUMN(Python数据平滑!AK$56),0)</f>
        <v>4536.1911946231567</v>
      </c>
      <c r="AN175" s="14">
        <f>VLOOKUP($A175,Python数据平滑!$A$56:$AN$109,COLUMN(Python数据平滑!AL$56),0)</f>
        <v>4534.7731440737616</v>
      </c>
      <c r="AO175" s="14">
        <f>VLOOKUP($A175,Python数据平滑!$A$56:$AN$109,COLUMN(Python数据平滑!AM$56),0)</f>
        <v>4533.9522041482214</v>
      </c>
      <c r="AP175" s="167">
        <f>VLOOKUP($A175,Python数据平滑!$A$56:$AN$109,COLUMN(Python数据平滑!AN$56),0)</f>
        <v>4533.6875832456026</v>
      </c>
    </row>
    <row r="176" spans="1:42" x14ac:dyDescent="0.25">
      <c r="A176" s="132" t="s">
        <v>27</v>
      </c>
      <c r="B176" s="118">
        <f>VLOOKUP($A176,'高情景（2001-2060, 2020RMB）'!$A$14:$W$70,COLUMN('高情景（2001-2060, 2020RMB）'!U$1),0)</f>
        <v>19806.415285139785</v>
      </c>
      <c r="C176" s="14">
        <f>VLOOKUP($A176,'高情景（2001-2060, 2020RMB）'!$A$14:$W$70,COLUMN('高情景（2001-2060, 2020RMB）'!V$1),0)</f>
        <v>22210.139333921907</v>
      </c>
      <c r="D176" s="14">
        <f>VLOOKUP($A176,'高情景（2001-2060, 2020RMB）'!$A$14:$W$70,COLUMN('高情景（2001-2060, 2020RMB）'!W$1),0)</f>
        <v>24050.846611769</v>
      </c>
      <c r="E176" s="14">
        <f>VLOOKUP($A176,Python数据平滑!$A$56:$AN$109,COLUMN(Python数据平滑!C$56),0)</f>
        <v>24548.507196012441</v>
      </c>
      <c r="F176" s="14">
        <f>VLOOKUP($A176,Python数据平滑!$A$56:$AN$109,COLUMN(Python数据平滑!D$56),0)</f>
        <v>25772.32073525136</v>
      </c>
      <c r="G176" s="14">
        <f>VLOOKUP($A176,Python数据平滑!$A$56:$AN$109,COLUMN(Python数据平滑!E$56),0)</f>
        <v>27301.22359256287</v>
      </c>
      <c r="H176" s="14">
        <f>VLOOKUP($A176,Python数据平滑!$A$56:$AN$109,COLUMN(Python数据平滑!F$56),0)</f>
        <v>28722.798893997191</v>
      </c>
      <c r="I176" s="14">
        <f>VLOOKUP($A176,Python数据平滑!$A$56:$AN$109,COLUMN(Python数据平滑!G$56),0)</f>
        <v>29936.52276172012</v>
      </c>
      <c r="J176" s="14">
        <f>VLOOKUP($A176,Python数据平滑!$A$56:$AN$109,COLUMN(Python数据平滑!H$56),0)</f>
        <v>30936.365070368902</v>
      </c>
      <c r="K176" s="14">
        <f>VLOOKUP($A176,Python数据平滑!$A$56:$AN$109,COLUMN(Python数据平滑!I$56),0)</f>
        <v>31724.437486178911</v>
      </c>
      <c r="L176" s="14">
        <f>VLOOKUP($A176,Python数据平滑!$A$56:$AN$109,COLUMN(Python数据平滑!J$56),0)</f>
        <v>32310.127753127741</v>
      </c>
      <c r="M176" s="14">
        <f>VLOOKUP($A176,Python数据平滑!$A$56:$AN$109,COLUMN(Python数据平滑!K$56),0)</f>
        <v>32710.89417127717</v>
      </c>
      <c r="N176" s="14">
        <f>VLOOKUP($A176,Python数据平滑!$A$56:$AN$109,COLUMN(Python数据平滑!L$56),0)</f>
        <v>32956.881259295827</v>
      </c>
      <c r="O176" s="14">
        <f>VLOOKUP($A176,Python数据平滑!$A$56:$AN$109,COLUMN(Python数据平滑!M$56),0)</f>
        <v>33083.863339820011</v>
      </c>
      <c r="P176" s="14">
        <f>VLOOKUP($A176,Python数据平滑!$A$56:$AN$109,COLUMN(Python数据平滑!N$56),0)</f>
        <v>33129.830802420671</v>
      </c>
      <c r="Q176" s="14">
        <f>VLOOKUP($A176,Python数据平滑!$A$56:$AN$109,COLUMN(Python数据平滑!O$56),0)</f>
        <v>33133.825101034818</v>
      </c>
      <c r="R176" s="14">
        <f>VLOOKUP($A176,Python数据平滑!$A$56:$AN$109,COLUMN(Python数据平滑!P$56),0)</f>
        <v>33128.682490519961</v>
      </c>
      <c r="S176" s="14">
        <f>VLOOKUP($A176,Python数据平滑!$A$56:$AN$109,COLUMN(Python数据平滑!Q$56),0)</f>
        <v>33121.15530609282</v>
      </c>
      <c r="T176" s="14">
        <f>VLOOKUP($A176,Python数据平滑!$A$56:$AN$109,COLUMN(Python数据平滑!R$56),0)</f>
        <v>33111.466001851637</v>
      </c>
      <c r="U176" s="14">
        <f>VLOOKUP($A176,Python数据平滑!$A$56:$AN$109,COLUMN(Python数据平滑!S$56),0)</f>
        <v>33099.837227162418</v>
      </c>
      <c r="V176" s="14">
        <f>VLOOKUP($A176,Python数据平滑!$A$56:$AN$109,COLUMN(Python数据平滑!T$56),0)</f>
        <v>33086.491689337097</v>
      </c>
      <c r="W176" s="14">
        <f>VLOOKUP($A176,Python数据平滑!$A$56:$AN$109,COLUMN(Python数据平滑!U$56),0)</f>
        <v>33071.652031185062</v>
      </c>
      <c r="X176" s="14">
        <f>VLOOKUP($A176,Python数据平滑!$A$56:$AN$109,COLUMN(Python数据平滑!V$56),0)</f>
        <v>33055.540723473372</v>
      </c>
      <c r="Y176" s="14">
        <f>VLOOKUP($A176,Python数据平滑!$A$56:$AN$109,COLUMN(Python数据平滑!W$56),0)</f>
        <v>33038.37997230859</v>
      </c>
      <c r="Z176" s="14">
        <f>VLOOKUP($A176,Python数据平滑!$A$56:$AN$109,COLUMN(Python数据平滑!X$56),0)</f>
        <v>33020.391641435926</v>
      </c>
      <c r="AA176" s="14">
        <f>VLOOKUP($A176,Python数据平滑!$A$56:$AN$109,COLUMN(Python数据平滑!Y$56),0)</f>
        <v>33001.797189435667</v>
      </c>
      <c r="AB176" s="14">
        <f>VLOOKUP($A176,Python数据平滑!$A$56:$AN$109,COLUMN(Python数据平滑!Z$56),0)</f>
        <v>32982.817621781032</v>
      </c>
      <c r="AC176" s="14">
        <f>VLOOKUP($A176,Python数据平滑!$A$56:$AN$109,COLUMN(Python数据平滑!AA$56),0)</f>
        <v>32963.673457715777</v>
      </c>
      <c r="AD176" s="14">
        <f>VLOOKUP($A176,Python数据平滑!$A$56:$AN$109,COLUMN(Python数据平滑!AB$56),0)</f>
        <v>32944.584711897267</v>
      </c>
      <c r="AE176" s="14">
        <f>VLOOKUP($A176,Python数据平滑!$A$56:$AN$109,COLUMN(Python数据平滑!AC$56),0)</f>
        <v>32925.770890749111</v>
      </c>
      <c r="AF176" s="14">
        <f>VLOOKUP($A176,Python数据平滑!$A$56:$AN$109,COLUMN(Python数据平滑!AD$56),0)</f>
        <v>32907.451003465801</v>
      </c>
      <c r="AG176" s="14">
        <f>VLOOKUP($A176,Python数据平滑!$A$56:$AN$109,COLUMN(Python数据平滑!AE$56),0)</f>
        <v>32889.843587609052</v>
      </c>
      <c r="AH176" s="14">
        <f>VLOOKUP($A176,Python数据平滑!$A$56:$AN$109,COLUMN(Python数据平滑!AF$56),0)</f>
        <v>32873.166749242817</v>
      </c>
      <c r="AI176" s="14">
        <f>VLOOKUP($A176,Python数据平滑!$A$56:$AN$109,COLUMN(Python数据平滑!AG$56),0)</f>
        <v>32857.638217558037</v>
      </c>
      <c r="AJ176" s="14">
        <f>VLOOKUP($A176,Python数据平滑!$A$56:$AN$109,COLUMN(Python数据平滑!AH$56),0)</f>
        <v>32843.475413947082</v>
      </c>
      <c r="AK176" s="14">
        <f>VLOOKUP($A176,Python数据平滑!$A$56:$AN$109,COLUMN(Python数据平滑!AI$56),0)</f>
        <v>32830.895535499629</v>
      </c>
      <c r="AL176" s="14">
        <f>VLOOKUP($A176,Python数据平滑!$A$56:$AN$109,COLUMN(Python数据平滑!AJ$56),0)</f>
        <v>32820.115652907043</v>
      </c>
      <c r="AM176" s="14">
        <f>VLOOKUP($A176,Python数据平滑!$A$56:$AN$109,COLUMN(Python数据平滑!AK$56),0)</f>
        <v>32811.352822776433</v>
      </c>
      <c r="AN176" s="14">
        <f>VLOOKUP($A176,Python数据平滑!$A$56:$AN$109,COLUMN(Python数据平滑!AL$56),0)</f>
        <v>32804.824214377579</v>
      </c>
      <c r="AO176" s="14">
        <f>VLOOKUP($A176,Python数据平滑!$A$56:$AN$109,COLUMN(Python数据平滑!AM$56),0)</f>
        <v>32800.747250868619</v>
      </c>
      <c r="AP176" s="167">
        <f>VLOOKUP($A176,Python数据平滑!$A$56:$AN$109,COLUMN(Python数据平滑!AN$56),0)</f>
        <v>32799.339765067751</v>
      </c>
    </row>
    <row r="177" spans="1:42" x14ac:dyDescent="0.25">
      <c r="A177" s="132" t="s">
        <v>28</v>
      </c>
      <c r="B177" s="118">
        <f>VLOOKUP($A177,'高情景（2001-2060, 2020RMB）'!$A$14:$W$70,COLUMN('高情景（2001-2060, 2020RMB）'!U$1),0)</f>
        <v>1620.1904872999933</v>
      </c>
      <c r="C177" s="14">
        <f>VLOOKUP($A177,'高情景（2001-2060, 2020RMB）'!$A$14:$W$70,COLUMN('高情景（2001-2060, 2020RMB）'!V$1),0)</f>
        <v>1808.38361047637</v>
      </c>
      <c r="D177" s="14">
        <f>VLOOKUP($A177,'高情景（2001-2060, 2020RMB）'!$A$14:$W$70,COLUMN('高情景（2001-2060, 2020RMB）'!W$1),0)</f>
        <v>1857.221055664822</v>
      </c>
      <c r="E177" s="14">
        <f>VLOOKUP($A177,Python数据平滑!$A$56:$AN$109,COLUMN(Python数据平滑!C$56),0)</f>
        <v>1902.4919678449139</v>
      </c>
      <c r="F177" s="14">
        <f>VLOOKUP($A177,Python数据平滑!$A$56:$AN$109,COLUMN(Python数据平滑!D$56),0)</f>
        <v>2014.273316271913</v>
      </c>
      <c r="G177" s="14">
        <f>VLOOKUP($A177,Python数据平滑!$A$56:$AN$109,COLUMN(Python数据平滑!E$56),0)</f>
        <v>2154.6518357021951</v>
      </c>
      <c r="H177" s="14">
        <f>VLOOKUP($A177,Python数据平滑!$A$56:$AN$109,COLUMN(Python数据平滑!F$56),0)</f>
        <v>2285.4154915184431</v>
      </c>
      <c r="I177" s="14">
        <f>VLOOKUP($A177,Python数据平滑!$A$56:$AN$109,COLUMN(Python数据平滑!G$56),0)</f>
        <v>2397.212276007539</v>
      </c>
      <c r="J177" s="14">
        <f>VLOOKUP($A177,Python数据平滑!$A$56:$AN$109,COLUMN(Python数据平滑!H$56),0)</f>
        <v>2489.7996782187802</v>
      </c>
      <c r="K177" s="14">
        <f>VLOOKUP($A177,Python数据平滑!$A$56:$AN$109,COLUMN(Python数据平滑!I$56),0)</f>
        <v>2563.9067844424039</v>
      </c>
      <c r="L177" s="14">
        <f>VLOOKUP($A177,Python数据平滑!$A$56:$AN$109,COLUMN(Python数据平滑!J$56),0)</f>
        <v>2621.098202569829</v>
      </c>
      <c r="M177" s="14">
        <f>VLOOKUP($A177,Python数据平滑!$A$56:$AN$109,COLUMN(Python数据平滑!K$56),0)</f>
        <v>2663.5485269060368</v>
      </c>
      <c r="N177" s="14">
        <f>VLOOKUP($A177,Python数据平滑!$A$56:$AN$109,COLUMN(Python数据平滑!L$56),0)</f>
        <v>2693.6800923571291</v>
      </c>
      <c r="O177" s="14">
        <f>VLOOKUP($A177,Python数据平滑!$A$56:$AN$109,COLUMN(Python数据平滑!M$56),0)</f>
        <v>2714.1948597641831</v>
      </c>
      <c r="P177" s="14">
        <f>VLOOKUP($A177,Python数据平滑!$A$56:$AN$109,COLUMN(Python数据平滑!N$56),0)</f>
        <v>2728.017528572449</v>
      </c>
      <c r="Q177" s="14">
        <f>VLOOKUP($A177,Python数据平滑!$A$56:$AN$109,COLUMN(Python数据平滑!O$56),0)</f>
        <v>2738.2048599674672</v>
      </c>
      <c r="R177" s="14">
        <f>VLOOKUP($A177,Python数据平滑!$A$56:$AN$109,COLUMN(Python数据平滑!P$56),0)</f>
        <v>2747.360490217523</v>
      </c>
      <c r="S177" s="14">
        <f>VLOOKUP($A177,Python数据平滑!$A$56:$AN$109,COLUMN(Python数据平滑!Q$56),0)</f>
        <v>2756.0152756477542</v>
      </c>
      <c r="T177" s="14">
        <f>VLOOKUP($A177,Python数据平滑!$A$56:$AN$109,COLUMN(Python数据平滑!R$56),0)</f>
        <v>2764.1776056261788</v>
      </c>
      <c r="U177" s="14">
        <f>VLOOKUP($A177,Python数据平滑!$A$56:$AN$109,COLUMN(Python数据平滑!S$56),0)</f>
        <v>2771.856294978882</v>
      </c>
      <c r="V177" s="14">
        <f>VLOOKUP($A177,Python数据平滑!$A$56:$AN$109,COLUMN(Python数据平滑!T$56),0)</f>
        <v>2779.0605645820669</v>
      </c>
      <c r="W177" s="14">
        <f>VLOOKUP($A177,Python数据平滑!$A$56:$AN$109,COLUMN(Python数据平滑!U$56),0)</f>
        <v>2785.8000219605478</v>
      </c>
      <c r="X177" s="14">
        <f>VLOOKUP($A177,Python数据平滑!$A$56:$AN$109,COLUMN(Python数据平滑!V$56),0)</f>
        <v>2792.0846419424038</v>
      </c>
      <c r="Y177" s="14">
        <f>VLOOKUP($A177,Python数据平滑!$A$56:$AN$109,COLUMN(Python数据平滑!W$56),0)</f>
        <v>2797.9247474177041</v>
      </c>
      <c r="Z177" s="14">
        <f>VLOOKUP($A177,Python数据平滑!$A$56:$AN$109,COLUMN(Python数据平滑!X$56),0)</f>
        <v>2803.3309902471601</v>
      </c>
      <c r="AA177" s="14">
        <f>VLOOKUP($A177,Python数据平滑!$A$56:$AN$109,COLUMN(Python数据平滑!Y$56),0)</f>
        <v>2808.3143323645681</v>
      </c>
      <c r="AB177" s="14">
        <f>VLOOKUP($A177,Python数据平滑!$A$56:$AN$109,COLUMN(Python数据平滑!Z$56),0)</f>
        <v>2812.886027114947</v>
      </c>
      <c r="AC177" s="14">
        <f>VLOOKUP($A177,Python数据平滑!$A$56:$AN$109,COLUMN(Python数据平滑!AA$56),0)</f>
        <v>2817.057600868075</v>
      </c>
      <c r="AD177" s="14">
        <f>VLOOKUP($A177,Python数据平滑!$A$56:$AN$109,COLUMN(Python数据平滑!AB$56),0)</f>
        <v>2820.8408349451151</v>
      </c>
      <c r="AE177" s="14">
        <f>VLOOKUP($A177,Python数据平滑!$A$56:$AN$109,COLUMN(Python数据平滑!AC$56),0)</f>
        <v>2824.2477478938272</v>
      </c>
      <c r="AF177" s="14">
        <f>VLOOKUP($A177,Python数据平滑!$A$56:$AN$109,COLUMN(Python数据平滑!AD$56),0)</f>
        <v>2827.2905781459408</v>
      </c>
      <c r="AG177" s="14">
        <f>VLOOKUP($A177,Python数据平滑!$A$56:$AN$109,COLUMN(Python数据平滑!AE$56),0)</f>
        <v>2829.9817670878729</v>
      </c>
      <c r="AH177" s="14">
        <f>VLOOKUP($A177,Python数据平滑!$A$56:$AN$109,COLUMN(Python数据平滑!AF$56),0)</f>
        <v>2832.3339425741769</v>
      </c>
      <c r="AI177" s="14">
        <f>VLOOKUP($A177,Python数据平滑!$A$56:$AN$109,COLUMN(Python数据平滑!AG$56),0)</f>
        <v>2834.3599029108709</v>
      </c>
      <c r="AJ177" s="14">
        <f>VLOOKUP($A177,Python数据平滑!$A$56:$AN$109,COLUMN(Python数据平滑!AH$56),0)</f>
        <v>2836.0726013338299</v>
      </c>
      <c r="AK177" s="14">
        <f>VLOOKUP($A177,Python数据平滑!$A$56:$AN$109,COLUMN(Python数据平滑!AI$56),0)</f>
        <v>2837.4851310054109</v>
      </c>
      <c r="AL177" s="14">
        <f>VLOOKUP($A177,Python数据平滑!$A$56:$AN$109,COLUMN(Python数据平滑!AJ$56),0)</f>
        <v>2838.6107105505862</v>
      </c>
      <c r="AM177" s="14">
        <f>VLOOKUP($A177,Python数据平滑!$A$56:$AN$109,COLUMN(Python数据平滑!AK$56),0)</f>
        <v>2839.462670151886</v>
      </c>
      <c r="AN177" s="14">
        <f>VLOOKUP($A177,Python数据平滑!$A$56:$AN$109,COLUMN(Python数据平滑!AL$56),0)</f>
        <v>2840.0544382207131</v>
      </c>
      <c r="AO177" s="14">
        <f>VLOOKUP($A177,Python数据平滑!$A$56:$AN$109,COLUMN(Python数据平滑!AM$56),0)</f>
        <v>2840.3995286606541</v>
      </c>
      <c r="AP177" s="167">
        <f>VLOOKUP($A177,Python数据平滑!$A$56:$AN$109,COLUMN(Python数据平滑!AN$56),0)</f>
        <v>2840.5115287369549</v>
      </c>
    </row>
    <row r="178" spans="1:42" x14ac:dyDescent="0.25">
      <c r="A178" s="132" t="s">
        <v>29</v>
      </c>
      <c r="B178" s="118">
        <f>VLOOKUP($A178,'高情景（2001-2060, 2020RMB）'!$A$14:$W$70,COLUMN('高情景（2001-2060, 2020RMB）'!U$1),0)</f>
        <v>6979.0004205387331</v>
      </c>
      <c r="C178" s="14">
        <f>VLOOKUP($A178,'高情景（2001-2060, 2020RMB）'!$A$14:$W$70,COLUMN('高情景（2001-2060, 2020RMB）'!V$1),0)</f>
        <v>7724.2476257787857</v>
      </c>
      <c r="D178" s="14">
        <f>VLOOKUP($A178,'高情景（2001-2060, 2020RMB）'!$A$14:$W$70,COLUMN('高情景（2001-2060, 2020RMB）'!W$1),0)</f>
        <v>7705.3000762763377</v>
      </c>
      <c r="E178" s="14">
        <f>VLOOKUP($A178,Python数据平滑!$A$56:$AN$109,COLUMN(Python数据平滑!C$56),0)</f>
        <v>7817.3070502276541</v>
      </c>
      <c r="F178" s="14">
        <f>VLOOKUP($A178,Python数据平滑!$A$56:$AN$109,COLUMN(Python数据平滑!D$56),0)</f>
        <v>8091.4939386242977</v>
      </c>
      <c r="G178" s="14">
        <f>VLOOKUP($A178,Python数据平滑!$A$56:$AN$109,COLUMN(Python数据平滑!E$56),0)</f>
        <v>8432.5171829893479</v>
      </c>
      <c r="H178" s="14">
        <f>VLOOKUP($A178,Python数据平滑!$A$56:$AN$109,COLUMN(Python数据平滑!F$56),0)</f>
        <v>8751.0083995173609</v>
      </c>
      <c r="I178" s="14">
        <f>VLOOKUP($A178,Python数据平滑!$A$56:$AN$109,COLUMN(Python数据平滑!G$56),0)</f>
        <v>9023.9344701511836</v>
      </c>
      <c r="J178" s="14">
        <f>VLOOKUP($A178,Python数据平滑!$A$56:$AN$109,COLUMN(Python数据平滑!H$56),0)</f>
        <v>9246.9320847304371</v>
      </c>
      <c r="K178" s="14">
        <f>VLOOKUP($A178,Python数据平滑!$A$56:$AN$109,COLUMN(Python数据平滑!I$56),0)</f>
        <v>9416.5158594925451</v>
      </c>
      <c r="L178" s="14">
        <f>VLOOKUP($A178,Python数据平滑!$A$56:$AN$109,COLUMN(Python数据平滑!J$56),0)</f>
        <v>9530.1687822989807</v>
      </c>
      <c r="M178" s="14">
        <f>VLOOKUP($A178,Python数据平滑!$A$56:$AN$109,COLUMN(Python数据平滑!K$56),0)</f>
        <v>9588.2960334399431</v>
      </c>
      <c r="N178" s="14">
        <f>VLOOKUP($A178,Python数据平滑!$A$56:$AN$109,COLUMN(Python数据平滑!L$56),0)</f>
        <v>9599.9418731709884</v>
      </c>
      <c r="O178" s="14">
        <f>VLOOKUP($A178,Python数据平滑!$A$56:$AN$109,COLUMN(Python数据平滑!M$56),0)</f>
        <v>9576.8727094120441</v>
      </c>
      <c r="P178" s="14">
        <f>VLOOKUP($A178,Python数据平滑!$A$56:$AN$109,COLUMN(Python数据平滑!N$56),0)</f>
        <v>9531.2175871284526</v>
      </c>
      <c r="Q178" s="14">
        <f>VLOOKUP($A178,Python数据平滑!$A$56:$AN$109,COLUMN(Python数据平滑!O$56),0)</f>
        <v>9475.1092401433325</v>
      </c>
      <c r="R178" s="14">
        <f>VLOOKUP($A178,Python数据平滑!$A$56:$AN$109,COLUMN(Python数据平滑!P$56),0)</f>
        <v>9418.5334289369839</v>
      </c>
      <c r="S178" s="14">
        <f>VLOOKUP($A178,Python数据平滑!$A$56:$AN$109,COLUMN(Python数据平滑!Q$56),0)</f>
        <v>9363.5237348607534</v>
      </c>
      <c r="T178" s="14">
        <f>VLOOKUP($A178,Python数据平滑!$A$56:$AN$109,COLUMN(Python数据平滑!R$56),0)</f>
        <v>9310.1463703606187</v>
      </c>
      <c r="U178" s="14">
        <f>VLOOKUP($A178,Python数据平滑!$A$56:$AN$109,COLUMN(Python数据平滑!S$56),0)</f>
        <v>9258.4662912451313</v>
      </c>
      <c r="V178" s="14">
        <f>VLOOKUP($A178,Python数据平滑!$A$56:$AN$109,COLUMN(Python数据平滑!T$56),0)</f>
        <v>9208.5473376009249</v>
      </c>
      <c r="W178" s="14">
        <f>VLOOKUP($A178,Python数据平滑!$A$56:$AN$109,COLUMN(Python数据平滑!U$56),0)</f>
        <v>9160.4523792732252</v>
      </c>
      <c r="X178" s="14">
        <f>VLOOKUP($A178,Python数据平滑!$A$56:$AN$109,COLUMN(Python数据平滑!V$56),0)</f>
        <v>9114.2434658709553</v>
      </c>
      <c r="Y178" s="14">
        <f>VLOOKUP($A178,Python数据平滑!$A$56:$AN$109,COLUMN(Python数据平滑!W$56),0)</f>
        <v>9069.9819812911101</v>
      </c>
      <c r="Z178" s="14">
        <f>VLOOKUP($A178,Python数据平滑!$A$56:$AN$109,COLUMN(Python数据平滑!X$56),0)</f>
        <v>9027.7288027933901</v>
      </c>
      <c r="AA178" s="14">
        <f>VLOOKUP($A178,Python数据平滑!$A$56:$AN$109,COLUMN(Python数据平滑!Y$56),0)</f>
        <v>8987.5444646931082</v>
      </c>
      <c r="AB178" s="14">
        <f>VLOOKUP($A178,Python数据平滑!$A$56:$AN$109,COLUMN(Python数据平滑!Z$56),0)</f>
        <v>8949.4893267786647</v>
      </c>
      <c r="AC178" s="14">
        <f>VLOOKUP($A178,Python数据平滑!$A$56:$AN$109,COLUMN(Python数据平滑!AA$56),0)</f>
        <v>8913.6237475997641</v>
      </c>
      <c r="AD178" s="14">
        <f>VLOOKUP($A178,Python数据平滑!$A$56:$AN$109,COLUMN(Python数据平滑!AB$56),0)</f>
        <v>8880.0082628134078</v>
      </c>
      <c r="AE178" s="14">
        <f>VLOOKUP($A178,Python数据平滑!$A$56:$AN$109,COLUMN(Python数据平滑!AC$56),0)</f>
        <v>8848.7037688169112</v>
      </c>
      <c r="AF178" s="14">
        <f>VLOOKUP($A178,Python数据平滑!$A$56:$AN$109,COLUMN(Python数据平滑!AD$56),0)</f>
        <v>8819.7717119414465</v>
      </c>
      <c r="AG178" s="14">
        <f>VLOOKUP($A178,Python数据平滑!$A$56:$AN$109,COLUMN(Python数据平滑!AE$56),0)</f>
        <v>8793.274283525463</v>
      </c>
      <c r="AH178" s="14">
        <f>VLOOKUP($A178,Python数据平滑!$A$56:$AN$109,COLUMN(Python数据平滑!AF$56),0)</f>
        <v>8769.2746212351685</v>
      </c>
      <c r="AI178" s="14">
        <f>VLOOKUP($A178,Python数据平滑!$A$56:$AN$109,COLUMN(Python数据平滑!AG$56),0)</f>
        <v>8747.8370170491417</v>
      </c>
      <c r="AJ178" s="14">
        <f>VLOOKUP($A178,Python数据平滑!$A$56:$AN$109,COLUMN(Python数据平滑!AH$56),0)</f>
        <v>8729.0271323767247</v>
      </c>
      <c r="AK178" s="14">
        <f>VLOOKUP($A178,Python数据平滑!$A$56:$AN$109,COLUMN(Python数据平滑!AI$56),0)</f>
        <v>8712.9122208351928</v>
      </c>
      <c r="AL178" s="14">
        <f>VLOOKUP($A178,Python数据平滑!$A$56:$AN$109,COLUMN(Python数据平滑!AJ$56),0)</f>
        <v>8699.561359268766</v>
      </c>
      <c r="AM178" s="14">
        <f>VLOOKUP($A178,Python数据平滑!$A$56:$AN$109,COLUMN(Python数据平滑!AK$56),0)</f>
        <v>8689.0456876542576</v>
      </c>
      <c r="AN178" s="14">
        <f>VLOOKUP($A178,Python数据平滑!$A$56:$AN$109,COLUMN(Python数据平滑!AL$56),0)</f>
        <v>8681.438658603256</v>
      </c>
      <c r="AO178" s="14">
        <f>VLOOKUP($A178,Python数据平滑!$A$56:$AN$109,COLUMN(Python数据平滑!AM$56),0)</f>
        <v>8676.8162972403443</v>
      </c>
      <c r="AP178" s="167">
        <f>VLOOKUP($A178,Python数据平滑!$A$56:$AN$109,COLUMN(Python数据平滑!AN$56),0)</f>
        <v>8675.2574723112793</v>
      </c>
    </row>
    <row r="179" spans="1:42" x14ac:dyDescent="0.25">
      <c r="A179" s="132" t="s">
        <v>30</v>
      </c>
      <c r="B179" s="118">
        <f>VLOOKUP($A179,'高情景（2001-2060, 2020RMB）'!$A$14:$W$70,COLUMN('高情景（2001-2060, 2020RMB）'!U$1),0)</f>
        <v>14330.826150726112</v>
      </c>
      <c r="C179" s="14">
        <f>VLOOKUP($A179,'高情景（2001-2060, 2020RMB）'!$A$14:$W$70,COLUMN('高情景（2001-2060, 2020RMB）'!V$1),0)</f>
        <v>16114.79117583528</v>
      </c>
      <c r="D179" s="14">
        <f>VLOOKUP($A179,'高情景（2001-2060, 2020RMB）'!$A$14:$W$70,COLUMN('高情景（2001-2060, 2020RMB）'!W$1),0)</f>
        <v>16124.371416167727</v>
      </c>
      <c r="E179" s="14">
        <f>VLOOKUP($A179,Python数据平滑!$A$56:$AN$109,COLUMN(Python数据平滑!C$56),0)</f>
        <v>16350.82280359887</v>
      </c>
      <c r="F179" s="14">
        <f>VLOOKUP($A179,Python数据平滑!$A$56:$AN$109,COLUMN(Python数据平滑!D$56),0)</f>
        <v>16907.28097442611</v>
      </c>
      <c r="G179" s="14">
        <f>VLOOKUP($A179,Python数据平滑!$A$56:$AN$109,COLUMN(Python数据平滑!E$56),0)</f>
        <v>17604.788835393501</v>
      </c>
      <c r="H179" s="14">
        <f>VLOOKUP($A179,Python数据平滑!$A$56:$AN$109,COLUMN(Python数据平滑!F$56),0)</f>
        <v>18265.577880967681</v>
      </c>
      <c r="I179" s="14">
        <f>VLOOKUP($A179,Python数据平滑!$A$56:$AN$109,COLUMN(Python数据平滑!G$56),0)</f>
        <v>18837.038297413761</v>
      </c>
      <c r="J179" s="14">
        <f>VLOOKUP($A179,Python数据平滑!$A$56:$AN$109,COLUMN(Python数据平滑!H$56),0)</f>
        <v>19300.857049929509</v>
      </c>
      <c r="K179" s="14">
        <f>VLOOKUP($A179,Python数据平滑!$A$56:$AN$109,COLUMN(Python数据平滑!I$56),0)</f>
        <v>19639.63894549599</v>
      </c>
      <c r="L179" s="14">
        <f>VLOOKUP($A179,Python数据平滑!$A$56:$AN$109,COLUMN(Python数据平滑!J$56),0)</f>
        <v>19837.708251846139</v>
      </c>
      <c r="M179" s="14">
        <f>VLOOKUP($A179,Python数据平滑!$A$56:$AN$109,COLUMN(Python数据平滑!K$56),0)</f>
        <v>19889.404371177541</v>
      </c>
      <c r="N179" s="14">
        <f>VLOOKUP($A179,Python数据平滑!$A$56:$AN$109,COLUMN(Python数据平滑!L$56),0)</f>
        <v>19822.006344597339</v>
      </c>
      <c r="O179" s="14">
        <f>VLOOKUP($A179,Python数据平滑!$A$56:$AN$109,COLUMN(Python数据平滑!M$56),0)</f>
        <v>19672.3071782107</v>
      </c>
      <c r="P179" s="14">
        <f>VLOOKUP($A179,Python数据平滑!$A$56:$AN$109,COLUMN(Python数据平滑!N$56),0)</f>
        <v>19477.406799566761</v>
      </c>
      <c r="Q179" s="14">
        <f>VLOOKUP($A179,Python数据平滑!$A$56:$AN$109,COLUMN(Python数据平滑!O$56),0)</f>
        <v>19273.537016000191</v>
      </c>
      <c r="R179" s="14">
        <f>VLOOKUP($A179,Python数据平滑!$A$56:$AN$109,COLUMN(Python数据平滑!P$56),0)</f>
        <v>19089.588236534051</v>
      </c>
      <c r="S179" s="14">
        <f>VLOOKUP($A179,Python数据平滑!$A$56:$AN$109,COLUMN(Python数据平滑!Q$56),0)</f>
        <v>18929.68401599591</v>
      </c>
      <c r="T179" s="14">
        <f>VLOOKUP($A179,Python数据平滑!$A$56:$AN$109,COLUMN(Python数据平滑!R$56),0)</f>
        <v>18791.989068102659</v>
      </c>
      <c r="U179" s="14">
        <f>VLOOKUP($A179,Python数据平滑!$A$56:$AN$109,COLUMN(Python数据平滑!S$56),0)</f>
        <v>18674.786174110639</v>
      </c>
      <c r="V179" s="14">
        <f>VLOOKUP($A179,Python数据平滑!$A$56:$AN$109,COLUMN(Python数据平滑!T$56),0)</f>
        <v>18576.459375182782</v>
      </c>
      <c r="W179" s="14">
        <f>VLOOKUP($A179,Python数据平滑!$A$56:$AN$109,COLUMN(Python数据平滑!U$56),0)</f>
        <v>18495.478921767859</v>
      </c>
      <c r="X179" s="14">
        <f>VLOOKUP($A179,Python数据平滑!$A$56:$AN$109,COLUMN(Python数据平滑!V$56),0)</f>
        <v>18430.387783573711</v>
      </c>
      <c r="Y179" s="14">
        <f>VLOOKUP($A179,Python数据平滑!$A$56:$AN$109,COLUMN(Python数据平滑!W$56),0)</f>
        <v>18379.789555593419</v>
      </c>
      <c r="Z179" s="14">
        <f>VLOOKUP($A179,Python数据平滑!$A$56:$AN$109,COLUMN(Python数据平滑!X$56),0)</f>
        <v>18342.33762333688</v>
      </c>
      <c r="AA179" s="14">
        <f>VLOOKUP($A179,Python数据平滑!$A$56:$AN$109,COLUMN(Python数据平滑!Y$56),0)</f>
        <v>18316.72547452962</v>
      </c>
      <c r="AB179" s="14">
        <f>VLOOKUP($A179,Python数据平滑!$A$56:$AN$109,COLUMN(Python数据平滑!Z$56),0)</f>
        <v>18301.678065577689</v>
      </c>
      <c r="AC179" s="14">
        <f>VLOOKUP($A179,Python数据平滑!$A$56:$AN$109,COLUMN(Python数据平滑!AA$56),0)</f>
        <v>18295.944169456241</v>
      </c>
      <c r="AD179" s="14">
        <f>VLOOKUP($A179,Python数据平滑!$A$56:$AN$109,COLUMN(Python数据平滑!AB$56),0)</f>
        <v>18298.28964769117</v>
      </c>
      <c r="AE179" s="14">
        <f>VLOOKUP($A179,Python数据平滑!$A$56:$AN$109,COLUMN(Python数据平滑!AC$56),0)</f>
        <v>18307.491603017141</v>
      </c>
      <c r="AF179" s="14">
        <f>VLOOKUP($A179,Python数据平滑!$A$56:$AN$109,COLUMN(Python数据平滑!AD$56),0)</f>
        <v>18322.333381315289</v>
      </c>
      <c r="AG179" s="14">
        <f>VLOOKUP($A179,Python数据平滑!$A$56:$AN$109,COLUMN(Python数据平滑!AE$56),0)</f>
        <v>18341.600401699059</v>
      </c>
      <c r="AH179" s="14">
        <f>VLOOKUP($A179,Python数据平滑!$A$56:$AN$109,COLUMN(Python数据平滑!AF$56),0)</f>
        <v>18364.07680223995</v>
      </c>
      <c r="AI179" s="14">
        <f>VLOOKUP($A179,Python数据平滑!$A$56:$AN$109,COLUMN(Python数据平滑!AG$56),0)</f>
        <v>18388.542895870811</v>
      </c>
      <c r="AJ179" s="14">
        <f>VLOOKUP($A179,Python数据平滑!$A$56:$AN$109,COLUMN(Python数据平滑!AH$56),0)</f>
        <v>18413.773436517298</v>
      </c>
      <c r="AK179" s="14">
        <f>VLOOKUP($A179,Python数据平滑!$A$56:$AN$109,COLUMN(Python数据平滑!AI$56),0)</f>
        <v>18438.536699502089</v>
      </c>
      <c r="AL179" s="14">
        <f>VLOOKUP($A179,Python数据平滑!$A$56:$AN$109,COLUMN(Python数据平滑!AJ$56),0)</f>
        <v>18461.594382748281</v>
      </c>
      <c r="AM179" s="14">
        <f>VLOOKUP($A179,Python数据平滑!$A$56:$AN$109,COLUMN(Python数据平滑!AK$56),0)</f>
        <v>18481.702336258139</v>
      </c>
      <c r="AN179" s="14">
        <f>VLOOKUP($A179,Python数据平滑!$A$56:$AN$109,COLUMN(Python数据平滑!AL$56),0)</f>
        <v>18497.61212675153</v>
      </c>
      <c r="AO179" s="14">
        <f>VLOOKUP($A179,Python数据平滑!$A$56:$AN$109,COLUMN(Python数据平滑!AM$56),0)</f>
        <v>18508.07344218831</v>
      </c>
      <c r="AP179" s="167">
        <f>VLOOKUP($A179,Python数据平滑!$A$56:$AN$109,COLUMN(Python数据平滑!AN$56),0)</f>
        <v>18511.8373371669</v>
      </c>
    </row>
    <row r="180" spans="1:42" x14ac:dyDescent="0.25">
      <c r="A180" s="132" t="s">
        <v>31</v>
      </c>
      <c r="B180" s="118">
        <f>VLOOKUP($A180,'高情景（2001-2060, 2020RMB）'!$A$14:$W$70,COLUMN('高情景（2001-2060, 2020RMB）'!U$1),0)</f>
        <v>19850.963290163178</v>
      </c>
      <c r="C180" s="14">
        <f>VLOOKUP($A180,'高情景（2001-2060, 2020RMB）'!$A$14:$W$70,COLUMN('高情景（2001-2060, 2020RMB）'!V$1),0)</f>
        <v>20916.634028655993</v>
      </c>
      <c r="D180" s="14">
        <f>VLOOKUP($A180,'高情景（2001-2060, 2020RMB）'!$A$14:$W$70,COLUMN('高情景（2001-2060, 2020RMB）'!W$1),0)</f>
        <v>21502.759178911721</v>
      </c>
      <c r="E180" s="14">
        <f>VLOOKUP($A180,Python数据平滑!$A$56:$AN$109,COLUMN(Python数据平滑!C$56),0)</f>
        <v>21893.257454342202</v>
      </c>
      <c r="F180" s="14">
        <f>VLOOKUP($A180,Python数据平滑!$A$56:$AN$109,COLUMN(Python数据平滑!D$56),0)</f>
        <v>22851.307318764571</v>
      </c>
      <c r="G180" s="14">
        <f>VLOOKUP($A180,Python数据平滑!$A$56:$AN$109,COLUMN(Python数据平滑!E$56),0)</f>
        <v>24044.974598862449</v>
      </c>
      <c r="H180" s="14">
        <f>VLOOKUP($A180,Python数据平滑!$A$56:$AN$109,COLUMN(Python数据平滑!F$56),0)</f>
        <v>25155.2054875555</v>
      </c>
      <c r="I180" s="14">
        <f>VLOOKUP($A180,Python数据平滑!$A$56:$AN$109,COLUMN(Python数据平滑!G$56),0)</f>
        <v>26103.426450451439</v>
      </c>
      <c r="J180" s="14">
        <f>VLOOKUP($A180,Python数据平滑!$A$56:$AN$109,COLUMN(Python数据平滑!H$56),0)</f>
        <v>26881.818011916159</v>
      </c>
      <c r="K180" s="14">
        <f>VLOOKUP($A180,Python数据平滑!$A$56:$AN$109,COLUMN(Python数据平滑!I$56),0)</f>
        <v>27487.58531526104</v>
      </c>
      <c r="L180" s="14">
        <f>VLOOKUP($A180,Python数据平滑!$A$56:$AN$109,COLUMN(Python数据平滑!J$56),0)</f>
        <v>27922.657297865218</v>
      </c>
      <c r="M180" s="14">
        <f>VLOOKUP($A180,Python数据平滑!$A$56:$AN$109,COLUMN(Python数据平滑!K$56),0)</f>
        <v>28196.46779273649</v>
      </c>
      <c r="N180" s="14">
        <f>VLOOKUP($A180,Python数据平滑!$A$56:$AN$109,COLUMN(Python数据平滑!L$56),0)</f>
        <v>28335.248256183189</v>
      </c>
      <c r="O180" s="14">
        <f>VLOOKUP($A180,Python数据平滑!$A$56:$AN$109,COLUMN(Python数据平滑!M$56),0)</f>
        <v>28371.381012889891</v>
      </c>
      <c r="P180" s="14">
        <f>VLOOKUP($A180,Python数据平滑!$A$56:$AN$109,COLUMN(Python数据平滑!N$56),0)</f>
        <v>28338.826006308329</v>
      </c>
      <c r="Q180" s="14">
        <f>VLOOKUP($A180,Python数据平滑!$A$56:$AN$109,COLUMN(Python数据平滑!O$56),0)</f>
        <v>28272.091850079669</v>
      </c>
      <c r="R180" s="14">
        <f>VLOOKUP($A180,Python数据平滑!$A$56:$AN$109,COLUMN(Python数据平滑!P$56),0)</f>
        <v>28199.947609991021</v>
      </c>
      <c r="S180" s="14">
        <f>VLOOKUP($A180,Python数据平滑!$A$56:$AN$109,COLUMN(Python数据平滑!Q$56),0)</f>
        <v>28128.306801173931</v>
      </c>
      <c r="T180" s="14">
        <f>VLOOKUP($A180,Python数据平滑!$A$56:$AN$109,COLUMN(Python数据平滑!R$56),0)</f>
        <v>28057.38846655783</v>
      </c>
      <c r="U180" s="14">
        <f>VLOOKUP($A180,Python数据平滑!$A$56:$AN$109,COLUMN(Python数据平滑!S$56),0)</f>
        <v>27987.409448688701</v>
      </c>
      <c r="V180" s="14">
        <f>VLOOKUP($A180,Python数据平滑!$A$56:$AN$109,COLUMN(Python数据平滑!T$56),0)</f>
        <v>27918.584454751101</v>
      </c>
      <c r="W180" s="14">
        <f>VLOOKUP($A180,Python数据平滑!$A$56:$AN$109,COLUMN(Python数据平滑!U$56),0)</f>
        <v>27851.126138185609</v>
      </c>
      <c r="X180" s="14">
        <f>VLOOKUP($A180,Python数据平滑!$A$56:$AN$109,COLUMN(Python数据平滑!V$56),0)</f>
        <v>27785.245196630061</v>
      </c>
      <c r="Y180" s="14">
        <f>VLOOKUP($A180,Python数据平滑!$A$56:$AN$109,COLUMN(Python数据平滑!W$56),0)</f>
        <v>27721.150485928101</v>
      </c>
      <c r="Z180" s="14">
        <f>VLOOKUP($A180,Python数据平滑!$A$56:$AN$109,COLUMN(Python数据平滑!X$56),0)</f>
        <v>27659.049149974759</v>
      </c>
      <c r="AA180" s="14">
        <f>VLOOKUP($A180,Python数据平滑!$A$56:$AN$109,COLUMN(Python数据平滑!Y$56),0)</f>
        <v>27599.14676619431</v>
      </c>
      <c r="AB180" s="14">
        <f>VLOOKUP($A180,Python数据平滑!$A$56:$AN$109,COLUMN(Python数据平滑!Z$56),0)</f>
        <v>27541.647506474619</v>
      </c>
      <c r="AC180" s="14">
        <f>VLOOKUP($A180,Python数据平滑!$A$56:$AN$109,COLUMN(Python数据平滑!AA$56),0)</f>
        <v>27486.754313416779</v>
      </c>
      <c r="AD180" s="14">
        <f>VLOOKUP($A180,Python数据平滑!$A$56:$AN$109,COLUMN(Python数据平滑!AB$56),0)</f>
        <v>27434.669091792501</v>
      </c>
      <c r="AE180" s="14">
        <f>VLOOKUP($A180,Python数据平滑!$A$56:$AN$109,COLUMN(Python数据平滑!AC$56),0)</f>
        <v>27385.592915145331</v>
      </c>
      <c r="AF180" s="14">
        <f>VLOOKUP($A180,Python数据平滑!$A$56:$AN$109,COLUMN(Python数据平滑!AD$56),0)</f>
        <v>27339.726247509541</v>
      </c>
      <c r="AG180" s="14">
        <f>VLOOKUP($A180,Python数据平滑!$A$56:$AN$109,COLUMN(Python数据平滑!AE$56),0)</f>
        <v>27297.269180271651</v>
      </c>
      <c r="AH180" s="14">
        <f>VLOOKUP($A180,Python数据平滑!$A$56:$AN$109,COLUMN(Python数据平滑!AF$56),0)</f>
        <v>27258.421684243651</v>
      </c>
      <c r="AI180" s="14">
        <f>VLOOKUP($A180,Python数据平滑!$A$56:$AN$109,COLUMN(Python数据平滑!AG$56),0)</f>
        <v>27223.383877074561</v>
      </c>
      <c r="AJ180" s="14">
        <f>VLOOKUP($A180,Python数据平滑!$A$56:$AN$109,COLUMN(Python数据平滑!AH$56),0)</f>
        <v>27192.356306179008</v>
      </c>
      <c r="AK180" s="14">
        <f>VLOOKUP($A180,Python数据平滑!$A$56:$AN$109,COLUMN(Python数据平滑!AI$56),0)</f>
        <v>27165.540247423942</v>
      </c>
      <c r="AL180" s="14">
        <f>VLOOKUP($A180,Python数据平滑!$A$56:$AN$109,COLUMN(Python数据平滑!AJ$56),0)</f>
        <v>27143.138019874761</v>
      </c>
      <c r="AM180" s="14">
        <f>VLOOKUP($A180,Python数据平滑!$A$56:$AN$109,COLUMN(Python数据平滑!AK$56),0)</f>
        <v>27125.353316973222</v>
      </c>
      <c r="AN180" s="14">
        <f>VLOOKUP($A180,Python数据平滑!$A$56:$AN$109,COLUMN(Python数据平滑!AL$56),0)</f>
        <v>27112.39155458628</v>
      </c>
      <c r="AO180" s="14">
        <f>VLOOKUP($A180,Python数据平滑!$A$56:$AN$109,COLUMN(Python数据平滑!AM$56),0)</f>
        <v>27104.460236442112</v>
      </c>
      <c r="AP180" s="167">
        <f>VLOOKUP($A180,Python数据平滑!$A$56:$AN$109,COLUMN(Python数据平滑!AN$56),0)</f>
        <v>27101.769337549711</v>
      </c>
    </row>
    <row r="181" spans="1:42" x14ac:dyDescent="0.25">
      <c r="A181" s="132" t="s">
        <v>32</v>
      </c>
      <c r="B181" s="118">
        <f>VLOOKUP($A181,'高情景（2001-2060, 2020RMB）'!$A$14:$W$70,COLUMN('高情景（2001-2060, 2020RMB）'!U$1),0)</f>
        <v>11421.806149839256</v>
      </c>
      <c r="C181" s="14">
        <f>VLOOKUP($A181,'高情景（2001-2060, 2020RMB）'!$A$14:$W$70,COLUMN('高情景（2001-2060, 2020RMB）'!V$1),0)</f>
        <v>12356.060657958777</v>
      </c>
      <c r="D181" s="14">
        <f>VLOOKUP($A181,'高情景（2001-2060, 2020RMB）'!$A$14:$W$70,COLUMN('高情景（2001-2060, 2020RMB）'!W$1),0)</f>
        <v>13204.368998026079</v>
      </c>
      <c r="E181" s="14">
        <f>VLOOKUP($A181,Python数据平滑!$A$56:$AN$109,COLUMN(Python数据平滑!C$56),0)</f>
        <v>13474.66236446955</v>
      </c>
      <c r="F181" s="14">
        <f>VLOOKUP($A181,Python数据平滑!$A$56:$AN$109,COLUMN(Python数据平滑!D$56),0)</f>
        <v>14144.14269689532</v>
      </c>
      <c r="G181" s="14">
        <f>VLOOKUP($A181,Python数据平滑!$A$56:$AN$109,COLUMN(Python数据平滑!E$56),0)</f>
        <v>14992.735941264051</v>
      </c>
      <c r="H181" s="14">
        <f>VLOOKUP($A181,Python数据平滑!$A$56:$AN$109,COLUMN(Python数据平滑!F$56),0)</f>
        <v>15805.500626887209</v>
      </c>
      <c r="I181" s="14">
        <f>VLOOKUP($A181,Python数据平滑!$A$56:$AN$109,COLUMN(Python数据平滑!G$56),0)</f>
        <v>16530.97578845876</v>
      </c>
      <c r="J181" s="14">
        <f>VLOOKUP($A181,Python数据平滑!$A$56:$AN$109,COLUMN(Python数据平滑!H$56),0)</f>
        <v>17166.505949410221</v>
      </c>
      <c r="K181" s="14">
        <f>VLOOKUP($A181,Python数据平滑!$A$56:$AN$109,COLUMN(Python数据平滑!I$56),0)</f>
        <v>17712.865620426539</v>
      </c>
      <c r="L181" s="14">
        <f>VLOOKUP($A181,Python数据平滑!$A$56:$AN$109,COLUMN(Python数据平滑!J$56),0)</f>
        <v>18173.959843225271</v>
      </c>
      <c r="M181" s="14">
        <f>VLOOKUP($A181,Python数据平滑!$A$56:$AN$109,COLUMN(Python数据平滑!K$56),0)</f>
        <v>18556.78755654948</v>
      </c>
      <c r="N181" s="14">
        <f>VLOOKUP($A181,Python数据平滑!$A$56:$AN$109,COLUMN(Python数据平滑!L$56),0)</f>
        <v>18872.118422491239</v>
      </c>
      <c r="O181" s="14">
        <f>VLOOKUP($A181,Python数据平滑!$A$56:$AN$109,COLUMN(Python数据平滑!M$56),0)</f>
        <v>19133.024546329041</v>
      </c>
      <c r="P181" s="14">
        <f>VLOOKUP($A181,Python数据平滑!$A$56:$AN$109,COLUMN(Python数据平滑!N$56),0)</f>
        <v>19354.065900523361</v>
      </c>
      <c r="Q181" s="14">
        <f>VLOOKUP($A181,Python数据平滑!$A$56:$AN$109,COLUMN(Python数据平滑!O$56),0)</f>
        <v>19550.906843096051</v>
      </c>
      <c r="R181" s="14">
        <f>VLOOKUP($A181,Python数据平滑!$A$56:$AN$109,COLUMN(Python数据平滑!P$56),0)</f>
        <v>19737.192232565769</v>
      </c>
      <c r="S181" s="14">
        <f>VLOOKUP($A181,Python数据平滑!$A$56:$AN$109,COLUMN(Python数据平滑!Q$56),0)</f>
        <v>19915.627109556841</v>
      </c>
      <c r="T181" s="14">
        <f>VLOOKUP($A181,Python数据平滑!$A$56:$AN$109,COLUMN(Python数据平滑!R$56),0)</f>
        <v>20086.1316792742</v>
      </c>
      <c r="U181" s="14">
        <f>VLOOKUP($A181,Python数据平滑!$A$56:$AN$109,COLUMN(Python数据平滑!S$56),0)</f>
        <v>20248.641092364589</v>
      </c>
      <c r="V181" s="14">
        <f>VLOOKUP($A181,Python数据平滑!$A$56:$AN$109,COLUMN(Python数据平滑!T$56),0)</f>
        <v>20403.105303250431</v>
      </c>
      <c r="W181" s="14">
        <f>VLOOKUP($A181,Python数据平滑!$A$56:$AN$109,COLUMN(Python数据平滑!U$56),0)</f>
        <v>20549.488887878451</v>
      </c>
      <c r="X181" s="14">
        <f>VLOOKUP($A181,Python数据平滑!$A$56:$AN$109,COLUMN(Python数据平滑!V$56),0)</f>
        <v>20687.770822873372</v>
      </c>
      <c r="Y181" s="14">
        <f>VLOOKUP($A181,Python数据平滑!$A$56:$AN$109,COLUMN(Python数据平滑!W$56),0)</f>
        <v>20817.944228192981</v>
      </c>
      <c r="Z181" s="14">
        <f>VLOOKUP($A181,Python数据平滑!$A$56:$AN$109,COLUMN(Python数据平滑!X$56),0)</f>
        <v>20940.016075469499</v>
      </c>
      <c r="AA181" s="14">
        <f>VLOOKUP($A181,Python数据平滑!$A$56:$AN$109,COLUMN(Python数据平滑!Y$56),0)</f>
        <v>21054.00686429807</v>
      </c>
      <c r="AB181" s="14">
        <f>VLOOKUP($A181,Python数据平滑!$A$56:$AN$109,COLUMN(Python数据平滑!Z$56),0)</f>
        <v>21159.95026879177</v>
      </c>
      <c r="AC181" s="14">
        <f>VLOOKUP($A181,Python数据平滑!$A$56:$AN$109,COLUMN(Python数据平滑!AA$56),0)</f>
        <v>21257.892756767269</v>
      </c>
      <c r="AD181" s="14">
        <f>VLOOKUP($A181,Python数据平滑!$A$56:$AN$109,COLUMN(Python数据平滑!AB$56),0)</f>
        <v>21347.893183955712</v>
      </c>
      <c r="AE181" s="14">
        <f>VLOOKUP($A181,Python数据平滑!$A$56:$AN$109,COLUMN(Python数据平滑!AC$56),0)</f>
        <v>21430.022365651741</v>
      </c>
      <c r="AF181" s="14">
        <f>VLOOKUP($A181,Python数据平滑!$A$56:$AN$109,COLUMN(Python数据平滑!AD$56),0)</f>
        <v>21504.362628213239</v>
      </c>
      <c r="AG181" s="14">
        <f>VLOOKUP($A181,Python数据平滑!$A$56:$AN$109,COLUMN(Python数据平滑!AE$56),0)</f>
        <v>21571.007342819728</v>
      </c>
      <c r="AH181" s="14">
        <f>VLOOKUP($A181,Python数据平滑!$A$56:$AN$109,COLUMN(Python数据平滑!AF$56),0)</f>
        <v>21630.060443872779</v>
      </c>
      <c r="AI181" s="14">
        <f>VLOOKUP($A181,Python数据平滑!$A$56:$AN$109,COLUMN(Python数据平滑!AG$56),0)</f>
        <v>21681.63593439187</v>
      </c>
      <c r="AJ181" s="14">
        <f>VLOOKUP($A181,Python数据平滑!$A$56:$AN$109,COLUMN(Python数据平滑!AH$56),0)</f>
        <v>21725.857380715519</v>
      </c>
      <c r="AK181" s="14">
        <f>VLOOKUP($A181,Python数据平滑!$A$56:$AN$109,COLUMN(Python数据平滑!AI$56),0)</f>
        <v>21762.857398765271</v>
      </c>
      <c r="AL181" s="14">
        <f>VLOOKUP($A181,Python数据平滑!$A$56:$AN$109,COLUMN(Python数据平滑!AJ$56),0)</f>
        <v>21792.777134069998</v>
      </c>
      <c r="AM181" s="14">
        <f>VLOOKUP($A181,Python数据平滑!$A$56:$AN$109,COLUMN(Python数据平滑!AK$56),0)</f>
        <v>21815.765737678481</v>
      </c>
      <c r="AN181" s="14">
        <f>VLOOKUP($A181,Python数据平滑!$A$56:$AN$109,COLUMN(Python数据平滑!AL$56),0)</f>
        <v>21831.979840012271</v>
      </c>
      <c r="AO181" s="14">
        <f>VLOOKUP($A181,Python数据平滑!$A$56:$AN$109,COLUMN(Python数据平滑!AM$56),0)</f>
        <v>21841.583024628391</v>
      </c>
      <c r="AP181" s="167">
        <f>VLOOKUP($A181,Python数据平滑!$A$56:$AN$109,COLUMN(Python数据平滑!AN$56),0)</f>
        <v>21844.745303774482</v>
      </c>
    </row>
    <row r="182" spans="1:42" x14ac:dyDescent="0.25">
      <c r="A182" s="189" t="s">
        <v>33</v>
      </c>
      <c r="B182" s="216">
        <f>B63</f>
        <v>81720.659845024958</v>
      </c>
      <c r="C182" s="217">
        <f t="shared" ref="C182:D182" si="182">C63</f>
        <v>95333.930002658919</v>
      </c>
      <c r="D182" s="217">
        <f t="shared" si="182"/>
        <v>101531.70465802075</v>
      </c>
      <c r="E182" s="217">
        <f>SUM(E183:E188)</f>
        <v>103523.32737495442</v>
      </c>
      <c r="F182" s="217">
        <f t="shared" ref="F182:AP182" si="183">SUM(F183:F188)</f>
        <v>108458.61520678012</v>
      </c>
      <c r="G182" s="217">
        <f t="shared" si="183"/>
        <v>114708.03752109602</v>
      </c>
      <c r="H182" s="217">
        <f t="shared" si="183"/>
        <v>120652.81192156392</v>
      </c>
      <c r="I182" s="217">
        <f t="shared" si="183"/>
        <v>125946.15291678419</v>
      </c>
      <c r="J182" s="217">
        <f t="shared" si="183"/>
        <v>130642.35027404607</v>
      </c>
      <c r="K182" s="217">
        <f t="shared" si="183"/>
        <v>134839.61993898137</v>
      </c>
      <c r="L182" s="217">
        <f t="shared" si="183"/>
        <v>138674.04957325789</v>
      </c>
      <c r="M182" s="217">
        <f t="shared" si="183"/>
        <v>142286.36117927791</v>
      </c>
      <c r="N182" s="217">
        <f t="shared" si="183"/>
        <v>145725.52417497151</v>
      </c>
      <c r="O182" s="217">
        <f t="shared" si="183"/>
        <v>149017.42714952963</v>
      </c>
      <c r="P182" s="217">
        <f t="shared" si="183"/>
        <v>152190.35082040165</v>
      </c>
      <c r="Q182" s="217">
        <f t="shared" si="183"/>
        <v>155274.43513260834</v>
      </c>
      <c r="R182" s="217">
        <f t="shared" si="183"/>
        <v>158294.72294215154</v>
      </c>
      <c r="S182" s="217">
        <f t="shared" si="183"/>
        <v>161250.79263076952</v>
      </c>
      <c r="T182" s="217">
        <f t="shared" si="183"/>
        <v>164135.80415277422</v>
      </c>
      <c r="U182" s="217">
        <f t="shared" si="183"/>
        <v>166943.01872966494</v>
      </c>
      <c r="V182" s="217">
        <f t="shared" si="183"/>
        <v>169665.8282890651</v>
      </c>
      <c r="W182" s="217">
        <f t="shared" si="183"/>
        <v>172297.78427473112</v>
      </c>
      <c r="X182" s="217">
        <f t="shared" si="183"/>
        <v>174832.62569339626</v>
      </c>
      <c r="Y182" s="217">
        <f t="shared" si="183"/>
        <v>177264.30629939534</v>
      </c>
      <c r="Z182" s="217">
        <f t="shared" si="183"/>
        <v>179587.02085339237</v>
      </c>
      <c r="AA182" s="217">
        <f t="shared" si="183"/>
        <v>181795.23042585078</v>
      </c>
      <c r="AB182" s="217">
        <f t="shared" si="183"/>
        <v>183883.68674789055</v>
      </c>
      <c r="AC182" s="217">
        <f t="shared" si="183"/>
        <v>185847.45564065623</v>
      </c>
      <c r="AD182" s="217">
        <f t="shared" si="183"/>
        <v>187681.93957809539</v>
      </c>
      <c r="AE182" s="217">
        <f t="shared" si="183"/>
        <v>189382.89945608954</v>
      </c>
      <c r="AF182" s="217">
        <f t="shared" si="183"/>
        <v>190946.47565229458</v>
      </c>
      <c r="AG182" s="217">
        <f t="shared" si="183"/>
        <v>192369.20846509619</v>
      </c>
      <c r="AH182" s="217">
        <f t="shared" si="183"/>
        <v>193648.0580162871</v>
      </c>
      <c r="AI182" s="217">
        <f t="shared" si="183"/>
        <v>194780.42369018507</v>
      </c>
      <c r="AJ182" s="217">
        <f t="shared" si="183"/>
        <v>195764.16316194579</v>
      </c>
      <c r="AK182" s="217">
        <f t="shared" si="183"/>
        <v>196597.61104012839</v>
      </c>
      <c r="AL182" s="217">
        <f t="shared" si="183"/>
        <v>197279.59711377605</v>
      </c>
      <c r="AM182" s="217">
        <f t="shared" si="183"/>
        <v>197809.46415334908</v>
      </c>
      <c r="AN182" s="217">
        <f t="shared" si="183"/>
        <v>198187.08516907002</v>
      </c>
      <c r="AO182" s="217">
        <f t="shared" si="183"/>
        <v>198412.87998118752</v>
      </c>
      <c r="AP182" s="218">
        <f t="shared" si="183"/>
        <v>198487.83090619609</v>
      </c>
    </row>
    <row r="183" spans="1:42" x14ac:dyDescent="0.25">
      <c r="A183" s="131" t="s">
        <v>34</v>
      </c>
      <c r="B183" s="118">
        <f>VLOOKUP($A183,'高情景（2001-2060, 2020RMB）'!$A$14:$W$70,COLUMN('高情景（2001-2060, 2020RMB）'!U$1),0)</f>
        <v>12421.774161186662</v>
      </c>
      <c r="C183" s="14">
        <f>VLOOKUP($A183,'高情景（2001-2060, 2020RMB）'!$A$14:$W$70,COLUMN('高情景（2001-2060, 2020RMB）'!V$1),0)</f>
        <v>15002.765371424184</v>
      </c>
      <c r="D183" s="14">
        <f>VLOOKUP($A183,'高情景（2001-2060, 2020RMB）'!$A$14:$W$70,COLUMN('高情景（2001-2060, 2020RMB）'!W$1),0)</f>
        <v>15179.327689922766</v>
      </c>
      <c r="E183" s="14">
        <f>VLOOKUP($A183,Python数据平滑!$A$56:$AN$109,COLUMN(Python数据平滑!C$56),0)</f>
        <v>15384.10722672002</v>
      </c>
      <c r="F183" s="14">
        <f>VLOOKUP($A183,Python数据平滑!$A$56:$AN$109,COLUMN(Python数据平滑!D$56),0)</f>
        <v>15885.506309551571</v>
      </c>
      <c r="G183" s="14">
        <f>VLOOKUP($A183,Python数据平滑!$A$56:$AN$109,COLUMN(Python数据平滑!E$56),0)</f>
        <v>16509.846793123179</v>
      </c>
      <c r="H183" s="14">
        <f>VLOOKUP($A183,Python数据平滑!$A$56:$AN$109,COLUMN(Python数据平滑!F$56),0)</f>
        <v>17097.284268874559</v>
      </c>
      <c r="I183" s="14">
        <f>VLOOKUP($A183,Python数据平滑!$A$56:$AN$109,COLUMN(Python数据平滑!G$56),0)</f>
        <v>17614.929383065049</v>
      </c>
      <c r="J183" s="14">
        <f>VLOOKUP($A183,Python数据平滑!$A$56:$AN$109,COLUMN(Python数据平滑!H$56),0)</f>
        <v>18065.775687649901</v>
      </c>
      <c r="K183" s="14">
        <f>VLOOKUP($A183,Python数据平滑!$A$56:$AN$109,COLUMN(Python数据平滑!I$56),0)</f>
        <v>18454.679298718649</v>
      </c>
      <c r="L183" s="14">
        <f>VLOOKUP($A183,Python数据平滑!$A$56:$AN$109,COLUMN(Python数据平滑!J$56),0)</f>
        <v>18788.09822916046</v>
      </c>
      <c r="M183" s="14">
        <f>VLOOKUP($A183,Python数据平滑!$A$56:$AN$109,COLUMN(Python数据平滑!K$56),0)</f>
        <v>19073.415779070088</v>
      </c>
      <c r="N183" s="14">
        <f>VLOOKUP($A183,Python数据平滑!$A$56:$AN$109,COLUMN(Python数据平滑!L$56),0)</f>
        <v>19317.414009173819</v>
      </c>
      <c r="O183" s="14">
        <f>VLOOKUP($A183,Python数据平滑!$A$56:$AN$109,COLUMN(Python数据平滑!M$56),0)</f>
        <v>19527.225231732551</v>
      </c>
      <c r="P183" s="14">
        <f>VLOOKUP($A183,Python数据平滑!$A$56:$AN$109,COLUMN(Python数据平滑!N$56),0)</f>
        <v>19710.575195188121</v>
      </c>
      <c r="Q183" s="14">
        <f>VLOOKUP($A183,Python数据平滑!$A$56:$AN$109,COLUMN(Python数据平滑!O$56),0)</f>
        <v>19875.65518277272</v>
      </c>
      <c r="R183" s="14">
        <f>VLOOKUP($A183,Python数据平滑!$A$56:$AN$109,COLUMN(Python数据平滑!P$56),0)</f>
        <v>20029.57987049724</v>
      </c>
      <c r="S183" s="14">
        <f>VLOOKUP($A183,Python数据平滑!$A$56:$AN$109,COLUMN(Python数据平滑!Q$56),0)</f>
        <v>20173.903090193409</v>
      </c>
      <c r="T183" s="14">
        <f>VLOOKUP($A183,Python数据平滑!$A$56:$AN$109,COLUMN(Python数据平滑!R$56),0)</f>
        <v>20308.781055343468</v>
      </c>
      <c r="U183" s="14">
        <f>VLOOKUP($A183,Python数据平滑!$A$56:$AN$109,COLUMN(Python数据平滑!S$56),0)</f>
        <v>20434.39360740616</v>
      </c>
      <c r="V183" s="14">
        <f>VLOOKUP($A183,Python数据平滑!$A$56:$AN$109,COLUMN(Python数据平滑!T$56),0)</f>
        <v>20550.942954638369</v>
      </c>
      <c r="W183" s="14">
        <f>VLOOKUP($A183,Python数据平滑!$A$56:$AN$109,COLUMN(Python数据平滑!U$56),0)</f>
        <v>20658.65238282568</v>
      </c>
      <c r="X183" s="14">
        <f>VLOOKUP($A183,Python数据平滑!$A$56:$AN$109,COLUMN(Python数据平滑!V$56),0)</f>
        <v>20757.764947646931</v>
      </c>
      <c r="Y183" s="14">
        <f>VLOOKUP($A183,Python数据平滑!$A$56:$AN$109,COLUMN(Python数据平滑!W$56),0)</f>
        <v>20848.542158010579</v>
      </c>
      <c r="Z183" s="14">
        <f>VLOOKUP($A183,Python数据平滑!$A$56:$AN$109,COLUMN(Python数据平滑!X$56),0)</f>
        <v>20931.26265926117</v>
      </c>
      <c r="AA183" s="14">
        <f>VLOOKUP($A183,Python数据平滑!$A$56:$AN$109,COLUMN(Python数据平滑!Y$56),0)</f>
        <v>21006.22092468345</v>
      </c>
      <c r="AB183" s="14">
        <f>VLOOKUP($A183,Python数据平滑!$A$56:$AN$109,COLUMN(Python数据平滑!Z$56),0)</f>
        <v>21073.725963228659</v>
      </c>
      <c r="AC183" s="14">
        <f>VLOOKUP($A183,Python数据平滑!$A$56:$AN$109,COLUMN(Python数据平滑!AA$56),0)</f>
        <v>21134.10005086198</v>
      </c>
      <c r="AD183" s="14">
        <f>VLOOKUP($A183,Python数据平滑!$A$56:$AN$109,COLUMN(Python数据平滑!AB$56),0)</f>
        <v>21187.67749239353</v>
      </c>
      <c r="AE183" s="14">
        <f>VLOOKUP($A183,Python数据平滑!$A$56:$AN$109,COLUMN(Python数据平滑!AC$56),0)</f>
        <v>21234.803420103952</v>
      </c>
      <c r="AF183" s="14">
        <f>VLOOKUP($A183,Python数据平滑!$A$56:$AN$109,COLUMN(Python数据平滑!AD$56),0)</f>
        <v>21275.832634928331</v>
      </c>
      <c r="AG183" s="14">
        <f>VLOOKUP($A183,Python数据平滑!$A$56:$AN$109,COLUMN(Python数据平滑!AE$56),0)</f>
        <v>21311.128495413828</v>
      </c>
      <c r="AH183" s="14">
        <f>VLOOKUP($A183,Python数据平滑!$A$56:$AN$109,COLUMN(Python数据平滑!AF$56),0)</f>
        <v>21341.061859130441</v>
      </c>
      <c r="AI183" s="14">
        <f>VLOOKUP($A183,Python数据平滑!$A$56:$AN$109,COLUMN(Python数据平滑!AG$56),0)</f>
        <v>21366.010080688291</v>
      </c>
      <c r="AJ183" s="14">
        <f>VLOOKUP($A183,Python数据平滑!$A$56:$AN$109,COLUMN(Python数据平滑!AH$56),0)</f>
        <v>21386.35607001149</v>
      </c>
      <c r="AK183" s="14">
        <f>VLOOKUP($A183,Python数据平滑!$A$56:$AN$109,COLUMN(Python数据平滑!AI$56),0)</f>
        <v>21402.487414032741</v>
      </c>
      <c r="AL183" s="14">
        <f>VLOOKUP($A183,Python数据平滑!$A$56:$AN$109,COLUMN(Python数据平滑!AJ$56),0)</f>
        <v>21414.795564517521</v>
      </c>
      <c r="AM183" s="14">
        <f>VLOOKUP($A183,Python数据平滑!$A$56:$AN$109,COLUMN(Python数据平滑!AK$56),0)</f>
        <v>21423.67509429327</v>
      </c>
      <c r="AN183" s="14">
        <f>VLOOKUP($A183,Python数据平滑!$A$56:$AN$109,COLUMN(Python数据平滑!AL$56),0)</f>
        <v>21429.523023763792</v>
      </c>
      <c r="AO183" s="14">
        <f>VLOOKUP($A183,Python数据平滑!$A$56:$AN$109,COLUMN(Python数据平滑!AM$56),0)</f>
        <v>21432.738219222691</v>
      </c>
      <c r="AP183" s="167">
        <f>VLOOKUP($A183,Python数据平滑!$A$56:$AN$109,COLUMN(Python数据平滑!AN$56),0)</f>
        <v>21433.720864147221</v>
      </c>
    </row>
    <row r="184" spans="1:42" x14ac:dyDescent="0.25">
      <c r="A184" s="132" t="s">
        <v>35</v>
      </c>
      <c r="B184" s="118">
        <f>VLOOKUP($A184,'高情景（2001-2060, 2020RMB）'!$A$14:$W$70,COLUMN('高情景（2001-2060, 2020RMB）'!U$1),0)</f>
        <v>13446.095523164235</v>
      </c>
      <c r="C184" s="14">
        <f>VLOOKUP($A184,'高情景（2001-2060, 2020RMB）'!$A$14:$W$70,COLUMN('高情景（2001-2060, 2020RMB）'!V$1),0)</f>
        <v>15735.922300230004</v>
      </c>
      <c r="D184" s="14">
        <f>VLOOKUP($A184,'高情景（2001-2060, 2020RMB）'!$A$14:$W$70,COLUMN('高情景（2001-2060, 2020RMB）'!W$1),0)</f>
        <v>15793.232462385689</v>
      </c>
      <c r="E184" s="14">
        <f>VLOOKUP($A184,Python数据平滑!$A$56:$AN$109,COLUMN(Python数据平滑!C$56),0)</f>
        <v>16019.677463682559</v>
      </c>
      <c r="F184" s="14">
        <f>VLOOKUP($A184,Python数据平滑!$A$56:$AN$109,COLUMN(Python数据平滑!D$56),0)</f>
        <v>16574.513113128382</v>
      </c>
      <c r="G184" s="14">
        <f>VLOOKUP($A184,Python数据平滑!$A$56:$AN$109,COLUMN(Python数据平滑!E$56),0)</f>
        <v>17265.94092333482</v>
      </c>
      <c r="H184" s="14">
        <f>VLOOKUP($A184,Python数据平滑!$A$56:$AN$109,COLUMN(Python数据平滑!F$56),0)</f>
        <v>17916.363843835941</v>
      </c>
      <c r="I184" s="14">
        <f>VLOOKUP($A184,Python数据平滑!$A$56:$AN$109,COLUMN(Python数据平滑!G$56),0)</f>
        <v>18489.508248506339</v>
      </c>
      <c r="J184" s="14">
        <f>VLOOKUP($A184,Python数据平滑!$A$56:$AN$109,COLUMN(Python数据平滑!H$56),0)</f>
        <v>18989.430043188699</v>
      </c>
      <c r="K184" s="14">
        <f>VLOOKUP($A184,Python数据平滑!$A$56:$AN$109,COLUMN(Python数据平滑!I$56),0)</f>
        <v>19422.48516308107</v>
      </c>
      <c r="L184" s="14">
        <f>VLOOKUP($A184,Python数据平滑!$A$56:$AN$109,COLUMN(Python数据平滑!J$56),0)</f>
        <v>19796.99091626261</v>
      </c>
      <c r="M184" s="14">
        <f>VLOOKUP($A184,Python数据平滑!$A$56:$AN$109,COLUMN(Python数据平滑!K$56),0)</f>
        <v>20122.120381967121</v>
      </c>
      <c r="N184" s="14">
        <f>VLOOKUP($A184,Python数据平滑!$A$56:$AN$109,COLUMN(Python数据平滑!L$56),0)</f>
        <v>20405.20155533031</v>
      </c>
      <c r="O184" s="14">
        <f>VLOOKUP($A184,Python数据平滑!$A$56:$AN$109,COLUMN(Python数据平滑!M$56),0)</f>
        <v>20653.633900197408</v>
      </c>
      <c r="P184" s="14">
        <f>VLOOKUP($A184,Python数据平滑!$A$56:$AN$109,COLUMN(Python数据平滑!N$56),0)</f>
        <v>20875.47433638134</v>
      </c>
      <c r="Q184" s="14">
        <f>VLOOKUP($A184,Python数据平滑!$A$56:$AN$109,COLUMN(Python数据平滑!O$56),0)</f>
        <v>21079.30922950638</v>
      </c>
      <c r="R184" s="14">
        <f>VLOOKUP($A184,Python数据平滑!$A$56:$AN$109,COLUMN(Python数据平滑!P$56),0)</f>
        <v>21272.599603402941</v>
      </c>
      <c r="S184" s="14">
        <f>VLOOKUP($A184,Python数据平滑!$A$56:$AN$109,COLUMN(Python数据平滑!Q$56),0)</f>
        <v>21456.83358906825</v>
      </c>
      <c r="T184" s="14">
        <f>VLOOKUP($A184,Python数据平滑!$A$56:$AN$109,COLUMN(Python数据平滑!R$56),0)</f>
        <v>21631.989103030872</v>
      </c>
      <c r="U184" s="14">
        <f>VLOOKUP($A184,Python数据平滑!$A$56:$AN$109,COLUMN(Python数据平滑!S$56),0)</f>
        <v>21798.063444522759</v>
      </c>
      <c r="V184" s="14">
        <f>VLOOKUP($A184,Python数据平滑!$A$56:$AN$109,COLUMN(Python数据平滑!T$56),0)</f>
        <v>21955.07284505849</v>
      </c>
      <c r="W184" s="14">
        <f>VLOOKUP($A184,Python数据平滑!$A$56:$AN$109,COLUMN(Python数据平滑!U$56),0)</f>
        <v>22103.051969400149</v>
      </c>
      <c r="X184" s="14">
        <f>VLOOKUP($A184,Python数据平滑!$A$56:$AN$109,COLUMN(Python数据平滑!V$56),0)</f>
        <v>22242.053372122369</v>
      </c>
      <c r="Y184" s="14">
        <f>VLOOKUP($A184,Python数据平滑!$A$56:$AN$109,COLUMN(Python数据平滑!W$56),0)</f>
        <v>22372.146914048059</v>
      </c>
      <c r="Z184" s="14">
        <f>VLOOKUP($A184,Python数据平滑!$A$56:$AN$109,COLUMN(Python数据平滑!X$56),0)</f>
        <v>22493.419142850518</v>
      </c>
      <c r="AA184" s="14">
        <f>VLOOKUP($A184,Python数据平滑!$A$56:$AN$109,COLUMN(Python数据平滑!Y$56),0)</f>
        <v>22605.972642118038</v>
      </c>
      <c r="AB184" s="14">
        <f>VLOOKUP($A184,Python数据平滑!$A$56:$AN$109,COLUMN(Python数据平滑!Z$56),0)</f>
        <v>22709.925353147279</v>
      </c>
      <c r="AC184" s="14">
        <f>VLOOKUP($A184,Python数据平滑!$A$56:$AN$109,COLUMN(Python数据平滑!AA$56),0)</f>
        <v>22805.409873683431</v>
      </c>
      <c r="AD184" s="14">
        <f>VLOOKUP($A184,Python数据平滑!$A$56:$AN$109,COLUMN(Python数据平滑!AB$56),0)</f>
        <v>22892.572737748771</v>
      </c>
      <c r="AE184" s="14">
        <f>VLOOKUP($A184,Python数据平滑!$A$56:$AN$109,COLUMN(Python数据平滑!AC$56),0)</f>
        <v>22971.573680607878</v>
      </c>
      <c r="AF184" s="14">
        <f>VLOOKUP($A184,Python数据平滑!$A$56:$AN$109,COLUMN(Python数据平滑!AD$56),0)</f>
        <v>23042.584892805611</v>
      </c>
      <c r="AG184" s="14">
        <f>VLOOKUP($A184,Python数据平滑!$A$56:$AN$109,COLUMN(Python数据平滑!AE$56),0)</f>
        <v>23105.79026708232</v>
      </c>
      <c r="AH184" s="14">
        <f>VLOOKUP($A184,Python数据平滑!$A$56:$AN$109,COLUMN(Python数据平滑!AF$56),0)</f>
        <v>23161.38464182771</v>
      </c>
      <c r="AI184" s="14">
        <f>VLOOKUP($A184,Python数据平滑!$A$56:$AN$109,COLUMN(Python数据平滑!AG$56),0)</f>
        <v>23209.573044576638</v>
      </c>
      <c r="AJ184" s="14">
        <f>VLOOKUP($A184,Python数据平滑!$A$56:$AN$109,COLUMN(Python数据平滑!AH$56),0)</f>
        <v>23250.569938881959</v>
      </c>
      <c r="AK184" s="14">
        <f>VLOOKUP($A184,Python数据平滑!$A$56:$AN$109,COLUMN(Python数据平滑!AI$56),0)</f>
        <v>23284.598477722189</v>
      </c>
      <c r="AL184" s="14">
        <f>VLOOKUP($A184,Python数据平滑!$A$56:$AN$109,COLUMN(Python数据平滑!AJ$56),0)</f>
        <v>23311.8897664168</v>
      </c>
      <c r="AM184" s="14">
        <f>VLOOKUP($A184,Python数据平滑!$A$56:$AN$109,COLUMN(Python数据平滑!AK$56),0)</f>
        <v>23332.682137832518</v>
      </c>
      <c r="AN184" s="14">
        <f>VLOOKUP($A184,Python数据平滑!$A$56:$AN$109,COLUMN(Python数据平滑!AL$56),0)</f>
        <v>23347.220442468661</v>
      </c>
      <c r="AO184" s="14">
        <f>VLOOKUP($A184,Python数据平滑!$A$56:$AN$109,COLUMN(Python数据平滑!AM$56),0)</f>
        <v>23355.755355815771</v>
      </c>
      <c r="AP184" s="167">
        <f>VLOOKUP($A184,Python数据平滑!$A$56:$AN$109,COLUMN(Python数据平滑!AN$56),0)</f>
        <v>23358.542705182419</v>
      </c>
    </row>
    <row r="185" spans="1:42" x14ac:dyDescent="0.25">
      <c r="A185" s="132" t="s">
        <v>36</v>
      </c>
      <c r="B185" s="118">
        <f>VLOOKUP($A185,'高情景（2001-2060, 2020RMB）'!$A$14:$W$70,COLUMN('高情景（2001-2060, 2020RMB）'!U$1),0)</f>
        <v>9891.7322198258898</v>
      </c>
      <c r="C185" s="14">
        <f>VLOOKUP($A185,'高情景（2001-2060, 2020RMB）'!$A$14:$W$70,COLUMN('高情景（2001-2060, 2020RMB）'!V$1),0)</f>
        <v>11596.860701442663</v>
      </c>
      <c r="D185" s="14">
        <f>VLOOKUP($A185,'高情景（2001-2060, 2020RMB）'!$A$14:$W$70,COLUMN('高情景（2001-2060, 2020RMB）'!W$1),0)</f>
        <v>12204.55859303716</v>
      </c>
      <c r="E185" s="14">
        <f>VLOOKUP($A185,Python数据平滑!$A$56:$AN$109,COLUMN(Python数据平滑!C$56),0)</f>
        <v>12486.98069226722</v>
      </c>
      <c r="F185" s="14">
        <f>VLOOKUP($A185,Python数据平滑!$A$56:$AN$109,COLUMN(Python数据平滑!D$56),0)</f>
        <v>13186.15200935855</v>
      </c>
      <c r="G185" s="14">
        <f>VLOOKUP($A185,Python数据平滑!$A$56:$AN$109,COLUMN(Python数据平滑!E$56),0)</f>
        <v>14069.73154781865</v>
      </c>
      <c r="H185" s="14">
        <f>VLOOKUP($A185,Python数据平滑!$A$56:$AN$109,COLUMN(Python数据平滑!F$56),0)</f>
        <v>14907.403068209829</v>
      </c>
      <c r="I185" s="14">
        <f>VLOOKUP($A185,Python数据平滑!$A$56:$AN$109,COLUMN(Python数据平滑!G$56),0)</f>
        <v>15651.144997762451</v>
      </c>
      <c r="J185" s="14">
        <f>VLOOKUP($A185,Python数据平滑!$A$56:$AN$109,COLUMN(Python数据平滑!H$56),0)</f>
        <v>16310.1214440167</v>
      </c>
      <c r="K185" s="14">
        <f>VLOOKUP($A185,Python数据平滑!$A$56:$AN$109,COLUMN(Python数据平滑!I$56),0)</f>
        <v>16899.515546779781</v>
      </c>
      <c r="L185" s="14">
        <f>VLOOKUP($A185,Python数据平滑!$A$56:$AN$109,COLUMN(Python数据平滑!J$56),0)</f>
        <v>17439.59186017458</v>
      </c>
      <c r="M185" s="14">
        <f>VLOOKUP($A185,Python数据平滑!$A$56:$AN$109,COLUMN(Python数据平滑!K$56),0)</f>
        <v>17951.11137250514</v>
      </c>
      <c r="N185" s="14">
        <f>VLOOKUP($A185,Python数据平滑!$A$56:$AN$109,COLUMN(Python数据平滑!L$56),0)</f>
        <v>18442.638260760181</v>
      </c>
      <c r="O185" s="14">
        <f>VLOOKUP($A185,Python数据平滑!$A$56:$AN$109,COLUMN(Python数据平滑!M$56),0)</f>
        <v>18920.12911374262</v>
      </c>
      <c r="P185" s="14">
        <f>VLOOKUP($A185,Python数据平滑!$A$56:$AN$109,COLUMN(Python数据平滑!N$56),0)</f>
        <v>19390.416778686111</v>
      </c>
      <c r="Q185" s="14">
        <f>VLOOKUP($A185,Python数据平滑!$A$56:$AN$109,COLUMN(Python数据平滑!O$56),0)</f>
        <v>19861.171045191652</v>
      </c>
      <c r="R185" s="14">
        <f>VLOOKUP($A185,Python数据平滑!$A$56:$AN$109,COLUMN(Python数据平滑!P$56),0)</f>
        <v>20339.156850164622</v>
      </c>
      <c r="S185" s="14">
        <f>VLOOKUP($A185,Python数据平滑!$A$56:$AN$109,COLUMN(Python数据平滑!Q$56),0)</f>
        <v>20824.73208984303</v>
      </c>
      <c r="T185" s="14">
        <f>VLOOKUP($A185,Python数据平滑!$A$56:$AN$109,COLUMN(Python数据平滑!R$56),0)</f>
        <v>21316.473015991702</v>
      </c>
      <c r="U185" s="14">
        <f>VLOOKUP($A185,Python数据平滑!$A$56:$AN$109,COLUMN(Python数据平滑!S$56),0)</f>
        <v>21812.818607984758</v>
      </c>
      <c r="V185" s="14">
        <f>VLOOKUP($A185,Python数据平滑!$A$56:$AN$109,COLUMN(Python数据平滑!T$56),0)</f>
        <v>22312.066987430469</v>
      </c>
      <c r="W185" s="14">
        <f>VLOOKUP($A185,Python数据平滑!$A$56:$AN$109,COLUMN(Python数据平滑!U$56),0)</f>
        <v>22812.373077087119</v>
      </c>
      <c r="X185" s="14">
        <f>VLOOKUP($A185,Python数据平滑!$A$56:$AN$109,COLUMN(Python数据平滑!V$56),0)</f>
        <v>23311.747681260331</v>
      </c>
      <c r="Y185" s="14">
        <f>VLOOKUP($A185,Python数据平滑!$A$56:$AN$109,COLUMN(Python数据平滑!W$56),0)</f>
        <v>23808.058167314721</v>
      </c>
      <c r="Z185" s="14">
        <f>VLOOKUP($A185,Python数据平滑!$A$56:$AN$109,COLUMN(Python数据平滑!X$56),0)</f>
        <v>24299.03092696959</v>
      </c>
      <c r="AA185" s="14">
        <f>VLOOKUP($A185,Python数据平滑!$A$56:$AN$109,COLUMN(Python数据平滑!Y$56),0)</f>
        <v>24782.255791174492</v>
      </c>
      <c r="AB185" s="14">
        <f>VLOOKUP($A185,Python数据平滑!$A$56:$AN$109,COLUMN(Python数据平滑!Z$56),0)</f>
        <v>25255.192563085129</v>
      </c>
      <c r="AC185" s="14">
        <f>VLOOKUP($A185,Python数据平滑!$A$56:$AN$109,COLUMN(Python数据平滑!AA$56),0)</f>
        <v>25715.179819539171</v>
      </c>
      <c r="AD185" s="14">
        <f>VLOOKUP($A185,Python数据平滑!$A$56:$AN$109,COLUMN(Python数据平滑!AB$56),0)</f>
        <v>26159.446112054749</v>
      </c>
      <c r="AE185" s="14">
        <f>VLOOKUP($A185,Python数据平滑!$A$56:$AN$109,COLUMN(Python数据平滑!AC$56),0)</f>
        <v>26585.123673438429</v>
      </c>
      <c r="AF185" s="14">
        <f>VLOOKUP($A185,Python数据平滑!$A$56:$AN$109,COLUMN(Python数据平滑!AD$56),0)</f>
        <v>26989.26470537169</v>
      </c>
      <c r="AG185" s="14">
        <f>VLOOKUP($A185,Python数据平滑!$A$56:$AN$109,COLUMN(Python数据平滑!AE$56),0)</f>
        <v>27368.860285761799</v>
      </c>
      <c r="AH185" s="14">
        <f>VLOOKUP($A185,Python数据平滑!$A$56:$AN$109,COLUMN(Python数据平滑!AF$56),0)</f>
        <v>27720.861892260211</v>
      </c>
      <c r="AI185" s="14">
        <f>VLOOKUP($A185,Python数据平滑!$A$56:$AN$109,COLUMN(Python数据平滑!AG$56),0)</f>
        <v>28042.205490414661</v>
      </c>
      <c r="AJ185" s="14">
        <f>VLOOKUP($A185,Python数据平滑!$A$56:$AN$109,COLUMN(Python数据平滑!AH$56),0)</f>
        <v>28329.838081862679</v>
      </c>
      <c r="AK185" s="14">
        <f>VLOOKUP($A185,Python数据平滑!$A$56:$AN$109,COLUMN(Python数据平滑!AI$56),0)</f>
        <v>28580.746550456079</v>
      </c>
      <c r="AL185" s="14">
        <f>VLOOKUP($A185,Python数据平滑!$A$56:$AN$109,COLUMN(Python数据平滑!AJ$56),0)</f>
        <v>28791.9885831026</v>
      </c>
      <c r="AM185" s="14">
        <f>VLOOKUP($A185,Python数据平滑!$A$56:$AN$109,COLUMN(Python数据平滑!AK$56),0)</f>
        <v>28960.725378538318</v>
      </c>
      <c r="AN185" s="14">
        <f>VLOOKUP($A185,Python数据平滑!$A$56:$AN$109,COLUMN(Python数据平滑!AL$56),0)</f>
        <v>29084.255792552289</v>
      </c>
      <c r="AO185" s="14">
        <f>VLOOKUP($A185,Python数据平滑!$A$56:$AN$109,COLUMN(Python数据平滑!AM$56),0)</f>
        <v>29160.051503930681</v>
      </c>
      <c r="AP185" s="167">
        <f>VLOOKUP($A185,Python数据平滑!$A$56:$AN$109,COLUMN(Python数据平滑!AN$56),0)</f>
        <v>29185.792723348539</v>
      </c>
    </row>
    <row r="186" spans="1:42" x14ac:dyDescent="0.25">
      <c r="A186" s="132" t="s">
        <v>37</v>
      </c>
      <c r="B186" s="118">
        <f>VLOOKUP($A186,'高情景（2001-2060, 2020RMB）'!$A$14:$W$70,COLUMN('高情景（2001-2060, 2020RMB）'!U$1),0)</f>
        <v>20421.849410489154</v>
      </c>
      <c r="C186" s="14">
        <f>VLOOKUP($A186,'高情景（2001-2060, 2020RMB）'!$A$14:$W$70,COLUMN('高情景（2001-2060, 2020RMB）'!V$1),0)</f>
        <v>22432.47684124767</v>
      </c>
      <c r="D186" s="14">
        <f>VLOOKUP($A186,'高情景（2001-2060, 2020RMB）'!$A$14:$W$70,COLUMN('高情景（2001-2060, 2020RMB）'!W$1),0)</f>
        <v>24223.247878201622</v>
      </c>
      <c r="E186" s="14">
        <f>VLOOKUP($A186,Python数据平滑!$A$56:$AN$109,COLUMN(Python数据平滑!C$56),0)</f>
        <v>24560.04566208777</v>
      </c>
      <c r="F186" s="14">
        <f>VLOOKUP($A186,Python数据平滑!$A$56:$AN$109,COLUMN(Python数据平滑!D$56),0)</f>
        <v>25384.962363828719</v>
      </c>
      <c r="G186" s="14">
        <f>VLOOKUP($A186,Python数据平滑!$A$56:$AN$109,COLUMN(Python数据平滑!E$56),0)</f>
        <v>26412.522597885611</v>
      </c>
      <c r="H186" s="14">
        <f>VLOOKUP($A186,Python数据平滑!$A$56:$AN$109,COLUMN(Python数据平滑!F$56),0)</f>
        <v>27379.214428938329</v>
      </c>
      <c r="I186" s="14">
        <f>VLOOKUP($A186,Python数据平滑!$A$56:$AN$109,COLUMN(Python数据平滑!G$56),0)</f>
        <v>28231.031174187501</v>
      </c>
      <c r="J186" s="14">
        <f>VLOOKUP($A186,Python数据平滑!$A$56:$AN$109,COLUMN(Python数据平滑!H$56),0)</f>
        <v>28973.460151951971</v>
      </c>
      <c r="K186" s="14">
        <f>VLOOKUP($A186,Python数据平滑!$A$56:$AN$109,COLUMN(Python数据平滑!I$56),0)</f>
        <v>29615.2263731331</v>
      </c>
      <c r="L186" s="14">
        <f>VLOOKUP($A186,Python数据平滑!$A$56:$AN$109,COLUMN(Python数据平滑!J$56),0)</f>
        <v>30167.826846260559</v>
      </c>
      <c r="M186" s="14">
        <f>VLOOKUP($A186,Python数据平滑!$A$56:$AN$109,COLUMN(Python数据平滑!K$56),0)</f>
        <v>30644.15258388752</v>
      </c>
      <c r="N186" s="14">
        <f>VLOOKUP($A186,Python数据平滑!$A$56:$AN$109,COLUMN(Python数据平滑!L$56),0)</f>
        <v>31055.227040859561</v>
      </c>
      <c r="O186" s="14">
        <f>VLOOKUP($A186,Python数据平滑!$A$56:$AN$109,COLUMN(Python数据平滑!M$56),0)</f>
        <v>31412.414785205561</v>
      </c>
      <c r="P186" s="14">
        <f>VLOOKUP($A186,Python数据平滑!$A$56:$AN$109,COLUMN(Python数据平滑!N$56),0)</f>
        <v>31728.05718631249</v>
      </c>
      <c r="Q186" s="14">
        <f>VLOOKUP($A186,Python数据平滑!$A$56:$AN$109,COLUMN(Python数据平滑!O$56),0)</f>
        <v>32015.272028571278</v>
      </c>
      <c r="R186" s="14">
        <f>VLOOKUP($A186,Python数据平滑!$A$56:$AN$109,COLUMN(Python数据平滑!P$56),0)</f>
        <v>32285.45518397335</v>
      </c>
      <c r="S186" s="14">
        <f>VLOOKUP($A186,Python数据平滑!$A$56:$AN$109,COLUMN(Python数据平滑!Q$56),0)</f>
        <v>32540.989673157979</v>
      </c>
      <c r="T186" s="14">
        <f>VLOOKUP($A186,Python数据平滑!$A$56:$AN$109,COLUMN(Python数据平滑!R$56),0)</f>
        <v>32781.986888944251</v>
      </c>
      <c r="U186" s="14">
        <f>VLOOKUP($A186,Python数据平滑!$A$56:$AN$109,COLUMN(Python数据平滑!S$56),0)</f>
        <v>33008.592448781608</v>
      </c>
      <c r="V186" s="14">
        <f>VLOOKUP($A186,Python数据平滑!$A$56:$AN$109,COLUMN(Python数据平滑!T$56),0)</f>
        <v>33220.984845866413</v>
      </c>
      <c r="W186" s="14">
        <f>VLOOKUP($A186,Python数据平滑!$A$56:$AN$109,COLUMN(Python数据平滑!U$56),0)</f>
        <v>33419.374034259927</v>
      </c>
      <c r="X186" s="14">
        <f>VLOOKUP($A186,Python数据平滑!$A$56:$AN$109,COLUMN(Python数据平滑!V$56),0)</f>
        <v>33603.999958949084</v>
      </c>
      <c r="Y186" s="14">
        <f>VLOOKUP($A186,Python数据平滑!$A$56:$AN$109,COLUMN(Python数据平滑!W$56),0)</f>
        <v>33775.131041593777</v>
      </c>
      <c r="Z186" s="14">
        <f>VLOOKUP($A186,Python数据平滑!$A$56:$AN$109,COLUMN(Python数据平滑!X$56),0)</f>
        <v>33933.062632437017</v>
      </c>
      <c r="AA186" s="14">
        <f>VLOOKUP($A186,Python数据平滑!$A$56:$AN$109,COLUMN(Python数据平滑!Y$56),0)</f>
        <v>34078.115438539913</v>
      </c>
      <c r="AB186" s="14">
        <f>VLOOKUP($A186,Python数据平滑!$A$56:$AN$109,COLUMN(Python数据平滑!Z$56),0)</f>
        <v>34210.633938130661</v>
      </c>
      <c r="AC186" s="14">
        <f>VLOOKUP($A186,Python数据平滑!$A$56:$AN$109,COLUMN(Python数据平滑!AA$56),0)</f>
        <v>34330.984790447932</v>
      </c>
      <c r="AD186" s="14">
        <f>VLOOKUP($A186,Python数据平滑!$A$56:$AN$109,COLUMN(Python数据平滑!AB$56),0)</f>
        <v>34439.555250008532</v>
      </c>
      <c r="AE186" s="14">
        <f>VLOOKUP($A186,Python数据平滑!$A$56:$AN$109,COLUMN(Python数据平滑!AC$56),0)</f>
        <v>34536.751593751549</v>
      </c>
      <c r="AF186" s="14">
        <f>VLOOKUP($A186,Python数据平滑!$A$56:$AN$109,COLUMN(Python数据平滑!AD$56),0)</f>
        <v>34622.997569010848</v>
      </c>
      <c r="AG186" s="14">
        <f>VLOOKUP($A186,Python数据平滑!$A$56:$AN$109,COLUMN(Python数据平滑!AE$56),0)</f>
        <v>34698.73286974553</v>
      </c>
      <c r="AH186" s="14">
        <f>VLOOKUP($A186,Python数据平滑!$A$56:$AN$109,COLUMN(Python数据平滑!AF$56),0)</f>
        <v>34764.411647927307</v>
      </c>
      <c r="AI186" s="14">
        <f>VLOOKUP($A186,Python数据平滑!$A$56:$AN$109,COLUMN(Python数据平滑!AG$56),0)</f>
        <v>34820.501066446137</v>
      </c>
      <c r="AJ186" s="14">
        <f>VLOOKUP($A186,Python数据平滑!$A$56:$AN$109,COLUMN(Python数据平滑!AH$56),0)</f>
        <v>34867.479899354919</v>
      </c>
      <c r="AK186" s="14">
        <f>VLOOKUP($A186,Python数据平滑!$A$56:$AN$109,COLUMN(Python数据平滑!AI$56),0)</f>
        <v>34905.837184738288</v>
      </c>
      <c r="AL186" s="14">
        <f>VLOOKUP($A186,Python数据平滑!$A$56:$AN$109,COLUMN(Python数据平滑!AJ$56),0)</f>
        <v>34936.070934963092</v>
      </c>
      <c r="AM186" s="14">
        <f>VLOOKUP($A186,Python数据平滑!$A$56:$AN$109,COLUMN(Python数据平滑!AK$56),0)</f>
        <v>34958.686908550233</v>
      </c>
      <c r="AN186" s="14">
        <f>VLOOKUP($A186,Python数据平滑!$A$56:$AN$109,COLUMN(Python数据平滑!AL$56),0)</f>
        <v>34974.197447409642</v>
      </c>
      <c r="AO186" s="14">
        <f>VLOOKUP($A186,Python数据平滑!$A$56:$AN$109,COLUMN(Python数据平滑!AM$56),0)</f>
        <v>34983.12038269599</v>
      </c>
      <c r="AP186" s="167">
        <f>VLOOKUP($A186,Python数据平滑!$A$56:$AN$109,COLUMN(Python数据平滑!AN$56),0)</f>
        <v>34985.978012085121</v>
      </c>
    </row>
    <row r="187" spans="1:42" x14ac:dyDescent="0.25">
      <c r="A187" s="132" t="s">
        <v>38</v>
      </c>
      <c r="B187" s="118">
        <f>VLOOKUP($A187,'高情景（2001-2060, 2020RMB）'!$A$14:$W$70,COLUMN('高情景（2001-2060, 2020RMB）'!U$1),0)</f>
        <v>5631.8307687185261</v>
      </c>
      <c r="C187" s="14">
        <f>VLOOKUP($A187,'高情景（2001-2060, 2020RMB）'!$A$14:$W$70,COLUMN('高情景（2001-2060, 2020RMB）'!V$1),0)</f>
        <v>6356.3613377239653</v>
      </c>
      <c r="D187" s="14">
        <f>VLOOKUP($A187,'高情景（2001-2060, 2020RMB）'!$A$14:$W$70,COLUMN('高情景（2001-2060, 2020RMB）'!W$1),0)</f>
        <v>6611.9630030332355</v>
      </c>
      <c r="E187" s="14">
        <f>VLOOKUP($A187,Python数据平滑!$A$56:$AN$109,COLUMN(Python数据平滑!C$56),0)</f>
        <v>6670.9198663672632</v>
      </c>
      <c r="F187" s="14">
        <f>VLOOKUP($A187,Python数据平滑!$A$56:$AN$109,COLUMN(Python数据平滑!D$56),0)</f>
        <v>6815.0621060047188</v>
      </c>
      <c r="G187" s="14">
        <f>VLOOKUP($A187,Python数据平滑!$A$56:$AN$109,COLUMN(Python数据平滑!E$56),0)</f>
        <v>6994.5527262719716</v>
      </c>
      <c r="H187" s="14">
        <f>VLOOKUP($A187,Python数据平滑!$A$56:$AN$109,COLUMN(Python数据平滑!F$56),0)</f>
        <v>7164.8497279040594</v>
      </c>
      <c r="I187" s="14">
        <f>VLOOKUP($A187,Python数据平滑!$A$56:$AN$109,COLUMN(Python数据平滑!G$56),0)</f>
        <v>7315.7201438249576</v>
      </c>
      <c r="J187" s="14">
        <f>VLOOKUP($A187,Python数据平滑!$A$56:$AN$109,COLUMN(Python数据平滑!H$56),0)</f>
        <v>7446.1111203295759</v>
      </c>
      <c r="K187" s="14">
        <f>VLOOKUP($A187,Python数据平滑!$A$56:$AN$109,COLUMN(Python数据平滑!I$56),0)</f>
        <v>7555.1648845986792</v>
      </c>
      <c r="L187" s="14">
        <f>VLOOKUP($A187,Python数据平滑!$A$56:$AN$109,COLUMN(Python数据平滑!J$56),0)</f>
        <v>7642.2274210041896</v>
      </c>
      <c r="M187" s="14">
        <f>VLOOKUP($A187,Python数据平滑!$A$56:$AN$109,COLUMN(Python数据平滑!K$56),0)</f>
        <v>7707.3814649803653</v>
      </c>
      <c r="N187" s="14">
        <f>VLOOKUP($A187,Python数据平滑!$A$56:$AN$109,COLUMN(Python数据平滑!L$56),0)</f>
        <v>7753.0555271785151</v>
      </c>
      <c r="O187" s="14">
        <f>VLOOKUP($A187,Python数据平滑!$A$56:$AN$109,COLUMN(Python数据平滑!M$56),0)</f>
        <v>7782.445213849116</v>
      </c>
      <c r="P187" s="14">
        <f>VLOOKUP($A187,Python数据平滑!$A$56:$AN$109,COLUMN(Python数据平滑!N$56),0)</f>
        <v>7798.9184916641152</v>
      </c>
      <c r="Q187" s="14">
        <f>VLOOKUP($A187,Python数据平滑!$A$56:$AN$109,COLUMN(Python数据平滑!O$56),0)</f>
        <v>7805.9509275616474</v>
      </c>
      <c r="R187" s="14">
        <f>VLOOKUP($A187,Python数据平滑!$A$56:$AN$109,COLUMN(Python数据平滑!P$56),0)</f>
        <v>7806.5591499111388</v>
      </c>
      <c r="S187" s="14">
        <f>VLOOKUP($A187,Python数据平滑!$A$56:$AN$109,COLUMN(Python数据平滑!Q$56),0)</f>
        <v>7801.7189702827127</v>
      </c>
      <c r="T187" s="14">
        <f>VLOOKUP($A187,Python数据平滑!$A$56:$AN$109,COLUMN(Python数据平滑!R$56),0)</f>
        <v>7791.9014172159841</v>
      </c>
      <c r="U187" s="14">
        <f>VLOOKUP($A187,Python数据平滑!$A$56:$AN$109,COLUMN(Python数据平滑!S$56),0)</f>
        <v>7777.5853385104419</v>
      </c>
      <c r="V187" s="14">
        <f>VLOOKUP($A187,Python数据平滑!$A$56:$AN$109,COLUMN(Python数据平滑!T$56),0)</f>
        <v>7759.2545464069144</v>
      </c>
      <c r="W187" s="14">
        <f>VLOOKUP($A187,Python数据平滑!$A$56:$AN$109,COLUMN(Python数据平滑!U$56),0)</f>
        <v>7737.395236746318</v>
      </c>
      <c r="X187" s="14">
        <f>VLOOKUP($A187,Python数据平滑!$A$56:$AN$109,COLUMN(Python数据平滑!V$56),0)</f>
        <v>7712.4936934265224</v>
      </c>
      <c r="Y187" s="14">
        <f>VLOOKUP($A187,Python数据平滑!$A$56:$AN$109,COLUMN(Python数据平滑!W$56),0)</f>
        <v>7685.0342853954326</v>
      </c>
      <c r="Z187" s="14">
        <f>VLOOKUP($A187,Python数据平滑!$A$56:$AN$109,COLUMN(Python数据平滑!X$56),0)</f>
        <v>7655.4977597931766</v>
      </c>
      <c r="AA187" s="14">
        <f>VLOOKUP($A187,Python数据平滑!$A$56:$AN$109,COLUMN(Python数据平滑!Y$56),0)</f>
        <v>7624.3598317145152</v>
      </c>
      <c r="AB187" s="14">
        <f>VLOOKUP($A187,Python数据平滑!$A$56:$AN$109,COLUMN(Python数据平滑!Z$56),0)</f>
        <v>7592.0900684170429</v>
      </c>
      <c r="AC187" s="14">
        <f>VLOOKUP($A187,Python数据平滑!$A$56:$AN$109,COLUMN(Python数据平滑!AA$56),0)</f>
        <v>7559.1510636594312</v>
      </c>
      <c r="AD187" s="14">
        <f>VLOOKUP($A187,Python数据平滑!$A$56:$AN$109,COLUMN(Python数据平滑!AB$56),0)</f>
        <v>7525.9978962097257</v>
      </c>
      <c r="AE187" s="14">
        <f>VLOOKUP($A187,Python数据平滑!$A$56:$AN$109,COLUMN(Python数据平滑!AC$56),0)</f>
        <v>7493.0778654116202</v>
      </c>
      <c r="AF187" s="14">
        <f>VLOOKUP($A187,Python数据平滑!$A$56:$AN$109,COLUMN(Python数据平滑!AD$56),0)</f>
        <v>7460.8304960187334</v>
      </c>
      <c r="AG187" s="14">
        <f>VLOOKUP($A187,Python数据平滑!$A$56:$AN$109,COLUMN(Python数据平滑!AE$56),0)</f>
        <v>7429.6878042892149</v>
      </c>
      <c r="AH187" s="14">
        <f>VLOOKUP($A187,Python数据平滑!$A$56:$AN$109,COLUMN(Python数据平滑!AF$56),0)</f>
        <v>7400.0748175546369</v>
      </c>
      <c r="AI187" s="14">
        <f>VLOOKUP($A187,Python数据平滑!$A$56:$AN$109,COLUMN(Python数据平滑!AG$56),0)</f>
        <v>7372.4103401220973</v>
      </c>
      <c r="AJ187" s="14">
        <f>VLOOKUP($A187,Python数据平滑!$A$56:$AN$109,COLUMN(Python数据平滑!AH$56),0)</f>
        <v>7347.1079594170042</v>
      </c>
      <c r="AK187" s="14">
        <f>VLOOKUP($A187,Python数据平滑!$A$56:$AN$109,COLUMN(Python数据平滑!AI$56),0)</f>
        <v>7324.5772877139198</v>
      </c>
      <c r="AL187" s="14">
        <f>VLOOKUP($A187,Python数据平滑!$A$56:$AN$109,COLUMN(Python数据平滑!AJ$56),0)</f>
        <v>7305.2254366224024</v>
      </c>
      <c r="AM187" s="14">
        <f>VLOOKUP($A187,Python数据平滑!$A$56:$AN$109,COLUMN(Python数据平滑!AK$56),0)</f>
        <v>7289.4587236898988</v>
      </c>
      <c r="AN187" s="14">
        <f>VLOOKUP($A187,Python数据平滑!$A$56:$AN$109,COLUMN(Python数据平滑!AL$56),0)</f>
        <v>7277.6846130537779</v>
      </c>
      <c r="AO187" s="14">
        <f>VLOOKUP($A187,Python数据平滑!$A$56:$AN$109,COLUMN(Python数据平滑!AM$56),0)</f>
        <v>7270.3138950314897</v>
      </c>
      <c r="AP187" s="167">
        <f>VLOOKUP($A187,Python数据平滑!$A$56:$AN$109,COLUMN(Python数据平滑!AN$56),0)</f>
        <v>7267.7631128950034</v>
      </c>
    </row>
    <row r="188" spans="1:42" x14ac:dyDescent="0.25">
      <c r="A188" s="132" t="s">
        <v>39</v>
      </c>
      <c r="B188" s="118">
        <f>VLOOKUP($A188,'高情景（2001-2060, 2020RMB）'!$A$14:$W$70,COLUMN('高情景（2001-2060, 2020RMB）'!U$1),0)</f>
        <v>19907.377761640477</v>
      </c>
      <c r="C188" s="14">
        <f>VLOOKUP($A188,'高情景（2001-2060, 2020RMB）'!$A$14:$W$70,COLUMN('高情景（2001-2060, 2020RMB）'!V$1),0)</f>
        <v>24209.543450590434</v>
      </c>
      <c r="D188" s="14">
        <f>VLOOKUP($A188,'高情景（2001-2060, 2020RMB）'!$A$14:$W$70,COLUMN('高情景（2001-2060, 2020RMB）'!W$1),0)</f>
        <v>27519.375031440293</v>
      </c>
      <c r="E188" s="14">
        <f>VLOOKUP($A188,Python数据平滑!$A$56:$AN$109,COLUMN(Python数据平滑!C$56),0)</f>
        <v>28401.596463829592</v>
      </c>
      <c r="F188" s="14">
        <f>VLOOKUP($A188,Python数据平滑!$A$56:$AN$109,COLUMN(Python数据平滑!D$56),0)</f>
        <v>30612.41930490818</v>
      </c>
      <c r="G188" s="14">
        <f>VLOOKUP($A188,Python数据平滑!$A$56:$AN$109,COLUMN(Python数据平滑!E$56),0)</f>
        <v>33455.442932661783</v>
      </c>
      <c r="H188" s="14">
        <f>VLOOKUP($A188,Python数据平滑!$A$56:$AN$109,COLUMN(Python数据平滑!F$56),0)</f>
        <v>36187.696583801197</v>
      </c>
      <c r="I188" s="14">
        <f>VLOOKUP($A188,Python数据平滑!$A$56:$AN$109,COLUMN(Python数据平滑!G$56),0)</f>
        <v>38643.818969437889</v>
      </c>
      <c r="J188" s="14">
        <f>VLOOKUP($A188,Python数据平滑!$A$56:$AN$109,COLUMN(Python数据平滑!H$56),0)</f>
        <v>40857.451826909222</v>
      </c>
      <c r="K188" s="14">
        <f>VLOOKUP($A188,Python数据平滑!$A$56:$AN$109,COLUMN(Python数据平滑!I$56),0)</f>
        <v>42892.548672670076</v>
      </c>
      <c r="L188" s="14">
        <f>VLOOKUP($A188,Python数据平滑!$A$56:$AN$109,COLUMN(Python数据平滑!J$56),0)</f>
        <v>44839.314300395483</v>
      </c>
      <c r="M188" s="14">
        <f>VLOOKUP($A188,Python数据平滑!$A$56:$AN$109,COLUMN(Python数据平滑!K$56),0)</f>
        <v>46788.179596867667</v>
      </c>
      <c r="N188" s="14">
        <f>VLOOKUP($A188,Python数据平滑!$A$56:$AN$109,COLUMN(Python数据平滑!L$56),0)</f>
        <v>48751.98778166913</v>
      </c>
      <c r="O188" s="14">
        <f>VLOOKUP($A188,Python数据平滑!$A$56:$AN$109,COLUMN(Python数据平滑!M$56),0)</f>
        <v>50721.578904802387</v>
      </c>
      <c r="P188" s="14">
        <f>VLOOKUP($A188,Python数据平滑!$A$56:$AN$109,COLUMN(Python数据平滑!N$56),0)</f>
        <v>52686.90883216948</v>
      </c>
      <c r="Q188" s="14">
        <f>VLOOKUP($A188,Python数据平滑!$A$56:$AN$109,COLUMN(Python数据平滑!O$56),0)</f>
        <v>54637.076719004654</v>
      </c>
      <c r="R188" s="14">
        <f>VLOOKUP($A188,Python数据平滑!$A$56:$AN$109,COLUMN(Python数据平滑!P$56),0)</f>
        <v>56561.372284202269</v>
      </c>
      <c r="S188" s="14">
        <f>VLOOKUP($A188,Python数据平滑!$A$56:$AN$109,COLUMN(Python数据平滑!Q$56),0)</f>
        <v>58452.615218224142</v>
      </c>
      <c r="T188" s="14">
        <f>VLOOKUP($A188,Python数据平滑!$A$56:$AN$109,COLUMN(Python数据平滑!R$56),0)</f>
        <v>60304.672672247922</v>
      </c>
      <c r="U188" s="14">
        <f>VLOOKUP($A188,Python数据平滑!$A$56:$AN$109,COLUMN(Python数据平滑!S$56),0)</f>
        <v>62111.565282459203</v>
      </c>
      <c r="V188" s="14">
        <f>VLOOKUP($A188,Python数据平滑!$A$56:$AN$109,COLUMN(Python数据平滑!T$56),0)</f>
        <v>63867.506109664442</v>
      </c>
      <c r="W188" s="14">
        <f>VLOOKUP($A188,Python数据平滑!$A$56:$AN$109,COLUMN(Python数据平滑!U$56),0)</f>
        <v>65566.937574411932</v>
      </c>
      <c r="X188" s="14">
        <f>VLOOKUP($A188,Python数据平滑!$A$56:$AN$109,COLUMN(Python数据平滑!V$56),0)</f>
        <v>67204.566039991027</v>
      </c>
      <c r="Y188" s="14">
        <f>VLOOKUP($A188,Python数据平滑!$A$56:$AN$109,COLUMN(Python数据平滑!W$56),0)</f>
        <v>68775.393733032746</v>
      </c>
      <c r="Z188" s="14">
        <f>VLOOKUP($A188,Python数据平滑!$A$56:$AN$109,COLUMN(Python数据平滑!X$56),0)</f>
        <v>70274.747732080927</v>
      </c>
      <c r="AA188" s="14">
        <f>VLOOKUP($A188,Python数据平滑!$A$56:$AN$109,COLUMN(Python数据平滑!Y$56),0)</f>
        <v>71698.305797620371</v>
      </c>
      <c r="AB188" s="14">
        <f>VLOOKUP($A188,Python数据平滑!$A$56:$AN$109,COLUMN(Python数据平滑!Z$56),0)</f>
        <v>73042.118861881769</v>
      </c>
      <c r="AC188" s="14">
        <f>VLOOKUP($A188,Python数据平滑!$A$56:$AN$109,COLUMN(Python数据平滑!AA$56),0)</f>
        <v>74302.630042464283</v>
      </c>
      <c r="AD188" s="14">
        <f>VLOOKUP($A188,Python数据平滑!$A$56:$AN$109,COLUMN(Python数据平滑!AB$56),0)</f>
        <v>75476.69008968008</v>
      </c>
      <c r="AE188" s="14">
        <f>VLOOKUP($A188,Python数据平滑!$A$56:$AN$109,COLUMN(Python数据平滑!AC$56),0)</f>
        <v>76561.569222776088</v>
      </c>
      <c r="AF188" s="14">
        <f>VLOOKUP($A188,Python数据平滑!$A$56:$AN$109,COLUMN(Python数据平滑!AD$56),0)</f>
        <v>77554.965354159358</v>
      </c>
      <c r="AG188" s="14">
        <f>VLOOKUP($A188,Python数据平滑!$A$56:$AN$109,COLUMN(Python数据平滑!AE$56),0)</f>
        <v>78455.008742803489</v>
      </c>
      <c r="AH188" s="14">
        <f>VLOOKUP($A188,Python数据平滑!$A$56:$AN$109,COLUMN(Python数据平滑!AF$56),0)</f>
        <v>79260.2631575868</v>
      </c>
      <c r="AI188" s="14">
        <f>VLOOKUP($A188,Python数据平滑!$A$56:$AN$109,COLUMN(Python数据平滑!AG$56),0)</f>
        <v>79969.723667937244</v>
      </c>
      <c r="AJ188" s="14">
        <f>VLOOKUP($A188,Python数据平滑!$A$56:$AN$109,COLUMN(Python数据平滑!AH$56),0)</f>
        <v>80582.811212417742</v>
      </c>
      <c r="AK188" s="14">
        <f>VLOOKUP($A188,Python数据平滑!$A$56:$AN$109,COLUMN(Python数据平滑!AI$56),0)</f>
        <v>81099.364125465174</v>
      </c>
      <c r="AL188" s="14">
        <f>VLOOKUP($A188,Python数据平滑!$A$56:$AN$109,COLUMN(Python数据平滑!AJ$56),0)</f>
        <v>81519.626828153632</v>
      </c>
      <c r="AM188" s="14">
        <f>VLOOKUP($A188,Python数据平滑!$A$56:$AN$109,COLUMN(Python数据平滑!AK$56),0)</f>
        <v>81844.235910444841</v>
      </c>
      <c r="AN188" s="14">
        <f>VLOOKUP($A188,Python数据平滑!$A$56:$AN$109,COLUMN(Python数据平滑!AL$56),0)</f>
        <v>82074.203849821875</v>
      </c>
      <c r="AO188" s="14">
        <f>VLOOKUP($A188,Python数据平滑!$A$56:$AN$109,COLUMN(Python数据平滑!AM$56),0)</f>
        <v>82210.900624490896</v>
      </c>
      <c r="AP188" s="167">
        <f>VLOOKUP($A188,Python数据平滑!$A$56:$AN$109,COLUMN(Python数据平滑!AN$56),0)</f>
        <v>82256.033488537796</v>
      </c>
    </row>
    <row r="189" spans="1:42" x14ac:dyDescent="0.25">
      <c r="A189" s="194" t="s">
        <v>40</v>
      </c>
      <c r="B189" s="216">
        <f>B64</f>
        <v>42058.73819766107</v>
      </c>
      <c r="C189" s="217">
        <f t="shared" ref="C189:D189" si="184">C64</f>
        <v>51422.622451019372</v>
      </c>
      <c r="D189" s="217">
        <f t="shared" si="184"/>
        <v>54801.586556831287</v>
      </c>
      <c r="E189" s="217">
        <f>SUM(E190:E192)</f>
        <v>56206.926167769794</v>
      </c>
      <c r="F189" s="217">
        <f t="shared" ref="F189:AP189" si="185">SUM(F190:F192)</f>
        <v>59643.535226033433</v>
      </c>
      <c r="G189" s="217">
        <f t="shared" si="185"/>
        <v>63866.746165591932</v>
      </c>
      <c r="H189" s="217">
        <f t="shared" si="185"/>
        <v>67629.231176149595</v>
      </c>
      <c r="I189" s="217">
        <f t="shared" si="185"/>
        <v>70750.016283470526</v>
      </c>
      <c r="J189" s="217">
        <f t="shared" si="185"/>
        <v>73407.87711276066</v>
      </c>
      <c r="K189" s="217">
        <f t="shared" si="185"/>
        <v>75837.173494704286</v>
      </c>
      <c r="L189" s="217">
        <f t="shared" si="185"/>
        <v>78315.920082739161</v>
      </c>
      <c r="M189" s="217">
        <f t="shared" si="185"/>
        <v>81096.023282983399</v>
      </c>
      <c r="N189" s="217">
        <f t="shared" si="185"/>
        <v>84189.663538449066</v>
      </c>
      <c r="O189" s="217">
        <f t="shared" si="185"/>
        <v>87538.133446763124</v>
      </c>
      <c r="P189" s="217">
        <f t="shared" si="185"/>
        <v>91071.478381105902</v>
      </c>
      <c r="Q189" s="217">
        <f t="shared" si="185"/>
        <v>94706.393059605092</v>
      </c>
      <c r="R189" s="217">
        <f t="shared" si="185"/>
        <v>98361.075783664448</v>
      </c>
      <c r="S189" s="217">
        <f t="shared" si="185"/>
        <v>102008.41615951664</v>
      </c>
      <c r="T189" s="217">
        <f t="shared" si="185"/>
        <v>105635.92890259613</v>
      </c>
      <c r="U189" s="217">
        <f t="shared" si="185"/>
        <v>109230.80513514655</v>
      </c>
      <c r="V189" s="217">
        <f t="shared" si="185"/>
        <v>112779.97452737963</v>
      </c>
      <c r="W189" s="217">
        <f t="shared" si="185"/>
        <v>116270.17052372063</v>
      </c>
      <c r="X189" s="217">
        <f t="shared" si="185"/>
        <v>119687.99830639883</v>
      </c>
      <c r="Y189" s="217">
        <f t="shared" si="185"/>
        <v>123020.00515951577</v>
      </c>
      <c r="Z189" s="217">
        <f t="shared" si="185"/>
        <v>126252.75291042178</v>
      </c>
      <c r="AA189" s="217">
        <f t="shared" si="185"/>
        <v>129372.89213992358</v>
      </c>
      <c r="AB189" s="217">
        <f t="shared" si="185"/>
        <v>132367.23786661698</v>
      </c>
      <c r="AC189" s="217">
        <f t="shared" si="185"/>
        <v>135222.84642138827</v>
      </c>
      <c r="AD189" s="217">
        <f t="shared" si="185"/>
        <v>137927.09323379697</v>
      </c>
      <c r="AE189" s="217">
        <f t="shared" si="185"/>
        <v>140467.7512505973</v>
      </c>
      <c r="AF189" s="217">
        <f t="shared" si="185"/>
        <v>142833.0696962784</v>
      </c>
      <c r="AG189" s="217">
        <f t="shared" si="185"/>
        <v>145011.85286463407</v>
      </c>
      <c r="AH189" s="217">
        <f t="shared" si="185"/>
        <v>146993.53859790158</v>
      </c>
      <c r="AI189" s="217">
        <f t="shared" si="185"/>
        <v>148768.27606532676</v>
      </c>
      <c r="AJ189" s="217">
        <f t="shared" si="185"/>
        <v>150327.0023961133</v>
      </c>
      <c r="AK189" s="217">
        <f t="shared" si="185"/>
        <v>151661.51765336032</v>
      </c>
      <c r="AL189" s="217">
        <f t="shared" si="185"/>
        <v>152764.55755727662</v>
      </c>
      <c r="AM189" s="217">
        <f t="shared" si="185"/>
        <v>153629.86328001873</v>
      </c>
      <c r="AN189" s="217">
        <f t="shared" si="185"/>
        <v>154252.2475441194</v>
      </c>
      <c r="AO189" s="217">
        <f t="shared" si="185"/>
        <v>154627.65616561758</v>
      </c>
      <c r="AP189" s="218">
        <f t="shared" si="185"/>
        <v>154753.22409635625</v>
      </c>
    </row>
    <row r="190" spans="1:42" x14ac:dyDescent="0.25">
      <c r="A190" s="131" t="s">
        <v>41</v>
      </c>
      <c r="B190" s="118">
        <f>VLOOKUP($A190,'高情景（2001-2060, 2020RMB）'!$A$14:$W$70,COLUMN('高情景（2001-2060, 2020RMB）'!U$1),0)</f>
        <v>30415.615726595752</v>
      </c>
      <c r="C190" s="14">
        <f>VLOOKUP($A190,'高情景（2001-2060, 2020RMB）'!$A$14:$W$70,COLUMN('高情景（2001-2060, 2020RMB）'!V$1),0)</f>
        <v>36640.354816724648</v>
      </c>
      <c r="D190" s="14">
        <f>VLOOKUP($A190,'高情景（2001-2060, 2020RMB）'!$A$14:$W$70,COLUMN('高情景（2001-2060, 2020RMB）'!W$1),0)</f>
        <v>40049.197919647981</v>
      </c>
      <c r="E190" s="14">
        <f>VLOOKUP($A190,Python数据平滑!$A$56:$AN$109,COLUMN(Python数据平滑!C$56),0)</f>
        <v>41169.778445149961</v>
      </c>
      <c r="F190" s="14">
        <f>VLOOKUP($A190,Python数据平滑!$A$56:$AN$109,COLUMN(Python数据平滑!D$56),0)</f>
        <v>43919.619991655927</v>
      </c>
      <c r="G190" s="14">
        <f>VLOOKUP($A190,Python数据平滑!$A$56:$AN$109,COLUMN(Python数据平滑!E$56),0)</f>
        <v>47317.614137201643</v>
      </c>
      <c r="H190" s="14">
        <f>VLOOKUP($A190,Python数据平滑!$A$56:$AN$109,COLUMN(Python数据平滑!F$56),0)</f>
        <v>50365.589640291983</v>
      </c>
      <c r="I190" s="14">
        <f>VLOOKUP($A190,Python数据平滑!$A$56:$AN$109,COLUMN(Python数据平滑!G$56),0)</f>
        <v>52911.404111530428</v>
      </c>
      <c r="J190" s="14">
        <f>VLOOKUP($A190,Python数据平滑!$A$56:$AN$109,COLUMN(Python数据平滑!H$56),0)</f>
        <v>55093.467247067339</v>
      </c>
      <c r="K190" s="14">
        <f>VLOOKUP($A190,Python数据平滑!$A$56:$AN$109,COLUMN(Python数据平滑!I$56),0)</f>
        <v>57097.560489989162</v>
      </c>
      <c r="L190" s="14">
        <f>VLOOKUP($A190,Python数据平滑!$A$56:$AN$109,COLUMN(Python数据平滑!J$56),0)</f>
        <v>59147.011521916364</v>
      </c>
      <c r="M190" s="14">
        <f>VLOOKUP($A190,Python数据平滑!$A$56:$AN$109,COLUMN(Python数据平滑!K$56),0)</f>
        <v>61445.598537294922</v>
      </c>
      <c r="N190" s="14">
        <f>VLOOKUP($A190,Python数据平滑!$A$56:$AN$109,COLUMN(Python数据平滑!L$56),0)</f>
        <v>64001.675972654521</v>
      </c>
      <c r="O190" s="14">
        <f>VLOOKUP($A190,Python数据平滑!$A$56:$AN$109,COLUMN(Python数据平滑!M$56),0)</f>
        <v>66764.887959993779</v>
      </c>
      <c r="P190" s="14">
        <f>VLOOKUP($A190,Python数据平滑!$A$56:$AN$109,COLUMN(Python数据平滑!N$56),0)</f>
        <v>69674.639054028667</v>
      </c>
      <c r="Q190" s="14">
        <f>VLOOKUP($A190,Python数据平滑!$A$56:$AN$109,COLUMN(Python数据平滑!O$56),0)</f>
        <v>72658.222795858441</v>
      </c>
      <c r="R190" s="14">
        <f>VLOOKUP($A190,Python数据平滑!$A$56:$AN$109,COLUMN(Python数据平滑!P$56),0)</f>
        <v>75643.932545076823</v>
      </c>
      <c r="S190" s="14">
        <f>VLOOKUP($A190,Python数据平滑!$A$56:$AN$109,COLUMN(Python数据平滑!Q$56),0)</f>
        <v>78608.131021209701</v>
      </c>
      <c r="T190" s="14">
        <f>VLOOKUP($A190,Python数据平滑!$A$56:$AN$109,COLUMN(Python数据平滑!R$56),0)</f>
        <v>81540.219381315532</v>
      </c>
      <c r="U190" s="14">
        <f>VLOOKUP($A190,Python数据平滑!$A$56:$AN$109,COLUMN(Python数据平滑!S$56),0)</f>
        <v>84429.516487313711</v>
      </c>
      <c r="V190" s="14">
        <f>VLOOKUP($A190,Python数据平滑!$A$56:$AN$109,COLUMN(Python数据平滑!T$56),0)</f>
        <v>87265.330761416728</v>
      </c>
      <c r="W190" s="14">
        <f>VLOOKUP($A190,Python数据平滑!$A$56:$AN$109,COLUMN(Python数据平滑!U$56),0)</f>
        <v>90037.033003461213</v>
      </c>
      <c r="X190" s="14">
        <f>VLOOKUP($A190,Python数据平滑!$A$56:$AN$109,COLUMN(Python数据平滑!V$56),0)</f>
        <v>92734.129415125761</v>
      </c>
      <c r="Y190" s="14">
        <f>VLOOKUP($A190,Python数据平滑!$A$56:$AN$109,COLUMN(Python数据平滑!W$56),0)</f>
        <v>95346.334072312253</v>
      </c>
      <c r="Z190" s="14">
        <f>VLOOKUP($A190,Python数据平滑!$A$56:$AN$109,COLUMN(Python数据平滑!X$56),0)</f>
        <v>97863.64009400917</v>
      </c>
      <c r="AA190" s="14">
        <f>VLOOKUP($A190,Python数据平滑!$A$56:$AN$109,COLUMN(Python数据平滑!Y$56),0)</f>
        <v>100276.3887735046</v>
      </c>
      <c r="AB190" s="14">
        <f>VLOOKUP($A190,Python数据平滑!$A$56:$AN$109,COLUMN(Python数据平滑!Z$56),0)</f>
        <v>102575.3359655212</v>
      </c>
      <c r="AC190" s="14">
        <f>VLOOKUP($A190,Python数据平滑!$A$56:$AN$109,COLUMN(Python数据平滑!AA$56),0)</f>
        <v>104751.71506010801</v>
      </c>
      <c r="AD190" s="14">
        <f>VLOOKUP($A190,Python数据平滑!$A$56:$AN$109,COLUMN(Python数据平滑!AB$56),0)</f>
        <v>106797.2959202502</v>
      </c>
      <c r="AE190" s="14">
        <f>VLOOKUP($A190,Python数据平滑!$A$56:$AN$109,COLUMN(Python数据平滑!AC$56),0)</f>
        <v>108704.4392142522</v>
      </c>
      <c r="AF190" s="14">
        <f>VLOOKUP($A190,Python数据平滑!$A$56:$AN$109,COLUMN(Python数据平滑!AD$56),0)</f>
        <v>110466.1456350529</v>
      </c>
      <c r="AG190" s="14">
        <f>VLOOKUP($A190,Python数据平滑!$A$56:$AN$109,COLUMN(Python数据平滑!AE$56),0)</f>
        <v>112076.09956563771</v>
      </c>
      <c r="AH190" s="14">
        <f>VLOOKUP($A190,Python数据平滑!$A$56:$AN$109,COLUMN(Python数据平滑!AF$56),0)</f>
        <v>113528.70682146421</v>
      </c>
      <c r="AI190" s="14">
        <f>VLOOKUP($A190,Python数据平滑!$A$56:$AN$109,COLUMN(Python数据平滑!AG$56),0)</f>
        <v>114819.12617611411</v>
      </c>
      <c r="AJ190" s="14">
        <f>VLOOKUP($A190,Python数据平滑!$A$56:$AN$109,COLUMN(Python数据平滑!AH$56),0)</f>
        <v>115943.2944539606</v>
      </c>
      <c r="AK190" s="14">
        <f>VLOOKUP($A190,Python数据平滑!$A$56:$AN$109,COLUMN(Python数据平滑!AI$56),0)</f>
        <v>116897.9450522835</v>
      </c>
      <c r="AL190" s="14">
        <f>VLOOKUP($A190,Python数据平滑!$A$56:$AN$109,COLUMN(Python数据平滑!AJ$56),0)</f>
        <v>117680.6198337368</v>
      </c>
      <c r="AM190" s="14">
        <f>VLOOKUP($A190,Python数据平滑!$A$56:$AN$109,COLUMN(Python数据平滑!AK$56),0)</f>
        <v>118289.674407203</v>
      </c>
      <c r="AN190" s="14">
        <f>VLOOKUP($A190,Python数据平滑!$A$56:$AN$109,COLUMN(Python数据平滑!AL$56),0)</f>
        <v>118724.2768897435</v>
      </c>
      <c r="AO190" s="14">
        <f>VLOOKUP($A190,Python数据平滑!$A$56:$AN$109,COLUMN(Python数据平滑!AM$56),0)</f>
        <v>118984.400313555</v>
      </c>
      <c r="AP190" s="167">
        <f>VLOOKUP($A190,Python数据平滑!$A$56:$AN$109,COLUMN(Python数据平滑!AN$56),0)</f>
        <v>119070.80890861709</v>
      </c>
    </row>
    <row r="191" spans="1:42" x14ac:dyDescent="0.25">
      <c r="A191" s="132" t="s">
        <v>42</v>
      </c>
      <c r="B191" s="118">
        <f>VLOOKUP($A191,'高情景（2001-2060, 2020RMB）'!$A$14:$W$70,COLUMN('高情景（2001-2060, 2020RMB）'!U$1),0)</f>
        <v>2602.606982377547</v>
      </c>
      <c r="C191" s="14">
        <f>VLOOKUP($A191,'高情景（2001-2060, 2020RMB）'!$A$14:$W$70,COLUMN('高情景（2001-2060, 2020RMB）'!V$1),0)</f>
        <v>3034.983345987991</v>
      </c>
      <c r="D191" s="14">
        <f>VLOOKUP($A191,'高情景（2001-2060, 2020RMB）'!$A$14:$W$70,COLUMN('高情景（2001-2060, 2020RMB）'!W$1),0)</f>
        <v>3224.8526645654251</v>
      </c>
      <c r="E191" s="14">
        <f>VLOOKUP($A191,Python数据平滑!$A$56:$AN$109,COLUMN(Python数据平滑!C$56),0)</f>
        <v>3278.9361227903469</v>
      </c>
      <c r="F191" s="14">
        <f>VLOOKUP($A191,Python数据平滑!$A$56:$AN$109,COLUMN(Python数据平滑!D$56),0)</f>
        <v>3408.5613467109351</v>
      </c>
      <c r="G191" s="14">
        <f>VLOOKUP($A191,Python数据平滑!$A$56:$AN$109,COLUMN(Python数据平滑!E$56),0)</f>
        <v>3562.6875587542359</v>
      </c>
      <c r="H191" s="14">
        <f>VLOOKUP($A191,Python数据平滑!$A$56:$AN$109,COLUMN(Python数据平滑!F$56),0)</f>
        <v>3694.1523779213999</v>
      </c>
      <c r="I191" s="14">
        <f>VLOOKUP($A191,Python数据平滑!$A$56:$AN$109,COLUMN(Python数据平滑!G$56),0)</f>
        <v>3798.2075556392001</v>
      </c>
      <c r="J191" s="14">
        <f>VLOOKUP($A191,Python数据平滑!$A$56:$AN$109,COLUMN(Python数据平滑!H$56),0)</f>
        <v>3883.0624285590061</v>
      </c>
      <c r="K191" s="14">
        <f>VLOOKUP($A191,Python数据平滑!$A$56:$AN$109,COLUMN(Python数据平滑!I$56),0)</f>
        <v>3958.2827672878288</v>
      </c>
      <c r="L191" s="14">
        <f>VLOOKUP($A191,Python数据平滑!$A$56:$AN$109,COLUMN(Python数据平滑!J$56),0)</f>
        <v>4034.4189361328022</v>
      </c>
      <c r="M191" s="14">
        <f>VLOOKUP($A191,Python数据平滑!$A$56:$AN$109,COLUMN(Python数据平滑!K$56),0)</f>
        <v>4120.5810044069431</v>
      </c>
      <c r="N191" s="14">
        <f>VLOOKUP($A191,Python数据平滑!$A$56:$AN$109,COLUMN(Python数据平滑!L$56),0)</f>
        <v>4217.2278222756368</v>
      </c>
      <c r="O191" s="14">
        <f>VLOOKUP($A191,Python数据平滑!$A$56:$AN$109,COLUMN(Python数据平滑!M$56),0)</f>
        <v>4322.4626729873153</v>
      </c>
      <c r="P191" s="14">
        <f>VLOOKUP($A191,Python数据平滑!$A$56:$AN$109,COLUMN(Python数据平滑!N$56),0)</f>
        <v>4434.2018530917603</v>
      </c>
      <c r="Q191" s="14">
        <f>VLOOKUP($A191,Python数据平滑!$A$56:$AN$109,COLUMN(Python数据平滑!O$56),0)</f>
        <v>4550.1333327021885</v>
      </c>
      <c r="R191" s="14">
        <f>VLOOKUP($A191,Python数据平滑!$A$56:$AN$109,COLUMN(Python数据平滑!P$56),0)</f>
        <v>4668.0989868448096</v>
      </c>
      <c r="S191" s="14">
        <f>VLOOKUP($A191,Python数据平滑!$A$56:$AN$109,COLUMN(Python数据平滑!Q$56),0)</f>
        <v>4787.398487565405</v>
      </c>
      <c r="T191" s="14">
        <f>VLOOKUP($A191,Python数据平滑!$A$56:$AN$109,COLUMN(Python数据平滑!R$56),0)</f>
        <v>4907.6929358667803</v>
      </c>
      <c r="U191" s="14">
        <f>VLOOKUP($A191,Python数据平滑!$A$56:$AN$109,COLUMN(Python数据平滑!S$56),0)</f>
        <v>5028.6124023640741</v>
      </c>
      <c r="V191" s="14">
        <f>VLOOKUP($A191,Python数据平滑!$A$56:$AN$109,COLUMN(Python数据平滑!T$56),0)</f>
        <v>5149.7555343079039</v>
      </c>
      <c r="W191" s="14">
        <f>VLOOKUP($A191,Python数据平滑!$A$56:$AN$109,COLUMN(Python数据平滑!U$56),0)</f>
        <v>5270.6894559948332</v>
      </c>
      <c r="X191" s="14">
        <f>VLOOKUP($A191,Python数据平滑!$A$56:$AN$109,COLUMN(Python数据平滑!V$56),0)</f>
        <v>5390.949997859314</v>
      </c>
      <c r="Y191" s="14">
        <f>VLOOKUP($A191,Python数据平滑!$A$56:$AN$109,COLUMN(Python数据平滑!W$56),0)</f>
        <v>5510.0422890670334</v>
      </c>
      <c r="Z191" s="14">
        <f>VLOOKUP($A191,Python数据平滑!$A$56:$AN$109,COLUMN(Python数据平滑!X$56),0)</f>
        <v>5627.4417472146588</v>
      </c>
      <c r="AA191" s="14">
        <f>VLOOKUP($A191,Python数据平滑!$A$56:$AN$109,COLUMN(Python数据平滑!Y$56),0)</f>
        <v>5742.5954967015687</v>
      </c>
      <c r="AB191" s="14">
        <f>VLOOKUP($A191,Python数据平滑!$A$56:$AN$109,COLUMN(Python数据平滑!Z$56),0)</f>
        <v>5854.924244400283</v>
      </c>
      <c r="AC191" s="14">
        <f>VLOOKUP($A191,Python数据平滑!$A$56:$AN$109,COLUMN(Python数据平滑!AA$56),0)</f>
        <v>5963.8246373491802</v>
      </c>
      <c r="AD191" s="14">
        <f>VLOOKUP($A191,Python数据平滑!$A$56:$AN$109,COLUMN(Python数据平滑!AB$56),0)</f>
        <v>6068.6721222731803</v>
      </c>
      <c r="AE191" s="14">
        <f>VLOOKUP($A191,Python数据平滑!$A$56:$AN$109,COLUMN(Python数据平滑!AC$56),0)</f>
        <v>6168.8243207767418</v>
      </c>
      <c r="AF191" s="14">
        <f>VLOOKUP($A191,Python数据平滑!$A$56:$AN$109,COLUMN(Python数据平滑!AD$56),0)</f>
        <v>6263.6249270367407</v>
      </c>
      <c r="AG191" s="14">
        <f>VLOOKUP($A191,Python数据平滑!$A$56:$AN$109,COLUMN(Python数据平滑!AE$56),0)</f>
        <v>6352.4081267736556</v>
      </c>
      <c r="AH191" s="14">
        <f>VLOOKUP($A191,Python数据平滑!$A$56:$AN$109,COLUMN(Python数据平滑!AF$56),0)</f>
        <v>6434.5035272426694</v>
      </c>
      <c r="AI191" s="14">
        <f>VLOOKUP($A191,Python数据平滑!$A$56:$AN$109,COLUMN(Python数据平滑!AG$56),0)</f>
        <v>6509.2415780478241</v>
      </c>
      <c r="AJ191" s="14">
        <f>VLOOKUP($A191,Python数据平滑!$A$56:$AN$109,COLUMN(Python数据平滑!AH$56),0)</f>
        <v>6575.9594518574422</v>
      </c>
      <c r="AK191" s="14">
        <f>VLOOKUP($A191,Python数据平滑!$A$56:$AN$109,COLUMN(Python数据平滑!AI$56),0)</f>
        <v>6634.0073427480802</v>
      </c>
      <c r="AL191" s="14">
        <f>VLOOKUP($A191,Python数据平滑!$A$56:$AN$109,COLUMN(Python数据平滑!AJ$56),0)</f>
        <v>6682.7551281198084</v>
      </c>
      <c r="AM191" s="14">
        <f>VLOOKUP($A191,Python数据平滑!$A$56:$AN$109,COLUMN(Python数据平滑!AK$56),0)</f>
        <v>6721.5993281427054</v>
      </c>
      <c r="AN191" s="14">
        <f>VLOOKUP($A191,Python数据平滑!$A$56:$AN$109,COLUMN(Python数据平滑!AL$56),0)</f>
        <v>6749.9702847841809</v>
      </c>
      <c r="AO191" s="14">
        <f>VLOOKUP($A191,Python数据平滑!$A$56:$AN$109,COLUMN(Python数据平滑!AM$56),0)</f>
        <v>6767.3394709312652</v>
      </c>
      <c r="AP191" s="167">
        <f>VLOOKUP($A191,Python数据平滑!$A$56:$AN$109,COLUMN(Python数据平滑!AN$56),0)</f>
        <v>6773.226829292691</v>
      </c>
    </row>
    <row r="192" spans="1:42" x14ac:dyDescent="0.25">
      <c r="A192" s="132" t="s">
        <v>43</v>
      </c>
      <c r="B192" s="118">
        <f>VLOOKUP($A192,'高情景（2001-2060, 2020RMB）'!$A$14:$W$70,COLUMN('高情景（2001-2060, 2020RMB）'!U$1),0)</f>
        <v>9040.5154886877699</v>
      </c>
      <c r="C192" s="14">
        <f>VLOOKUP($A192,'高情景（2001-2060, 2020RMB）'!$A$14:$W$70,COLUMN('高情景（2001-2060, 2020RMB）'!V$1),0)</f>
        <v>11747.284288306733</v>
      </c>
      <c r="D192" s="14">
        <f>VLOOKUP($A192,'高情景（2001-2060, 2020RMB）'!$A$14:$W$70,COLUMN('高情景（2001-2060, 2020RMB）'!W$1),0)</f>
        <v>11527.535972617879</v>
      </c>
      <c r="E192" s="14">
        <f>VLOOKUP($A192,Python数据平滑!$A$56:$AN$109,COLUMN(Python数据平滑!C$56),0)</f>
        <v>11758.211599829479</v>
      </c>
      <c r="F192" s="14">
        <f>VLOOKUP($A192,Python数据平滑!$A$56:$AN$109,COLUMN(Python数据平滑!D$56),0)</f>
        <v>12315.35388766657</v>
      </c>
      <c r="G192" s="14">
        <f>VLOOKUP($A192,Python数据平滑!$A$56:$AN$109,COLUMN(Python数据平滑!E$56),0)</f>
        <v>12986.44446963605</v>
      </c>
      <c r="H192" s="14">
        <f>VLOOKUP($A192,Python数据平滑!$A$56:$AN$109,COLUMN(Python数据平滑!F$56),0)</f>
        <v>13569.48915793621</v>
      </c>
      <c r="I192" s="14">
        <f>VLOOKUP($A192,Python数据平滑!$A$56:$AN$109,COLUMN(Python数据平滑!G$56),0)</f>
        <v>14040.40461630089</v>
      </c>
      <c r="J192" s="14">
        <f>VLOOKUP($A192,Python数据平滑!$A$56:$AN$109,COLUMN(Python数据平滑!H$56),0)</f>
        <v>14431.347437134311</v>
      </c>
      <c r="K192" s="14">
        <f>VLOOKUP($A192,Python数据平滑!$A$56:$AN$109,COLUMN(Python数据平滑!I$56),0)</f>
        <v>14781.330237427301</v>
      </c>
      <c r="L192" s="14">
        <f>VLOOKUP($A192,Python数据平滑!$A$56:$AN$109,COLUMN(Python数据平滑!J$56),0)</f>
        <v>15134.489624690001</v>
      </c>
      <c r="M192" s="14">
        <f>VLOOKUP($A192,Python数据平滑!$A$56:$AN$109,COLUMN(Python数据平滑!K$56),0)</f>
        <v>15529.84374128154</v>
      </c>
      <c r="N192" s="14">
        <f>VLOOKUP($A192,Python数据平滑!$A$56:$AN$109,COLUMN(Python数据平滑!L$56),0)</f>
        <v>15970.759743518911</v>
      </c>
      <c r="O192" s="14">
        <f>VLOOKUP($A192,Python数据平滑!$A$56:$AN$109,COLUMN(Python数据平滑!M$56),0)</f>
        <v>16450.78281378204</v>
      </c>
      <c r="P192" s="14">
        <f>VLOOKUP($A192,Python数据平滑!$A$56:$AN$109,COLUMN(Python数据平滑!N$56),0)</f>
        <v>16962.63747398548</v>
      </c>
      <c r="Q192" s="14">
        <f>VLOOKUP($A192,Python数据平滑!$A$56:$AN$109,COLUMN(Python数据平滑!O$56),0)</f>
        <v>17498.036931044469</v>
      </c>
      <c r="R192" s="14">
        <f>VLOOKUP($A192,Python数据平滑!$A$56:$AN$109,COLUMN(Python数据平滑!P$56),0)</f>
        <v>18049.04425174282</v>
      </c>
      <c r="S192" s="14">
        <f>VLOOKUP($A192,Python数据平滑!$A$56:$AN$109,COLUMN(Python数据平滑!Q$56),0)</f>
        <v>18612.88665074153</v>
      </c>
      <c r="T192" s="14">
        <f>VLOOKUP($A192,Python数据平滑!$A$56:$AN$109,COLUMN(Python数据平滑!R$56),0)</f>
        <v>19188.016585413821</v>
      </c>
      <c r="U192" s="14">
        <f>VLOOKUP($A192,Python数据平滑!$A$56:$AN$109,COLUMN(Python数据平滑!S$56),0)</f>
        <v>19772.676245468771</v>
      </c>
      <c r="V192" s="14">
        <f>VLOOKUP($A192,Python数据平滑!$A$56:$AN$109,COLUMN(Python数据平滑!T$56),0)</f>
        <v>20364.888231655001</v>
      </c>
      <c r="W192" s="14">
        <f>VLOOKUP($A192,Python数据平滑!$A$56:$AN$109,COLUMN(Python数据平滑!U$56),0)</f>
        <v>20962.44806426459</v>
      </c>
      <c r="X192" s="14">
        <f>VLOOKUP($A192,Python数据平滑!$A$56:$AN$109,COLUMN(Python数据平滑!V$56),0)</f>
        <v>21562.918893413771</v>
      </c>
      <c r="Y192" s="14">
        <f>VLOOKUP($A192,Python数据平滑!$A$56:$AN$109,COLUMN(Python数据平滑!W$56),0)</f>
        <v>22163.628798136491</v>
      </c>
      <c r="Z192" s="14">
        <f>VLOOKUP($A192,Python数据平滑!$A$56:$AN$109,COLUMN(Python数据平滑!X$56),0)</f>
        <v>22761.671069197961</v>
      </c>
      <c r="AA192" s="14">
        <f>VLOOKUP($A192,Python数据平滑!$A$56:$AN$109,COLUMN(Python数据平滑!Y$56),0)</f>
        <v>23353.907869717419</v>
      </c>
      <c r="AB192" s="14">
        <f>VLOOKUP($A192,Python数据平滑!$A$56:$AN$109,COLUMN(Python数据平滑!Z$56),0)</f>
        <v>23936.977656695512</v>
      </c>
      <c r="AC192" s="14">
        <f>VLOOKUP($A192,Python数据平滑!$A$56:$AN$109,COLUMN(Python数据平滑!AA$56),0)</f>
        <v>24507.306723931091</v>
      </c>
      <c r="AD192" s="14">
        <f>VLOOKUP($A192,Python数据平滑!$A$56:$AN$109,COLUMN(Python数据平滑!AB$56),0)</f>
        <v>25061.12519127359</v>
      </c>
      <c r="AE192" s="14">
        <f>VLOOKUP($A192,Python数据平滑!$A$56:$AN$109,COLUMN(Python数据平滑!AC$56),0)</f>
        <v>25594.487715568379</v>
      </c>
      <c r="AF192" s="14">
        <f>VLOOKUP($A192,Python数据平滑!$A$56:$AN$109,COLUMN(Python数据平滑!AD$56),0)</f>
        <v>26103.29913418875</v>
      </c>
      <c r="AG192" s="14">
        <f>VLOOKUP($A192,Python数据平滑!$A$56:$AN$109,COLUMN(Python数据平滑!AE$56),0)</f>
        <v>26583.3451722227</v>
      </c>
      <c r="AH192" s="14">
        <f>VLOOKUP($A192,Python数据平滑!$A$56:$AN$109,COLUMN(Python数据平滑!AF$56),0)</f>
        <v>27030.328249194699</v>
      </c>
      <c r="AI192" s="14">
        <f>VLOOKUP($A192,Python数据平滑!$A$56:$AN$109,COLUMN(Python数据平滑!AG$56),0)</f>
        <v>27439.908311164829</v>
      </c>
      <c r="AJ192" s="14">
        <f>VLOOKUP($A192,Python数据平滑!$A$56:$AN$109,COLUMN(Python数据平滑!AH$56),0)</f>
        <v>27807.748490295249</v>
      </c>
      <c r="AK192" s="14">
        <f>VLOOKUP($A192,Python数据平滑!$A$56:$AN$109,COLUMN(Python数据平滑!AI$56),0)</f>
        <v>28129.56525832873</v>
      </c>
      <c r="AL192" s="14">
        <f>VLOOKUP($A192,Python数据平滑!$A$56:$AN$109,COLUMN(Python数据平滑!AJ$56),0)</f>
        <v>28401.182595420029</v>
      </c>
      <c r="AM192" s="14">
        <f>VLOOKUP($A192,Python数据平滑!$A$56:$AN$109,COLUMN(Python数据平滑!AK$56),0)</f>
        <v>28618.589544673021</v>
      </c>
      <c r="AN192" s="14">
        <f>VLOOKUP($A192,Python数据平滑!$A$56:$AN$109,COLUMN(Python数据平滑!AL$56),0)</f>
        <v>28778.0003695917</v>
      </c>
      <c r="AO192" s="14">
        <f>VLOOKUP($A192,Python数据平滑!$A$56:$AN$109,COLUMN(Python数据平滑!AM$56),0)</f>
        <v>28875.916381131319</v>
      </c>
      <c r="AP192" s="167">
        <f>VLOOKUP($A192,Python数据平滑!$A$56:$AN$109,COLUMN(Python数据平滑!AN$56),0)</f>
        <v>28909.188358446481</v>
      </c>
    </row>
    <row r="193" spans="1:42" x14ac:dyDescent="0.25">
      <c r="A193" s="182" t="s">
        <v>53</v>
      </c>
      <c r="B193" s="216">
        <f>B65</f>
        <v>50441.55680600716</v>
      </c>
      <c r="C193" s="217">
        <f t="shared" ref="C193:D193" si="186">C65</f>
        <v>56632.87042727269</v>
      </c>
      <c r="D193" s="217">
        <f t="shared" si="186"/>
        <v>59677.345914108897</v>
      </c>
      <c r="E193" s="217">
        <f>SUM(E194:E210)</f>
        <v>60270.099260015049</v>
      </c>
      <c r="F193" s="217">
        <f t="shared" ref="F193:AP193" si="187">SUM(F194:F210)</f>
        <v>61795.307364594752</v>
      </c>
      <c r="G193" s="217">
        <f t="shared" si="187"/>
        <v>63866.746165591881</v>
      </c>
      <c r="H193" s="217">
        <f t="shared" si="187"/>
        <v>66104.502679093246</v>
      </c>
      <c r="I193" s="217">
        <f t="shared" si="187"/>
        <v>68378.861557827986</v>
      </c>
      <c r="J193" s="217">
        <f t="shared" si="187"/>
        <v>70630.641167657726</v>
      </c>
      <c r="K193" s="217">
        <f t="shared" si="187"/>
        <v>72799.523243729622</v>
      </c>
      <c r="L193" s="217">
        <f t="shared" si="187"/>
        <v>74824.127467585145</v>
      </c>
      <c r="M193" s="217">
        <f t="shared" si="187"/>
        <v>76653.592497907681</v>
      </c>
      <c r="N193" s="217">
        <f t="shared" si="187"/>
        <v>78281.376246220243</v>
      </c>
      <c r="O193" s="217">
        <f t="shared" si="187"/>
        <v>79714.760931081066</v>
      </c>
      <c r="P193" s="217">
        <f t="shared" si="187"/>
        <v>80964.048326790929</v>
      </c>
      <c r="Q193" s="217">
        <f t="shared" si="187"/>
        <v>82042.166080704425</v>
      </c>
      <c r="R193" s="217">
        <f t="shared" si="187"/>
        <v>82962.885445995867</v>
      </c>
      <c r="S193" s="217">
        <f t="shared" si="187"/>
        <v>83736.096206008981</v>
      </c>
      <c r="T193" s="217">
        <f t="shared" si="187"/>
        <v>84371.323798712096</v>
      </c>
      <c r="U193" s="217">
        <f t="shared" si="187"/>
        <v>84878.809100291401</v>
      </c>
      <c r="V193" s="217">
        <f t="shared" si="187"/>
        <v>85269.268500706792</v>
      </c>
      <c r="W193" s="217">
        <f t="shared" si="187"/>
        <v>85553.674767420773</v>
      </c>
      <c r="X193" s="217">
        <f t="shared" si="187"/>
        <v>85743.062018904311</v>
      </c>
      <c r="Y193" s="217">
        <f t="shared" si="187"/>
        <v>85848.35706980231</v>
      </c>
      <c r="Z193" s="217">
        <f t="shared" si="187"/>
        <v>85880.238486120739</v>
      </c>
      <c r="AA193" s="217">
        <f t="shared" si="187"/>
        <v>85849.023913266094</v>
      </c>
      <c r="AB193" s="217">
        <f t="shared" si="187"/>
        <v>85764.585613152885</v>
      </c>
      <c r="AC193" s="217">
        <f t="shared" si="187"/>
        <v>85636.293661416057</v>
      </c>
      <c r="AD193" s="217">
        <f t="shared" si="187"/>
        <v>85472.985898626182</v>
      </c>
      <c r="AE193" s="217">
        <f t="shared" si="187"/>
        <v>85282.963483466752</v>
      </c>
      <c r="AF193" s="217">
        <f t="shared" si="187"/>
        <v>85074.010742947896</v>
      </c>
      <c r="AG193" s="217">
        <f t="shared" si="187"/>
        <v>84853.437937417606</v>
      </c>
      <c r="AH193" s="217">
        <f t="shared" si="187"/>
        <v>84628.14554117182</v>
      </c>
      <c r="AI193" s="217">
        <f t="shared" si="187"/>
        <v>84404.708671191067</v>
      </c>
      <c r="AJ193" s="217">
        <f t="shared" si="187"/>
        <v>84189.480369872661</v>
      </c>
      <c r="AK193" s="217">
        <f t="shared" si="187"/>
        <v>83988.71256083138</v>
      </c>
      <c r="AL193" s="217">
        <f t="shared" si="187"/>
        <v>83808.693654065661</v>
      </c>
      <c r="AM193" s="217">
        <f t="shared" si="187"/>
        <v>83655.901988451165</v>
      </c>
      <c r="AN193" s="217">
        <f t="shared" si="187"/>
        <v>83537.174582660242</v>
      </c>
      <c r="AO193" s="217">
        <f t="shared" si="187"/>
        <v>83459.89104415146</v>
      </c>
      <c r="AP193" s="218">
        <f t="shared" si="187"/>
        <v>83432.172991079089</v>
      </c>
    </row>
    <row r="194" spans="1:42" x14ac:dyDescent="0.25">
      <c r="A194" s="131" t="s">
        <v>44</v>
      </c>
      <c r="B194" s="118">
        <f>VLOOKUP($A194,'高情景（2001-2060, 2020RMB）'!$A$14:$W$70,COLUMN('高情景（2001-2060, 2020RMB）'!U$1),0)</f>
        <v>10445.304759048124</v>
      </c>
      <c r="C194" s="14">
        <f>VLOOKUP($A194,'高情景（2001-2060, 2020RMB）'!$A$14:$W$70,COLUMN('高情景（2001-2060, 2020RMB）'!V$1),0)</f>
        <v>11712.956168186243</v>
      </c>
      <c r="D194" s="14">
        <f>VLOOKUP($A194,'高情景（2001-2060, 2020RMB）'!$A$14:$W$70,COLUMN('高情景（2001-2060, 2020RMB）'!W$1),0)</f>
        <v>11981.684218336073</v>
      </c>
      <c r="E194" s="14">
        <f>VLOOKUP($A194,Python数据平滑!$A$56:$AN$109,COLUMN(Python数据平滑!C$56),0)</f>
        <v>12058.76573568698</v>
      </c>
      <c r="F194" s="14">
        <f>VLOOKUP($A194,Python数据平滑!$A$56:$AN$109,COLUMN(Python数据平滑!D$56),0)</f>
        <v>12259.342215964871</v>
      </c>
      <c r="G194" s="14">
        <f>VLOOKUP($A194,Python数据平滑!$A$56:$AN$109,COLUMN(Python数据平滑!E$56),0)</f>
        <v>12537.90039671</v>
      </c>
      <c r="H194" s="14">
        <f>VLOOKUP($A194,Python数据平滑!$A$56:$AN$109,COLUMN(Python数据平滑!F$56),0)</f>
        <v>12853.009857494921</v>
      </c>
      <c r="I194" s="14">
        <f>VLOOKUP($A194,Python数据平滑!$A$56:$AN$109,COLUMN(Python数据平滑!G$56),0)</f>
        <v>13185.49350435823</v>
      </c>
      <c r="J194" s="14">
        <f>VLOOKUP($A194,Python数据平滑!$A$56:$AN$109,COLUMN(Python数据平滑!H$56),0)</f>
        <v>13520.838703865031</v>
      </c>
      <c r="K194" s="14">
        <f>VLOOKUP($A194,Python数据平滑!$A$56:$AN$109,COLUMN(Python数据平滑!I$56),0)</f>
        <v>13843.016609854099</v>
      </c>
      <c r="L194" s="14">
        <f>VLOOKUP($A194,Python数据平滑!$A$56:$AN$109,COLUMN(Python数据平滑!J$56),0)</f>
        <v>14134.54667557048</v>
      </c>
      <c r="M194" s="14">
        <f>VLOOKUP($A194,Python数据平滑!$A$56:$AN$109,COLUMN(Python数据平滑!K$56),0)</f>
        <v>14380.14020198851</v>
      </c>
      <c r="N194" s="14">
        <f>VLOOKUP($A194,Python数据平滑!$A$56:$AN$109,COLUMN(Python数据平滑!L$56),0)</f>
        <v>14577.66752744565</v>
      </c>
      <c r="O194" s="14">
        <f>VLOOKUP($A194,Python数据平滑!$A$56:$AN$109,COLUMN(Python数据平滑!M$56),0)</f>
        <v>14728.96140274042</v>
      </c>
      <c r="P194" s="14">
        <f>VLOOKUP($A194,Python数据平滑!$A$56:$AN$109,COLUMN(Python数据平滑!N$56),0)</f>
        <v>14836.47902561975</v>
      </c>
      <c r="Q194" s="14">
        <f>VLOOKUP($A194,Python数据平滑!$A$56:$AN$109,COLUMN(Python数据平滑!O$56),0)</f>
        <v>14903.20540287957</v>
      </c>
      <c r="R194" s="14">
        <f>VLOOKUP($A194,Python数据平滑!$A$56:$AN$109,COLUMN(Python数据平滑!P$56),0)</f>
        <v>14932.369594968541</v>
      </c>
      <c r="S194" s="14">
        <f>VLOOKUP($A194,Python数据平滑!$A$56:$AN$109,COLUMN(Python数据平滑!Q$56),0)</f>
        <v>14926.79257784392</v>
      </c>
      <c r="T194" s="14">
        <f>VLOOKUP($A194,Python数据平滑!$A$56:$AN$109,COLUMN(Python数据平滑!R$56),0)</f>
        <v>14889.36298022934</v>
      </c>
      <c r="U194" s="14">
        <f>VLOOKUP($A194,Python数据平滑!$A$56:$AN$109,COLUMN(Python数据平滑!S$56),0)</f>
        <v>14823.15733164019</v>
      </c>
      <c r="V194" s="14">
        <f>VLOOKUP($A194,Python数据平滑!$A$56:$AN$109,COLUMN(Python数据平滑!T$56),0)</f>
        <v>14731.379877523361</v>
      </c>
      <c r="W194" s="14">
        <f>VLOOKUP($A194,Python数据平滑!$A$56:$AN$109,COLUMN(Python数据平滑!U$56),0)</f>
        <v>14617.30732693121</v>
      </c>
      <c r="X194" s="14">
        <f>VLOOKUP($A194,Python数据平滑!$A$56:$AN$109,COLUMN(Python数据平滑!V$56),0)</f>
        <v>14484.23941146869</v>
      </c>
      <c r="Y194" s="14">
        <f>VLOOKUP($A194,Python数据平滑!$A$56:$AN$109,COLUMN(Python数据平滑!W$56),0)</f>
        <v>14335.4558498595</v>
      </c>
      <c r="Z194" s="14">
        <f>VLOOKUP($A194,Python数据平滑!$A$56:$AN$109,COLUMN(Python数据平滑!X$56),0)</f>
        <v>14174.180054236</v>
      </c>
      <c r="AA194" s="14">
        <f>VLOOKUP($A194,Python数据平滑!$A$56:$AN$109,COLUMN(Python数据平滑!Y$56),0)</f>
        <v>14003.54968882418</v>
      </c>
      <c r="AB194" s="14">
        <f>VLOOKUP($A194,Python数据平滑!$A$56:$AN$109,COLUMN(Python数据平滑!Z$56),0)</f>
        <v>13826.59400313796</v>
      </c>
      <c r="AC194" s="14">
        <f>VLOOKUP($A194,Python数据平滑!$A$56:$AN$109,COLUMN(Python数据平滑!AA$56),0)</f>
        <v>13646.217711916581</v>
      </c>
      <c r="AD194" s="14">
        <f>VLOOKUP($A194,Python数据平滑!$A$56:$AN$109,COLUMN(Python数据平滑!AB$56),0)</f>
        <v>13465.1910827515</v>
      </c>
      <c r="AE194" s="14">
        <f>VLOOKUP($A194,Python数据平滑!$A$56:$AN$109,COLUMN(Python数据平滑!AC$56),0)</f>
        <v>13286.1458181164</v>
      </c>
      <c r="AF194" s="14">
        <f>VLOOKUP($A194,Python数据平滑!$A$56:$AN$109,COLUMN(Python数据平滑!AD$56),0)</f>
        <v>13111.57627875762</v>
      </c>
      <c r="AG194" s="14">
        <f>VLOOKUP($A194,Python数据平滑!$A$56:$AN$109,COLUMN(Python数据平滑!AE$56),0)</f>
        <v>12943.845586913099</v>
      </c>
      <c r="AH194" s="14">
        <f>VLOOKUP($A194,Python数据平滑!$A$56:$AN$109,COLUMN(Python数据平滑!AF$56),0)</f>
        <v>12785.196167123029</v>
      </c>
      <c r="AI194" s="14">
        <f>VLOOKUP($A194,Python数据平滑!$A$56:$AN$109,COLUMN(Python数据平滑!AG$56),0)</f>
        <v>12637.764326049941</v>
      </c>
      <c r="AJ194" s="14">
        <f>VLOOKUP($A194,Python数据平滑!$A$56:$AN$109,COLUMN(Python数据平滑!AH$56),0)</f>
        <v>12503.5985376318</v>
      </c>
      <c r="AK194" s="14">
        <f>VLOOKUP($A194,Python数据平滑!$A$56:$AN$109,COLUMN(Python数据平滑!AI$56),0)</f>
        <v>12384.681183500979</v>
      </c>
      <c r="AL194" s="14">
        <f>VLOOKUP($A194,Python数据平滑!$A$56:$AN$109,COLUMN(Python数据平滑!AJ$56),0)</f>
        <v>12282.953599115401</v>
      </c>
      <c r="AM194" s="14">
        <f>VLOOKUP($A194,Python数据平滑!$A$56:$AN$109,COLUMN(Python数据平滑!AK$56),0)</f>
        <v>12200.344392573799</v>
      </c>
      <c r="AN194" s="14">
        <f>VLOOKUP($A194,Python数据平滑!$A$56:$AN$109,COLUMN(Python数据平滑!AL$56),0)</f>
        <v>12138.801135821161</v>
      </c>
      <c r="AO194" s="14">
        <f>VLOOKUP($A194,Python数据平滑!$A$56:$AN$109,COLUMN(Python数据平滑!AM$56),0)</f>
        <v>12100.325678305429</v>
      </c>
      <c r="AP194" s="167">
        <f>VLOOKUP($A194,Python数据平滑!$A$56:$AN$109,COLUMN(Python数据平滑!AN$56),0)</f>
        <v>12087.01350397016</v>
      </c>
    </row>
    <row r="195" spans="1:42" x14ac:dyDescent="0.25">
      <c r="A195" s="132" t="s">
        <v>45</v>
      </c>
      <c r="B195" s="118">
        <f>VLOOKUP($A195,'高情景（2001-2060, 2020RMB）'!$A$14:$W$70,COLUMN('高情景（2001-2060, 2020RMB）'!U$1),0)</f>
        <v>5671.8703052305846</v>
      </c>
      <c r="C195" s="14">
        <f>VLOOKUP($A195,'高情景（2001-2060, 2020RMB）'!$A$14:$W$70,COLUMN('高情景（2001-2060, 2020RMB）'!V$1),0)</f>
        <v>6377.9299660669476</v>
      </c>
      <c r="D195" s="14">
        <f>VLOOKUP($A195,'高情景（2001-2060, 2020RMB）'!$A$14:$W$70,COLUMN('高情景（2001-2060, 2020RMB）'!W$1),0)</f>
        <v>6627.9200426937196</v>
      </c>
      <c r="E195" s="14">
        <f>VLOOKUP($A195,Python数据平滑!$A$56:$AN$109,COLUMN(Python数据平滑!C$56),0)</f>
        <v>6713.2621203239914</v>
      </c>
      <c r="F195" s="14">
        <f>VLOOKUP($A195,Python数据平滑!$A$56:$AN$109,COLUMN(Python数据平滑!D$56),0)</f>
        <v>6928.5366780124441</v>
      </c>
      <c r="G195" s="14">
        <f>VLOOKUP($A195,Python数据平滑!$A$56:$AN$109,COLUMN(Python数据平滑!E$56),0)</f>
        <v>7212.0600360362096</v>
      </c>
      <c r="H195" s="14">
        <f>VLOOKUP($A195,Python数据平滑!$A$56:$AN$109,COLUMN(Python数据平滑!F$56),0)</f>
        <v>7506.8618620523603</v>
      </c>
      <c r="I195" s="14">
        <f>VLOOKUP($A195,Python数据平滑!$A$56:$AN$109,COLUMN(Python数据平滑!G$56),0)</f>
        <v>7797.6258946071948</v>
      </c>
      <c r="J195" s="14">
        <f>VLOOKUP($A195,Python数据平滑!$A$56:$AN$109,COLUMN(Python数据平滑!H$56),0)</f>
        <v>8079.935684052537</v>
      </c>
      <c r="K195" s="14">
        <f>VLOOKUP($A195,Python数据平滑!$A$56:$AN$109,COLUMN(Python数据平滑!I$56),0)</f>
        <v>8348.9451387790959</v>
      </c>
      <c r="L195" s="14">
        <f>VLOOKUP($A195,Python数据平滑!$A$56:$AN$109,COLUMN(Python数据平滑!J$56),0)</f>
        <v>8599.4398503611064</v>
      </c>
      <c r="M195" s="14">
        <f>VLOOKUP($A195,Python数据平滑!$A$56:$AN$109,COLUMN(Python数据平滑!K$56),0)</f>
        <v>8826.8485993112608</v>
      </c>
      <c r="N195" s="14">
        <f>VLOOKUP($A195,Python数据平滑!$A$56:$AN$109,COLUMN(Python数据平滑!L$56),0)</f>
        <v>9030.2973657806124</v>
      </c>
      <c r="O195" s="14">
        <f>VLOOKUP($A195,Python数据平滑!$A$56:$AN$109,COLUMN(Python数据平滑!M$56),0)</f>
        <v>9210.1909873939367</v>
      </c>
      <c r="P195" s="14">
        <f>VLOOKUP($A195,Python数据平滑!$A$56:$AN$109,COLUMN(Python数据平滑!N$56),0)</f>
        <v>9367.3075739958185</v>
      </c>
      <c r="Q195" s="14">
        <f>VLOOKUP($A195,Python数据平滑!$A$56:$AN$109,COLUMN(Python数据平滑!O$56),0)</f>
        <v>9502.7616226157443</v>
      </c>
      <c r="R195" s="14">
        <f>VLOOKUP($A195,Python数据平滑!$A$56:$AN$109,COLUMN(Python数据平滑!P$56),0)</f>
        <v>9617.7887349825778</v>
      </c>
      <c r="S195" s="14">
        <f>VLOOKUP($A195,Python数据平滑!$A$56:$AN$109,COLUMN(Python数据平滑!Q$56),0)</f>
        <v>9713.1644027380225</v>
      </c>
      <c r="T195" s="14">
        <f>VLOOKUP($A195,Python数据平滑!$A$56:$AN$109,COLUMN(Python数据平滑!R$56),0)</f>
        <v>9789.673385142185</v>
      </c>
      <c r="U195" s="14">
        <f>VLOOKUP($A195,Python数据平滑!$A$56:$AN$109,COLUMN(Python数据平滑!S$56),0)</f>
        <v>9848.2591964748153</v>
      </c>
      <c r="V195" s="14">
        <f>VLOOKUP($A195,Python数据平滑!$A$56:$AN$109,COLUMN(Python数据平滑!T$56),0)</f>
        <v>9890.0022573529041</v>
      </c>
      <c r="W195" s="14">
        <f>VLOOKUP($A195,Python数据平滑!$A$56:$AN$109,COLUMN(Python数据平滑!U$56),0)</f>
        <v>9916.0980414537898</v>
      </c>
      <c r="X195" s="14">
        <f>VLOOKUP($A195,Python数据平滑!$A$56:$AN$109,COLUMN(Python数据平滑!V$56),0)</f>
        <v>9927.8357244987328</v>
      </c>
      <c r="Y195" s="14">
        <f>VLOOKUP($A195,Python数据平滑!$A$56:$AN$109,COLUMN(Python数据平滑!W$56),0)</f>
        <v>9926.5777745282012</v>
      </c>
      <c r="Z195" s="14">
        <f>VLOOKUP($A195,Python数据平滑!$A$56:$AN$109,COLUMN(Python数据平滑!X$56),0)</f>
        <v>9913.7408513526043</v>
      </c>
      <c r="AA195" s="14">
        <f>VLOOKUP($A195,Python数据平滑!$A$56:$AN$109,COLUMN(Python数据平滑!Y$56),0)</f>
        <v>9890.7783116677674</v>
      </c>
      <c r="AB195" s="14">
        <f>VLOOKUP($A195,Python数据平滑!$A$56:$AN$109,COLUMN(Python数据平滑!Z$56),0)</f>
        <v>9859.1645473128901</v>
      </c>
      <c r="AC195" s="14">
        <f>VLOOKUP($A195,Python数据平滑!$A$56:$AN$109,COLUMN(Python数据平滑!AA$56),0)</f>
        <v>9820.3813196811698</v>
      </c>
      <c r="AD195" s="14">
        <f>VLOOKUP($A195,Python数据平滑!$A$56:$AN$109,COLUMN(Python数据平滑!AB$56),0)</f>
        <v>9775.9061950436753</v>
      </c>
      <c r="AE195" s="14">
        <f>VLOOKUP($A195,Python数据平滑!$A$56:$AN$109,COLUMN(Python数据平滑!AC$56),0)</f>
        <v>9727.2031347362554</v>
      </c>
      <c r="AF195" s="14">
        <f>VLOOKUP($A195,Python数据平滑!$A$56:$AN$109,COLUMN(Python数据平滑!AD$56),0)</f>
        <v>9675.7152515791859</v>
      </c>
      <c r="AG195" s="14">
        <f>VLOOKUP($A195,Python数据平滑!$A$56:$AN$109,COLUMN(Python数据平滑!AE$56),0)</f>
        <v>9622.8597099831277</v>
      </c>
      <c r="AH195" s="14">
        <f>VLOOKUP($A195,Python数据平滑!$A$56:$AN$109,COLUMN(Python数据平滑!AF$56),0)</f>
        <v>9570.024722066395</v>
      </c>
      <c r="AI195" s="14">
        <f>VLOOKUP($A195,Python数据平滑!$A$56:$AN$109,COLUMN(Python数据平滑!AG$56),0)</f>
        <v>9518.5685756609746</v>
      </c>
      <c r="AJ195" s="14">
        <f>VLOOKUP($A195,Python数据平滑!$A$56:$AN$109,COLUMN(Python数据平滑!AH$56),0)</f>
        <v>9469.8206220400207</v>
      </c>
      <c r="AK195" s="14">
        <f>VLOOKUP($A195,Python数据平滑!$A$56:$AN$109,COLUMN(Python数据平滑!AI$56),0)</f>
        <v>9425.0841511901108</v>
      </c>
      <c r="AL195" s="14">
        <f>VLOOKUP($A195,Python数据平滑!$A$56:$AN$109,COLUMN(Python数据平滑!AJ$56),0)</f>
        <v>9385.6410900676856</v>
      </c>
      <c r="AM195" s="14">
        <f>VLOOKUP($A195,Python数据平滑!$A$56:$AN$109,COLUMN(Python数据平滑!AK$56),0)</f>
        <v>9352.7584741507235</v>
      </c>
      <c r="AN195" s="14">
        <f>VLOOKUP($A195,Python数据平滑!$A$56:$AN$109,COLUMN(Python数据平滑!AL$56),0)</f>
        <v>9327.6966644326203</v>
      </c>
      <c r="AO195" s="14">
        <f>VLOOKUP($A195,Python数据平滑!$A$56:$AN$109,COLUMN(Python数据平滑!AM$56),0)</f>
        <v>9311.7193106586492</v>
      </c>
      <c r="AP195" s="167">
        <f>VLOOKUP($A195,Python数据平滑!$A$56:$AN$109,COLUMN(Python数据平滑!AN$56),0)</f>
        <v>9306.1050971271343</v>
      </c>
    </row>
    <row r="196" spans="1:42" x14ac:dyDescent="0.25">
      <c r="A196" s="132" t="s">
        <v>46</v>
      </c>
      <c r="B196" s="118">
        <f>VLOOKUP($A196,'高情景（2001-2060, 2020RMB）'!$A$14:$W$70,COLUMN('高情景（2001-2060, 2020RMB）'!U$1),0)</f>
        <v>5848.183273548666</v>
      </c>
      <c r="C196" s="14">
        <f>VLOOKUP($A196,'高情景（2001-2060, 2020RMB）'!$A$14:$W$70,COLUMN('高情景（2001-2060, 2020RMB）'!V$1),0)</f>
        <v>6734.5068704919468</v>
      </c>
      <c r="D196" s="14">
        <f>VLOOKUP($A196,'高情景（2001-2060, 2020RMB）'!$A$14:$W$70,COLUMN('高情景（2001-2060, 2020RMB）'!W$1),0)</f>
        <v>7272.1184742926107</v>
      </c>
      <c r="E196" s="14">
        <f>VLOOKUP($A196,Python数据平滑!$A$56:$AN$109,COLUMN(Python数据平滑!C$56),0)</f>
        <v>7400.5246516709058</v>
      </c>
      <c r="F196" s="14">
        <f>VLOOKUP($A196,Python数据平滑!$A$56:$AN$109,COLUMN(Python数据平滑!D$56),0)</f>
        <v>7723.7734873437084</v>
      </c>
      <c r="G196" s="14">
        <f>VLOOKUP($A196,Python数据平滑!$A$56:$AN$109,COLUMN(Python数据平滑!E$56),0)</f>
        <v>8147.14590729069</v>
      </c>
      <c r="H196" s="14">
        <f>VLOOKUP($A196,Python数据平滑!$A$56:$AN$109,COLUMN(Python数据平滑!F$56),0)</f>
        <v>8580.3425084660303</v>
      </c>
      <c r="I196" s="14">
        <f>VLOOKUP($A196,Python数据平滑!$A$56:$AN$109,COLUMN(Python数据平滑!G$56),0)</f>
        <v>9001.6899447019096</v>
      </c>
      <c r="J196" s="14">
        <f>VLOOKUP($A196,Python数据平滑!$A$56:$AN$109,COLUMN(Python数据平滑!H$56),0)</f>
        <v>9408.7435206593964</v>
      </c>
      <c r="K196" s="14">
        <f>VLOOKUP($A196,Python数据平滑!$A$56:$AN$109,COLUMN(Python数据平滑!I$56),0)</f>
        <v>9799.3038234482337</v>
      </c>
      <c r="L196" s="14">
        <f>VLOOKUP($A196,Python数据平滑!$A$56:$AN$109,COLUMN(Python数据平滑!J$56),0)</f>
        <v>10171.44576651975</v>
      </c>
      <c r="M196" s="14">
        <f>VLOOKUP($A196,Python数据平滑!$A$56:$AN$109,COLUMN(Python数据平滑!K$56),0)</f>
        <v>10523.739422451241</v>
      </c>
      <c r="N196" s="14">
        <f>VLOOKUP($A196,Python数据平滑!$A$56:$AN$109,COLUMN(Python数据平滑!L$56),0)</f>
        <v>10855.911415155129</v>
      </c>
      <c r="O196" s="14">
        <f>VLOOKUP($A196,Python数据平滑!$A$56:$AN$109,COLUMN(Python数据平滑!M$56),0)</f>
        <v>11168.33360834385</v>
      </c>
      <c r="P196" s="14">
        <f>VLOOKUP($A196,Python数据平滑!$A$56:$AN$109,COLUMN(Python数据平滑!N$56),0)</f>
        <v>11461.815791946039</v>
      </c>
      <c r="Q196" s="14">
        <f>VLOOKUP($A196,Python数据平滑!$A$56:$AN$109,COLUMN(Python数据平滑!O$56),0)</f>
        <v>11737.578381841089</v>
      </c>
      <c r="R196" s="14">
        <f>VLOOKUP($A196,Python数据平滑!$A$56:$AN$109,COLUMN(Python数据平滑!P$56),0)</f>
        <v>11996.84035570925</v>
      </c>
      <c r="S196" s="14">
        <f>VLOOKUP($A196,Python数据平滑!$A$56:$AN$109,COLUMN(Python数据平滑!Q$56),0)</f>
        <v>12239.580546693431</v>
      </c>
      <c r="T196" s="14">
        <f>VLOOKUP($A196,Python数据平滑!$A$56:$AN$109,COLUMN(Python数据平滑!R$56),0)</f>
        <v>12465.55561034424</v>
      </c>
      <c r="U196" s="14">
        <f>VLOOKUP($A196,Python数据平滑!$A$56:$AN$109,COLUMN(Python数据平滑!S$56),0)</f>
        <v>12674.66142568177</v>
      </c>
      <c r="V196" s="14">
        <f>VLOOKUP($A196,Python数据平滑!$A$56:$AN$109,COLUMN(Python数据平滑!T$56),0)</f>
        <v>12866.92839521757</v>
      </c>
      <c r="W196" s="14">
        <f>VLOOKUP($A196,Python数据平滑!$A$56:$AN$109,COLUMN(Python数据平滑!U$56),0)</f>
        <v>13042.515507917889</v>
      </c>
      <c r="X196" s="14">
        <f>VLOOKUP($A196,Python数据平滑!$A$56:$AN$109,COLUMN(Python数据平滑!V$56),0)</f>
        <v>13201.703358397501</v>
      </c>
      <c r="Y196" s="14">
        <f>VLOOKUP($A196,Python数据平滑!$A$56:$AN$109,COLUMN(Python数据平滑!W$56),0)</f>
        <v>13344.88631967402</v>
      </c>
      <c r="Z196" s="14">
        <f>VLOOKUP($A196,Python数据平滑!$A$56:$AN$109,COLUMN(Python数据平滑!X$56),0)</f>
        <v>13472.56406637574</v>
      </c>
      <c r="AA196" s="14">
        <f>VLOOKUP($A196,Python数据平滑!$A$56:$AN$109,COLUMN(Python数据平滑!Y$56),0)</f>
        <v>13585.332640880941</v>
      </c>
      <c r="AB196" s="14">
        <f>VLOOKUP($A196,Python数据平滑!$A$56:$AN$109,COLUMN(Python数据平滑!Z$56),0)</f>
        <v>13683.875247032949</v>
      </c>
      <c r="AC196" s="14">
        <f>VLOOKUP($A196,Python数据平滑!$A$56:$AN$109,COLUMN(Python数据平滑!AA$56),0)</f>
        <v>13768.952945409719</v>
      </c>
      <c r="AD196" s="14">
        <f>VLOOKUP($A196,Python数据平滑!$A$56:$AN$109,COLUMN(Python数据平滑!AB$56),0)</f>
        <v>13841.39541123199</v>
      </c>
      <c r="AE196" s="14">
        <f>VLOOKUP($A196,Python数据平滑!$A$56:$AN$109,COLUMN(Python数据平滑!AC$56),0)</f>
        <v>13902.091901462671</v>
      </c>
      <c r="AF196" s="14">
        <f>VLOOKUP($A196,Python数据平滑!$A$56:$AN$109,COLUMN(Python数据平滑!AD$56),0)</f>
        <v>13951.982562050751</v>
      </c>
      <c r="AG196" s="14">
        <f>VLOOKUP($A196,Python数据平滑!$A$56:$AN$109,COLUMN(Python数据平滑!AE$56),0)</f>
        <v>13992.05019013355</v>
      </c>
      <c r="AH196" s="14">
        <f>VLOOKUP($A196,Python数据平滑!$A$56:$AN$109,COLUMN(Python数据平滑!AF$56),0)</f>
        <v>14023.312549821339</v>
      </c>
      <c r="AI196" s="14">
        <f>VLOOKUP($A196,Python数据平滑!$A$56:$AN$109,COLUMN(Python数据平滑!AG$56),0)</f>
        <v>14046.815324368759</v>
      </c>
      <c r="AJ196" s="14">
        <f>VLOOKUP($A196,Python数据平滑!$A$56:$AN$109,COLUMN(Python数据平滑!AH$56),0)</f>
        <v>14063.62577247168</v>
      </c>
      <c r="AK196" s="14">
        <f>VLOOKUP($A196,Python数据平滑!$A$56:$AN$109,COLUMN(Python数据平滑!AI$56),0)</f>
        <v>14074.82714241589</v>
      </c>
      <c r="AL196" s="14">
        <f>VLOOKUP($A196,Python数据平滑!$A$56:$AN$109,COLUMN(Python数据平滑!AJ$56),0)</f>
        <v>14081.5138851146</v>
      </c>
      <c r="AM196" s="14">
        <f>VLOOKUP($A196,Python数据平滑!$A$56:$AN$109,COLUMN(Python数据平滑!AK$56),0)</f>
        <v>14084.787695895589</v>
      </c>
      <c r="AN196" s="14">
        <f>VLOOKUP($A196,Python数据平滑!$A$56:$AN$109,COLUMN(Python数据平滑!AL$56),0)</f>
        <v>14085.754405393631</v>
      </c>
      <c r="AO196" s="14">
        <f>VLOOKUP($A196,Python数据平滑!$A$56:$AN$109,COLUMN(Python数据平滑!AM$56),0)</f>
        <v>14085.521732177091</v>
      </c>
      <c r="AP196" s="167">
        <f>VLOOKUP($A196,Python数据平滑!$A$56:$AN$109,COLUMN(Python数据平滑!AN$56),0)</f>
        <v>14085.19790385681</v>
      </c>
    </row>
    <row r="197" spans="1:42" x14ac:dyDescent="0.25">
      <c r="A197" s="132" t="s">
        <v>47</v>
      </c>
      <c r="B197" s="118">
        <f>VLOOKUP($A197,'高情景（2001-2060, 2020RMB）'!$A$14:$W$70,COLUMN('高情景（2001-2060, 2020RMB）'!U$1),0)</f>
        <v>7700.2442564631801</v>
      </c>
      <c r="C197" s="14">
        <f>VLOOKUP($A197,'高情景（2001-2060, 2020RMB）'!$A$14:$W$70,COLUMN('高情景（2001-2060, 2020RMB）'!V$1),0)</f>
        <v>8298.0213959945031</v>
      </c>
      <c r="D197" s="14">
        <f>VLOOKUP($A197,'高情景（2001-2060, 2020RMB）'!$A$14:$W$70,COLUMN('高情景（2001-2060, 2020RMB）'!W$1),0)</f>
        <v>9019.4531857153415</v>
      </c>
      <c r="E197" s="14">
        <f>VLOOKUP($A197,Python数据平滑!$A$56:$AN$109,COLUMN(Python数据平滑!C$56),0)</f>
        <v>9133.4008168871715</v>
      </c>
      <c r="F197" s="14">
        <f>VLOOKUP($A197,Python数据平滑!$A$56:$AN$109,COLUMN(Python数据平滑!D$56),0)</f>
        <v>9421.4544034944247</v>
      </c>
      <c r="G197" s="14">
        <f>VLOOKUP($A197,Python数据平滑!$A$56:$AN$109,COLUMN(Python数据平滑!E$56),0)</f>
        <v>9802.3289660135706</v>
      </c>
      <c r="H197" s="14">
        <f>VLOOKUP($A197,Python数据平滑!$A$56:$AN$109,COLUMN(Python数据平滑!F$56),0)</f>
        <v>10201.076423720981</v>
      </c>
      <c r="I197" s="14">
        <f>VLOOKUP($A197,Python数据平滑!$A$56:$AN$109,COLUMN(Python数据平滑!G$56),0)</f>
        <v>10597.286127944901</v>
      </c>
      <c r="J197" s="14">
        <f>VLOOKUP($A197,Python数据平滑!$A$56:$AN$109,COLUMN(Python数据平滑!H$56),0)</f>
        <v>10984.70833520527</v>
      </c>
      <c r="K197" s="14">
        <f>VLOOKUP($A197,Python数据平滑!$A$56:$AN$109,COLUMN(Python数据平滑!I$56),0)</f>
        <v>11356.40543170355</v>
      </c>
      <c r="L197" s="14">
        <f>VLOOKUP($A197,Python数据平滑!$A$56:$AN$109,COLUMN(Python数据平滑!J$56),0)</f>
        <v>11704.8274382908</v>
      </c>
      <c r="M197" s="14">
        <f>VLOOKUP($A197,Python数据平滑!$A$56:$AN$109,COLUMN(Python数据平滑!K$56),0)</f>
        <v>12023.340701437621</v>
      </c>
      <c r="N197" s="14">
        <f>VLOOKUP($A197,Python数据平滑!$A$56:$AN$109,COLUMN(Python数据平滑!L$56),0)</f>
        <v>12310.888774171501</v>
      </c>
      <c r="O197" s="14">
        <f>VLOOKUP($A197,Python数据平滑!$A$56:$AN$109,COLUMN(Python数据平滑!M$56),0)</f>
        <v>12568.308885060531</v>
      </c>
      <c r="P197" s="14">
        <f>VLOOKUP($A197,Python数据平滑!$A$56:$AN$109,COLUMN(Python数据平滑!N$56),0)</f>
        <v>12796.95186843555</v>
      </c>
      <c r="Q197" s="14">
        <f>VLOOKUP($A197,Python数据平滑!$A$56:$AN$109,COLUMN(Python数据平滑!O$56),0)</f>
        <v>12998.62901305296</v>
      </c>
      <c r="R197" s="14">
        <f>VLOOKUP($A197,Python数据平滑!$A$56:$AN$109,COLUMN(Python数据平滑!P$56),0)</f>
        <v>13175.22383852621</v>
      </c>
      <c r="S197" s="14">
        <f>VLOOKUP($A197,Python数据平滑!$A$56:$AN$109,COLUMN(Python数据平滑!Q$56),0)</f>
        <v>13327.608241889429</v>
      </c>
      <c r="T197" s="14">
        <f>VLOOKUP($A197,Python数据平滑!$A$56:$AN$109,COLUMN(Python数据平滑!R$56),0)</f>
        <v>13456.54504662687</v>
      </c>
      <c r="U197" s="14">
        <f>VLOOKUP($A197,Python数据平滑!$A$56:$AN$109,COLUMN(Python数据平滑!S$56),0)</f>
        <v>13562.989585050051</v>
      </c>
      <c r="V197" s="14">
        <f>VLOOKUP($A197,Python数据平滑!$A$56:$AN$109,COLUMN(Python数据平滑!T$56),0)</f>
        <v>13648.06766225818</v>
      </c>
      <c r="W197" s="14">
        <f>VLOOKUP($A197,Python数据平滑!$A$56:$AN$109,COLUMN(Python数据平滑!U$56),0)</f>
        <v>13713.05310678316</v>
      </c>
      <c r="X197" s="14">
        <f>VLOOKUP($A197,Python数据平滑!$A$56:$AN$109,COLUMN(Python数据平滑!V$56),0)</f>
        <v>13759.345426561331</v>
      </c>
      <c r="Y197" s="14">
        <f>VLOOKUP($A197,Python数据平滑!$A$56:$AN$109,COLUMN(Python数据平滑!W$56),0)</f>
        <v>13788.44803375202</v>
      </c>
      <c r="Z197" s="14">
        <f>VLOOKUP($A197,Python数据平滑!$A$56:$AN$109,COLUMN(Python数据平滑!X$56),0)</f>
        <v>13801.947441764831</v>
      </c>
      <c r="AA197" s="14">
        <f>VLOOKUP($A197,Python数据平滑!$A$56:$AN$109,COLUMN(Python数据平滑!Y$56),0)</f>
        <v>13801.493775362331</v>
      </c>
      <c r="AB197" s="14">
        <f>VLOOKUP($A197,Python数据平滑!$A$56:$AN$109,COLUMN(Python数据平滑!Z$56),0)</f>
        <v>13788.78287228609</v>
      </c>
      <c r="AC197" s="14">
        <f>VLOOKUP($A197,Python数据平滑!$A$56:$AN$109,COLUMN(Python数据平滑!AA$56),0)</f>
        <v>13765.540194588881</v>
      </c>
      <c r="AD197" s="14">
        <f>VLOOKUP($A197,Python数据平滑!$A$56:$AN$109,COLUMN(Python数据平滑!AB$56),0)</f>
        <v>13733.50671145832</v>
      </c>
      <c r="AE197" s="14">
        <f>VLOOKUP($A197,Python数据平滑!$A$56:$AN$109,COLUMN(Python数据平滑!AC$56),0)</f>
        <v>13694.42686415259</v>
      </c>
      <c r="AF197" s="14">
        <f>VLOOKUP($A197,Python数据平滑!$A$56:$AN$109,COLUMN(Python数据平滑!AD$56),0)</f>
        <v>13650.03867874249</v>
      </c>
      <c r="AG197" s="14">
        <f>VLOOKUP($A197,Python数据平滑!$A$56:$AN$109,COLUMN(Python数据平滑!AE$56),0)</f>
        <v>13602.066054369019</v>
      </c>
      <c r="AH197" s="14">
        <f>VLOOKUP($A197,Python数据平滑!$A$56:$AN$109,COLUMN(Python数据平滑!AF$56),0)</f>
        <v>13552.21322409511</v>
      </c>
      <c r="AI197" s="14">
        <f>VLOOKUP($A197,Python数据平滑!$A$56:$AN$109,COLUMN(Python数据平滑!AG$56),0)</f>
        <v>13502.161362343621</v>
      </c>
      <c r="AJ197" s="14">
        <f>VLOOKUP($A197,Python数据平滑!$A$56:$AN$109,COLUMN(Python数据平滑!AH$56),0)</f>
        <v>13453.567297371361</v>
      </c>
      <c r="AK197" s="14">
        <f>VLOOKUP($A197,Python数据平滑!$A$56:$AN$109,COLUMN(Python数据平滑!AI$56),0)</f>
        <v>13408.064279103221</v>
      </c>
      <c r="AL197" s="14">
        <f>VLOOKUP($A197,Python数据平滑!$A$56:$AN$109,COLUMN(Python数据平滑!AJ$56),0)</f>
        <v>13367.26475172923</v>
      </c>
      <c r="AM197" s="14">
        <f>VLOOKUP($A197,Python数据平滑!$A$56:$AN$109,COLUMN(Python数据平滑!AK$56),0)</f>
        <v>13332.765086513569</v>
      </c>
      <c r="AN197" s="14">
        <f>VLOOKUP($A197,Python数据平滑!$A$56:$AN$109,COLUMN(Python数据平滑!AL$56),0)</f>
        <v>13306.15224304802</v>
      </c>
      <c r="AO197" s="14">
        <f>VLOOKUP($A197,Python数据平滑!$A$56:$AN$109,COLUMN(Python数据平滑!AM$56),0)</f>
        <v>13289.01234655018</v>
      </c>
      <c r="AP197" s="167">
        <f>VLOOKUP($A197,Python数据平滑!$A$56:$AN$109,COLUMN(Python数据平滑!AN$56),0)</f>
        <v>13282.941194698509</v>
      </c>
    </row>
    <row r="198" spans="1:42" x14ac:dyDescent="0.25">
      <c r="A198" s="132" t="s">
        <v>48</v>
      </c>
      <c r="B198" s="118">
        <f>VLOOKUP($A198,'高情景（2001-2060, 2020RMB）'!$A$14:$W$70,COLUMN('高情景（2001-2060, 2020RMB）'!U$1),0)</f>
        <v>2932.9101730437146</v>
      </c>
      <c r="C198" s="14">
        <f>VLOOKUP($A198,'高情景（2001-2060, 2020RMB）'!$A$14:$W$70,COLUMN('高情景（2001-2060, 2020RMB）'!V$1),0)</f>
        <v>3316.3341738898448</v>
      </c>
      <c r="D198" s="14">
        <f>VLOOKUP($A198,'高情景（2001-2060, 2020RMB）'!$A$14:$W$70,COLUMN('高情景（2001-2060, 2020RMB）'!W$1),0)</f>
        <v>3355.3629553285882</v>
      </c>
      <c r="E198" s="14">
        <f>VLOOKUP($A198,Python数据平滑!$A$56:$AN$109,COLUMN(Python数据平滑!C$56),0)</f>
        <v>3349.6019509291182</v>
      </c>
      <c r="F198" s="14">
        <f>VLOOKUP($A198,Python数据平滑!$A$56:$AN$109,COLUMN(Python数据平滑!D$56),0)</f>
        <v>3340.5710648933209</v>
      </c>
      <c r="G198" s="14">
        <f>VLOOKUP($A198,Python数据平滑!$A$56:$AN$109,COLUMN(Python数据平滑!E$56),0)</f>
        <v>3340.578564664655</v>
      </c>
      <c r="H198" s="14">
        <f>VLOOKUP($A198,Python数据平滑!$A$56:$AN$109,COLUMN(Python数据平滑!F$56),0)</f>
        <v>3358.735381535831</v>
      </c>
      <c r="I198" s="14">
        <f>VLOOKUP($A198,Python数据平滑!$A$56:$AN$109,COLUMN(Python数据平滑!G$56),0)</f>
        <v>3391.4292493646349</v>
      </c>
      <c r="J198" s="14">
        <f>VLOOKUP($A198,Python数据平滑!$A$56:$AN$109,COLUMN(Python数据平滑!H$56),0)</f>
        <v>3431.803215840604</v>
      </c>
      <c r="K198" s="14">
        <f>VLOOKUP($A198,Python数据平滑!$A$56:$AN$109,COLUMN(Python数据平滑!I$56),0)</f>
        <v>3472.7570834715102</v>
      </c>
      <c r="L198" s="14">
        <f>VLOOKUP($A198,Python数据平滑!$A$56:$AN$109,COLUMN(Python数据平滑!J$56),0)</f>
        <v>3506.8615351534322</v>
      </c>
      <c r="M198" s="14">
        <f>VLOOKUP($A198,Python数据平滑!$A$56:$AN$109,COLUMN(Python数据平滑!K$56),0)</f>
        <v>3527.838922955938</v>
      </c>
      <c r="N198" s="14">
        <f>VLOOKUP($A198,Python数据平滑!$A$56:$AN$109,COLUMN(Python数据平滑!L$56),0)</f>
        <v>3535.0403418853989</v>
      </c>
      <c r="O198" s="14">
        <f>VLOOKUP($A198,Python数据平滑!$A$56:$AN$109,COLUMN(Python数据平滑!M$56),0)</f>
        <v>3529.3850582912469</v>
      </c>
      <c r="P198" s="14">
        <f>VLOOKUP($A198,Python数据平滑!$A$56:$AN$109,COLUMN(Python数据平滑!N$56),0)</f>
        <v>3511.9336042727368</v>
      </c>
      <c r="Q198" s="14">
        <f>VLOOKUP($A198,Python数据平滑!$A$56:$AN$109,COLUMN(Python数据平滑!O$56),0)</f>
        <v>3483.8518607765932</v>
      </c>
      <c r="R198" s="14">
        <f>VLOOKUP($A198,Python数据平滑!$A$56:$AN$109,COLUMN(Python数据平滑!P$56),0)</f>
        <v>3446.358693147823</v>
      </c>
      <c r="S198" s="14">
        <f>VLOOKUP($A198,Python数据平滑!$A$56:$AN$109,COLUMN(Python数据平滑!Q$56),0)</f>
        <v>3400.6421362269589</v>
      </c>
      <c r="T198" s="14">
        <f>VLOOKUP($A198,Python数据平滑!$A$56:$AN$109,COLUMN(Python数据平滑!R$56),0)</f>
        <v>3347.8888551815621</v>
      </c>
      <c r="U198" s="14">
        <f>VLOOKUP($A198,Python数据平滑!$A$56:$AN$109,COLUMN(Python数据平滑!S$56),0)</f>
        <v>3289.2793751202748</v>
      </c>
      <c r="V198" s="14">
        <f>VLOOKUP($A198,Python数据平滑!$A$56:$AN$109,COLUMN(Python数据平滑!T$56),0)</f>
        <v>3225.968394115886</v>
      </c>
      <c r="W198" s="14">
        <f>VLOOKUP($A198,Python数据平滑!$A$56:$AN$109,COLUMN(Python数据平滑!U$56),0)</f>
        <v>3159.068595457607</v>
      </c>
      <c r="X198" s="14">
        <f>VLOOKUP($A198,Python数据平滑!$A$56:$AN$109,COLUMN(Python数据平滑!V$56),0)</f>
        <v>3089.637956227436</v>
      </c>
      <c r="Y198" s="14">
        <f>VLOOKUP($A198,Python数据平滑!$A$56:$AN$109,COLUMN(Python数据平滑!W$56),0)</f>
        <v>3018.6704304720502</v>
      </c>
      <c r="Z198" s="14">
        <f>VLOOKUP($A198,Python数据平滑!$A$56:$AN$109,COLUMN(Python数据平滑!X$56),0)</f>
        <v>2947.089794189299</v>
      </c>
      <c r="AA198" s="14">
        <f>VLOOKUP($A198,Python数据平滑!$A$56:$AN$109,COLUMN(Python数据平滑!Y$56),0)</f>
        <v>2875.7463752894209</v>
      </c>
      <c r="AB198" s="14">
        <f>VLOOKUP($A198,Python数据平滑!$A$56:$AN$109,COLUMN(Python数据平滑!Z$56),0)</f>
        <v>2805.4163526155398</v>
      </c>
      <c r="AC198" s="14">
        <f>VLOOKUP($A198,Python数据平滑!$A$56:$AN$109,COLUMN(Python数据平滑!AA$56),0)</f>
        <v>2736.803291185136</v>
      </c>
      <c r="AD198" s="14">
        <f>VLOOKUP($A198,Python数据平滑!$A$56:$AN$109,COLUMN(Python数据平滑!AB$56),0)</f>
        <v>2670.5415827612301</v>
      </c>
      <c r="AE198" s="14">
        <f>VLOOKUP($A198,Python数据平滑!$A$56:$AN$109,COLUMN(Python数据平滑!AC$56),0)</f>
        <v>2607.2014782652591</v>
      </c>
      <c r="AF198" s="14">
        <f>VLOOKUP($A198,Python数据平滑!$A$56:$AN$109,COLUMN(Python数据平滑!AD$56),0)</f>
        <v>2547.2954281136472</v>
      </c>
      <c r="AG198" s="14">
        <f>VLOOKUP($A198,Python数据平滑!$A$56:$AN$109,COLUMN(Python数据平滑!AE$56),0)</f>
        <v>2491.285485331623</v>
      </c>
      <c r="AH198" s="14">
        <f>VLOOKUP($A198,Python数据平滑!$A$56:$AN$109,COLUMN(Python数据平滑!AF$56),0)</f>
        <v>2439.5915717656599</v>
      </c>
      <c r="AI198" s="14">
        <f>VLOOKUP($A198,Python数据平滑!$A$56:$AN$109,COLUMN(Python数据平滑!AG$56),0)</f>
        <v>2392.600457932333</v>
      </c>
      <c r="AJ198" s="14">
        <f>VLOOKUP($A198,Python数据平滑!$A$56:$AN$109,COLUMN(Python数据平滑!AH$56),0)</f>
        <v>2350.6753606679249</v>
      </c>
      <c r="AK198" s="14">
        <f>VLOOKUP($A198,Python数据平滑!$A$56:$AN$109,COLUMN(Python数据平滑!AI$56),0)</f>
        <v>2314.1661190869918</v>
      </c>
      <c r="AL198" s="14">
        <f>VLOOKUP($A198,Python数据平滑!$A$56:$AN$109,COLUMN(Python数据平滑!AJ$56),0)</f>
        <v>2283.41996839172</v>
      </c>
      <c r="AM198" s="14">
        <f>VLOOKUP($A198,Python数据平滑!$A$56:$AN$109,COLUMN(Python数据平滑!AK$56),0)</f>
        <v>2258.7929934607628</v>
      </c>
      <c r="AN198" s="14">
        <f>VLOOKUP($A198,Python数据平滑!$A$56:$AN$109,COLUMN(Python数据平滑!AL$56),0)</f>
        <v>2240.6624112813201</v>
      </c>
      <c r="AO198" s="14">
        <f>VLOOKUP($A198,Python数据平滑!$A$56:$AN$109,COLUMN(Python数据平滑!AM$56),0)</f>
        <v>2229.4399053702232</v>
      </c>
      <c r="AP198" s="167">
        <f>VLOOKUP($A198,Python数据平滑!$A$56:$AN$109,COLUMN(Python数据平滑!AN$56),0)</f>
        <v>2225.5863194800781</v>
      </c>
    </row>
    <row r="199" spans="1:42" x14ac:dyDescent="0.25">
      <c r="A199" s="132" t="s">
        <v>49</v>
      </c>
      <c r="B199" s="118">
        <f>VLOOKUP($A199,'高情景（2001-2060, 2020RMB）'!$A$14:$W$70,COLUMN('高情景（2001-2060, 2020RMB）'!U$1),0)</f>
        <v>2641.6002604003402</v>
      </c>
      <c r="C199" s="14">
        <f>VLOOKUP($A199,'高情景（2001-2060, 2020RMB）'!$A$14:$W$70,COLUMN('高情景（2001-2060, 2020RMB）'!V$1),0)</f>
        <v>3036.4481610921225</v>
      </c>
      <c r="D199" s="14">
        <f>VLOOKUP($A199,'高情景（2001-2060, 2020RMB）'!$A$14:$W$70,COLUMN('高情景（2001-2060, 2020RMB）'!W$1),0)</f>
        <v>3069.0985404160137</v>
      </c>
      <c r="E199" s="14">
        <f>VLOOKUP($A199,Python数据平滑!$A$56:$AN$109,COLUMN(Python数据平滑!C$56),0)</f>
        <v>3084.6179114906022</v>
      </c>
      <c r="F199" s="14">
        <f>VLOOKUP($A199,Python数据平滑!$A$56:$AN$109,COLUMN(Python数据平滑!D$56),0)</f>
        <v>3125.807360543683</v>
      </c>
      <c r="G199" s="14">
        <f>VLOOKUP($A199,Python数据平滑!$A$56:$AN$109,COLUMN(Python数据平滑!E$56),0)</f>
        <v>3184.7631369042592</v>
      </c>
      <c r="H199" s="14">
        <f>VLOOKUP($A199,Python数据平滑!$A$56:$AN$109,COLUMN(Python数据平滑!F$56),0)</f>
        <v>3254.1542068858398</v>
      </c>
      <c r="I199" s="14">
        <f>VLOOKUP($A199,Python数据平滑!$A$56:$AN$109,COLUMN(Python数据平滑!G$56),0)</f>
        <v>3329.4293829725411</v>
      </c>
      <c r="J199" s="14">
        <f>VLOOKUP($A199,Python数据平滑!$A$56:$AN$109,COLUMN(Python数据平滑!H$56),0)</f>
        <v>3406.4730795703499</v>
      </c>
      <c r="K199" s="14">
        <f>VLOOKUP($A199,Python数据平滑!$A$56:$AN$109,COLUMN(Python数据平滑!I$56),0)</f>
        <v>3480.7784093290461</v>
      </c>
      <c r="L199" s="14">
        <f>VLOOKUP($A199,Python数据平滑!$A$56:$AN$109,COLUMN(Python数据平滑!J$56),0)</f>
        <v>3547.4545602088838</v>
      </c>
      <c r="M199" s="14">
        <f>VLOOKUP($A199,Python数据平滑!$A$56:$AN$109,COLUMN(Python数据平滑!K$56),0)</f>
        <v>3602.2441740224708</v>
      </c>
      <c r="N199" s="14">
        <f>VLOOKUP($A199,Python数据平滑!$A$56:$AN$109,COLUMN(Python数据平滑!L$56),0)</f>
        <v>3644.5851904178849</v>
      </c>
      <c r="O199" s="14">
        <f>VLOOKUP($A199,Python数据平滑!$A$56:$AN$109,COLUMN(Python数据平滑!M$56),0)</f>
        <v>3675.0100550706461</v>
      </c>
      <c r="P199" s="14">
        <f>VLOOKUP($A199,Python数据平滑!$A$56:$AN$109,COLUMN(Python数据平滑!N$56),0)</f>
        <v>3694.207106316469</v>
      </c>
      <c r="Q199" s="14">
        <f>VLOOKUP($A199,Python数据平滑!$A$56:$AN$109,COLUMN(Python数据平滑!O$56),0)</f>
        <v>3702.994306562473</v>
      </c>
      <c r="R199" s="14">
        <f>VLOOKUP($A199,Python数据平滑!$A$56:$AN$109,COLUMN(Python数据平滑!P$56),0)</f>
        <v>3702.2513824462389</v>
      </c>
      <c r="S199" s="14">
        <f>VLOOKUP($A199,Python数据平滑!$A$56:$AN$109,COLUMN(Python数据平滑!Q$56),0)</f>
        <v>3692.770739604875</v>
      </c>
      <c r="T199" s="14">
        <f>VLOOKUP($A199,Python数据平滑!$A$56:$AN$109,COLUMN(Python数据平滑!R$56),0)</f>
        <v>3675.36131889338</v>
      </c>
      <c r="U199" s="14">
        <f>VLOOKUP($A199,Python数据平滑!$A$56:$AN$109,COLUMN(Python数据平滑!S$56),0)</f>
        <v>3650.8724235862901</v>
      </c>
      <c r="V199" s="14">
        <f>VLOOKUP($A199,Python数据平滑!$A$56:$AN$109,COLUMN(Python数据平滑!T$56),0)</f>
        <v>3620.1775150832082</v>
      </c>
      <c r="W199" s="14">
        <f>VLOOKUP($A199,Python数据平滑!$A$56:$AN$109,COLUMN(Python数据平滑!U$56),0)</f>
        <v>3584.1595879363308</v>
      </c>
      <c r="X199" s="14">
        <f>VLOOKUP($A199,Python数据平滑!$A$56:$AN$109,COLUMN(Python数据平滑!V$56),0)</f>
        <v>3543.698327892379</v>
      </c>
      <c r="Y199" s="14">
        <f>VLOOKUP($A199,Python数据平滑!$A$56:$AN$109,COLUMN(Python数据平滑!W$56),0)</f>
        <v>3499.659175591034</v>
      </c>
      <c r="Z199" s="14">
        <f>VLOOKUP($A199,Python数据平滑!$A$56:$AN$109,COLUMN(Python数据平滑!X$56),0)</f>
        <v>3452.8843468369719</v>
      </c>
      <c r="AA199" s="14">
        <f>VLOOKUP($A199,Python数据平滑!$A$56:$AN$109,COLUMN(Python数据平滑!Y$56),0)</f>
        <v>3404.1857995170521</v>
      </c>
      <c r="AB199" s="14">
        <f>VLOOKUP($A199,Python数据平滑!$A$56:$AN$109,COLUMN(Python数据平滑!Z$56),0)</f>
        <v>3354.3400880529398</v>
      </c>
      <c r="AC199" s="14">
        <f>VLOOKUP($A199,Python数据平滑!$A$56:$AN$109,COLUMN(Python数据平滑!AA$56),0)</f>
        <v>3304.085008899051</v>
      </c>
      <c r="AD199" s="14">
        <f>VLOOKUP($A199,Python数据平滑!$A$56:$AN$109,COLUMN(Python数据平滑!AB$56),0)</f>
        <v>3254.1179146397239</v>
      </c>
      <c r="AE199" s="14">
        <f>VLOOKUP($A199,Python数据平滑!$A$56:$AN$109,COLUMN(Python数据平滑!AC$56),0)</f>
        <v>3205.0955589490118</v>
      </c>
      <c r="AF199" s="14">
        <f>VLOOKUP($A199,Python数据平滑!$A$56:$AN$109,COLUMN(Python数据平滑!AD$56),0)</f>
        <v>3157.6353290549719</v>
      </c>
      <c r="AG199" s="14">
        <f>VLOOKUP($A199,Python数据平滑!$A$56:$AN$109,COLUMN(Python数据平滑!AE$56),0)</f>
        <v>3112.3177252686728</v>
      </c>
      <c r="AH199" s="14">
        <f>VLOOKUP($A199,Python数据平滑!$A$56:$AN$109,COLUMN(Python数据平滑!AF$56),0)</f>
        <v>3069.6899574561262</v>
      </c>
      <c r="AI199" s="14">
        <f>VLOOKUP($A199,Python数据平滑!$A$56:$AN$109,COLUMN(Python数据平滑!AG$56),0)</f>
        <v>3030.2705449762739</v>
      </c>
      <c r="AJ199" s="14">
        <f>VLOOKUP($A199,Python数据平滑!$A$56:$AN$109,COLUMN(Python数据平滑!AH$56),0)</f>
        <v>2994.554828655318</v>
      </c>
      <c r="AK199" s="14">
        <f>VLOOKUP($A199,Python数据平滑!$A$56:$AN$109,COLUMN(Python数据平滑!AI$56),0)</f>
        <v>2963.021330097481</v>
      </c>
      <c r="AL199" s="14">
        <f>VLOOKUP($A199,Python数据平滑!$A$56:$AN$109,COLUMN(Python数据平滑!AJ$56),0)</f>
        <v>2936.1389245816931</v>
      </c>
      <c r="AM199" s="14">
        <f>VLOOKUP($A199,Python数据平滑!$A$56:$AN$109,COLUMN(Python数据平滑!AK$56),0)</f>
        <v>2914.3748287972799</v>
      </c>
      <c r="AN199" s="14">
        <f>VLOOKUP($A199,Python数据平滑!$A$56:$AN$109,COLUMN(Python数据平滑!AL$56),0)</f>
        <v>2898.2034439038689</v>
      </c>
      <c r="AO199" s="14">
        <f>VLOOKUP($A199,Python数据平滑!$A$56:$AN$109,COLUMN(Python数据平滑!AM$56),0)</f>
        <v>2888.1161384196321</v>
      </c>
      <c r="AP199" s="167">
        <f>VLOOKUP($A199,Python数据平滑!$A$56:$AN$109,COLUMN(Python数据平滑!AN$56),0)</f>
        <v>2884.6321052438689</v>
      </c>
    </row>
    <row r="200" spans="1:42" x14ac:dyDescent="0.25">
      <c r="A200" s="132" t="s">
        <v>50</v>
      </c>
      <c r="B200" s="118">
        <f>VLOOKUP($A200,'高情景（2001-2060, 2020RMB）'!$A$14:$W$70,COLUMN('高情景（2001-2060, 2020RMB）'!U$1),0)</f>
        <v>1627.6494522571516</v>
      </c>
      <c r="C200" s="14">
        <f>VLOOKUP($A200,'高情景（2001-2060, 2020RMB）'!$A$14:$W$70,COLUMN('高情景（2001-2060, 2020RMB）'!V$1),0)</f>
        <v>1901.4435312506728</v>
      </c>
      <c r="D200" s="14">
        <f>VLOOKUP($A200,'高情景（2001-2060, 2020RMB）'!$A$14:$W$70,COLUMN('高情景（2001-2060, 2020RMB）'!W$1),0)</f>
        <v>1802.1334874675638</v>
      </c>
      <c r="E200" s="14">
        <f>VLOOKUP($A200,Python数据平滑!$A$56:$AN$109,COLUMN(Python数据平滑!C$56),0)</f>
        <v>1810.2384699397001</v>
      </c>
      <c r="F200" s="14">
        <f>VLOOKUP($A200,Python数据平滑!$A$56:$AN$109,COLUMN(Python数据平滑!D$56),0)</f>
        <v>1832.0020674400289</v>
      </c>
      <c r="G200" s="14">
        <f>VLOOKUP($A200,Python数据平滑!$A$56:$AN$109,COLUMN(Python数据平滑!E$56),0)</f>
        <v>1863.6869763840621</v>
      </c>
      <c r="H200" s="14">
        <f>VLOOKUP($A200,Python数据平滑!$A$56:$AN$109,COLUMN(Python数据平滑!F$56),0)</f>
        <v>1901.7658132367831</v>
      </c>
      <c r="I200" s="14">
        <f>VLOOKUP($A200,Python数据平滑!$A$56:$AN$109,COLUMN(Python数据平滑!G$56),0)</f>
        <v>1943.646155256426</v>
      </c>
      <c r="J200" s="14">
        <f>VLOOKUP($A200,Python数据平滑!$A$56:$AN$109,COLUMN(Python数据平滑!H$56),0)</f>
        <v>1986.8140747785519</v>
      </c>
      <c r="K200" s="14">
        <f>VLOOKUP($A200,Python数据平滑!$A$56:$AN$109,COLUMN(Python数据平滑!I$56),0)</f>
        <v>2028.5273346180979</v>
      </c>
      <c r="L200" s="14">
        <f>VLOOKUP($A200,Python数据平滑!$A$56:$AN$109,COLUMN(Python数据平滑!J$56),0)</f>
        <v>2065.8170985859429</v>
      </c>
      <c r="M200" s="14">
        <f>VLOOKUP($A200,Python数据平滑!$A$56:$AN$109,COLUMN(Python数据平滑!K$56),0)</f>
        <v>2096.104487996879</v>
      </c>
      <c r="N200" s="14">
        <f>VLOOKUP($A200,Python数据平滑!$A$56:$AN$109,COLUMN(Python数据平滑!L$56),0)</f>
        <v>2119.0561835791709</v>
      </c>
      <c r="O200" s="14">
        <f>VLOOKUP($A200,Python数据平滑!$A$56:$AN$109,COLUMN(Python数据平滑!M$56),0)</f>
        <v>2134.9999048330178</v>
      </c>
      <c r="P200" s="14">
        <f>VLOOKUP($A200,Python数据平滑!$A$56:$AN$109,COLUMN(Python数据平滑!N$56),0)</f>
        <v>2144.3538628236929</v>
      </c>
      <c r="Q200" s="14">
        <f>VLOOKUP($A200,Python数据平滑!$A$56:$AN$109,COLUMN(Python数据平滑!O$56),0)</f>
        <v>2147.6109831787599</v>
      </c>
      <c r="R200" s="14">
        <f>VLOOKUP($A200,Python数据平滑!$A$56:$AN$109,COLUMN(Python数据平滑!P$56),0)</f>
        <v>2145.3001619122651</v>
      </c>
      <c r="S200" s="14">
        <f>VLOOKUP($A200,Python数据平滑!$A$56:$AN$109,COLUMN(Python数据平滑!Q$56),0)</f>
        <v>2137.9028074444141</v>
      </c>
      <c r="T200" s="14">
        <f>VLOOKUP($A200,Python数据平滑!$A$56:$AN$109,COLUMN(Python数据平滑!R$56),0)</f>
        <v>2125.9096670514418</v>
      </c>
      <c r="U200" s="14">
        <f>VLOOKUP($A200,Python数据平滑!$A$56:$AN$109,COLUMN(Python数据平滑!S$56),0)</f>
        <v>2109.8332262703489</v>
      </c>
      <c r="V200" s="14">
        <f>VLOOKUP($A200,Python数据平滑!$A$56:$AN$109,COLUMN(Python数据平滑!T$56),0)</f>
        <v>2090.1980289583339</v>
      </c>
      <c r="W200" s="14">
        <f>VLOOKUP($A200,Python数据平滑!$A$56:$AN$109,COLUMN(Python数据平滑!U$56),0)</f>
        <v>2067.5320016165228</v>
      </c>
      <c r="X200" s="14">
        <f>VLOOKUP($A200,Python数据平滑!$A$56:$AN$109,COLUMN(Python数据平滑!V$56),0)</f>
        <v>2042.3588952931209</v>
      </c>
      <c r="Y200" s="14">
        <f>VLOOKUP($A200,Python数据平滑!$A$56:$AN$109,COLUMN(Python数据平滑!W$56),0)</f>
        <v>2015.1919089357871</v>
      </c>
      <c r="Z200" s="14">
        <f>VLOOKUP($A200,Python数据平滑!$A$56:$AN$109,COLUMN(Python数据平滑!X$56),0)</f>
        <v>1986.5285147652701</v>
      </c>
      <c r="AA200" s="14">
        <f>VLOOKUP($A200,Python数据平滑!$A$56:$AN$109,COLUMN(Python数据平滑!Y$56),0)</f>
        <v>1956.846469951475</v>
      </c>
      <c r="AB200" s="14">
        <f>VLOOKUP($A200,Python数据平滑!$A$56:$AN$109,COLUMN(Python数据平滑!Z$56),0)</f>
        <v>1926.60096997448</v>
      </c>
      <c r="AC200" s="14">
        <f>VLOOKUP($A200,Python数据平滑!$A$56:$AN$109,COLUMN(Python数据平滑!AA$56),0)</f>
        <v>1896.222877535952</v>
      </c>
      <c r="AD200" s="14">
        <f>VLOOKUP($A200,Python数据平滑!$A$56:$AN$109,COLUMN(Python数据平滑!AB$56),0)</f>
        <v>1866.1179464326719</v>
      </c>
      <c r="AE200" s="14">
        <f>VLOOKUP($A200,Python数据平滑!$A$56:$AN$109,COLUMN(Python数据平滑!AC$56),0)</f>
        <v>1836.6669518757601</v>
      </c>
      <c r="AF200" s="14">
        <f>VLOOKUP($A200,Python数据平滑!$A$56:$AN$109,COLUMN(Python数据平滑!AD$56),0)</f>
        <v>1808.2266366613901</v>
      </c>
      <c r="AG200" s="14">
        <f>VLOOKUP($A200,Python数据平滑!$A$56:$AN$109,COLUMN(Python数据平滑!AE$56),0)</f>
        <v>1781.1313856364479</v>
      </c>
      <c r="AH200" s="14">
        <f>VLOOKUP($A200,Python数据平滑!$A$56:$AN$109,COLUMN(Python数据平滑!AF$56),0)</f>
        <v>1755.695548322881</v>
      </c>
      <c r="AI200" s="14">
        <f>VLOOKUP($A200,Python数据平滑!$A$56:$AN$109,COLUMN(Python数据平滑!AG$56),0)</f>
        <v>1732.216340694315</v>
      </c>
      <c r="AJ200" s="14">
        <f>VLOOKUP($A200,Python数据平滑!$A$56:$AN$109,COLUMN(Python数据平滑!AH$56),0)</f>
        <v>1710.977271365593</v>
      </c>
      <c r="AK200" s="14">
        <f>VLOOKUP($A200,Python数据平滑!$A$56:$AN$109,COLUMN(Python数据平滑!AI$56),0)</f>
        <v>1692.252054426503</v>
      </c>
      <c r="AL200" s="14">
        <f>VLOOKUP($A200,Python数据平滑!$A$56:$AN$109,COLUMN(Python数据平滑!AJ$56),0)</f>
        <v>1676.3089905567269</v>
      </c>
      <c r="AM200" s="14">
        <f>VLOOKUP($A200,Python数据平滑!$A$56:$AN$109,COLUMN(Python数据平滑!AK$56),0)</f>
        <v>1663.4158198233081</v>
      </c>
      <c r="AN200" s="14">
        <f>VLOOKUP($A200,Python数据平滑!$A$56:$AN$109,COLUMN(Python数据平滑!AL$56),0)</f>
        <v>1653.8450738226361</v>
      </c>
      <c r="AO200" s="14">
        <f>VLOOKUP($A200,Python数据平滑!$A$56:$AN$109,COLUMN(Python数据平滑!AM$56),0)</f>
        <v>1647.879981966403</v>
      </c>
      <c r="AP200" s="167">
        <f>VLOOKUP($A200,Python数据平滑!$A$56:$AN$109,COLUMN(Python数据平滑!AN$56),0)</f>
        <v>1645.8210173809571</v>
      </c>
    </row>
    <row r="201" spans="1:42" x14ac:dyDescent="0.25">
      <c r="A201" s="132" t="s">
        <v>51</v>
      </c>
      <c r="B201" s="118">
        <f>VLOOKUP($A201,'高情景（2001-2060, 2020RMB）'!$A$14:$W$70,COLUMN('高情景（2001-2060, 2020RMB）'!U$1),0)</f>
        <v>1649.6368760600501</v>
      </c>
      <c r="C201" s="14">
        <f>VLOOKUP($A201,'高情景（2001-2060, 2020RMB）'!$A$14:$W$70,COLUMN('高情景（2001-2060, 2020RMB）'!V$1),0)</f>
        <v>1909.953713647637</v>
      </c>
      <c r="D201" s="14">
        <f>VLOOKUP($A201,'高情景（2001-2060, 2020RMB）'!$A$14:$W$70,COLUMN('高情景（2001-2060, 2020RMB）'!W$1),0)</f>
        <v>1947.9528299445335</v>
      </c>
      <c r="E201" s="14">
        <f>VLOOKUP($A201,Python数据平滑!$A$56:$AN$109,COLUMN(Python数据平滑!C$56),0)</f>
        <v>1967.977892159767</v>
      </c>
      <c r="F201" s="14">
        <f>VLOOKUP($A201,Python数据平滑!$A$56:$AN$109,COLUMN(Python数据平滑!D$56),0)</f>
        <v>2018.814307488449</v>
      </c>
      <c r="G201" s="14">
        <f>VLOOKUP($A201,Python数据平滑!$A$56:$AN$109,COLUMN(Python数据平滑!E$56),0)</f>
        <v>2086.5708862070792</v>
      </c>
      <c r="H201" s="14">
        <f>VLOOKUP($A201,Python数据平滑!$A$56:$AN$109,COLUMN(Python数据平滑!F$56),0)</f>
        <v>2158.586964912894</v>
      </c>
      <c r="I201" s="14">
        <f>VLOOKUP($A201,Python数据平滑!$A$56:$AN$109,COLUMN(Python数据平滑!G$56),0)</f>
        <v>2230.9806345569532</v>
      </c>
      <c r="J201" s="14">
        <f>VLOOKUP($A201,Python数据平滑!$A$56:$AN$109,COLUMN(Python数据平滑!H$56),0)</f>
        <v>2302.0507613524669</v>
      </c>
      <c r="K201" s="14">
        <f>VLOOKUP($A201,Python数据平滑!$A$56:$AN$109,COLUMN(Python数据平滑!I$56),0)</f>
        <v>2369.8989978216841</v>
      </c>
      <c r="L201" s="14">
        <f>VLOOKUP($A201,Python数据平滑!$A$56:$AN$109,COLUMN(Python数据平滑!J$56),0)</f>
        <v>2432.4483443224499</v>
      </c>
      <c r="M201" s="14">
        <f>VLOOKUP($A201,Python数据平滑!$A$56:$AN$109,COLUMN(Python数据平滑!K$56),0)</f>
        <v>2487.8683554100221</v>
      </c>
      <c r="N201" s="14">
        <f>VLOOKUP($A201,Python数据平滑!$A$56:$AN$109,COLUMN(Python数据平滑!L$56),0)</f>
        <v>2535.857281297594</v>
      </c>
      <c r="O201" s="14">
        <f>VLOOKUP($A201,Python数据平滑!$A$56:$AN$109,COLUMN(Python数据平滑!M$56),0)</f>
        <v>2576.6038660492381</v>
      </c>
      <c r="P201" s="14">
        <f>VLOOKUP($A201,Python数据平滑!$A$56:$AN$109,COLUMN(Python数据平滑!N$56),0)</f>
        <v>2610.4040122368142</v>
      </c>
      <c r="Q201" s="14">
        <f>VLOOKUP($A201,Python数据平滑!$A$56:$AN$109,COLUMN(Python数据平滑!O$56),0)</f>
        <v>2637.6479137686028</v>
      </c>
      <c r="R201" s="14">
        <f>VLOOKUP($A201,Python数据平滑!$A$56:$AN$109,COLUMN(Python数据平滑!P$56),0)</f>
        <v>2658.7642953647578</v>
      </c>
      <c r="S201" s="14">
        <f>VLOOKUP($A201,Python数据平滑!$A$56:$AN$109,COLUMN(Python数据平滑!Q$56),0)</f>
        <v>2674.07814506554</v>
      </c>
      <c r="T201" s="14">
        <f>VLOOKUP($A201,Python数据平滑!$A$56:$AN$109,COLUMN(Python数据平滑!R$56),0)</f>
        <v>2683.9228093367192</v>
      </c>
      <c r="U201" s="14">
        <f>VLOOKUP($A201,Python数据平滑!$A$56:$AN$109,COLUMN(Python数据平滑!S$56),0)</f>
        <v>2688.673371468969</v>
      </c>
      <c r="V201" s="14">
        <f>VLOOKUP($A201,Python数据平滑!$A$56:$AN$109,COLUMN(Python数据平滑!T$56),0)</f>
        <v>2688.7386925604778</v>
      </c>
      <c r="W201" s="14">
        <f>VLOOKUP($A201,Python数据平滑!$A$56:$AN$109,COLUMN(Python数据平滑!U$56),0)</f>
        <v>2684.5537411020109</v>
      </c>
      <c r="X201" s="14">
        <f>VLOOKUP($A201,Python数据平滑!$A$56:$AN$109,COLUMN(Python数据平滑!V$56),0)</f>
        <v>2676.5723685684379</v>
      </c>
      <c r="Y201" s="14">
        <f>VLOOKUP($A201,Python数据平滑!$A$56:$AN$109,COLUMN(Python数据平滑!W$56),0)</f>
        <v>2665.2606579186072</v>
      </c>
      <c r="Z201" s="14">
        <f>VLOOKUP($A201,Python数据平滑!$A$56:$AN$109,COLUMN(Python数据平滑!X$56),0)</f>
        <v>2651.0909419951222</v>
      </c>
      <c r="AA201" s="14">
        <f>VLOOKUP($A201,Python数据平滑!$A$56:$AN$109,COLUMN(Python数据平滑!Y$56),0)</f>
        <v>2634.5365605741872</v>
      </c>
      <c r="AB201" s="14">
        <f>VLOOKUP($A201,Python数据平滑!$A$56:$AN$109,COLUMN(Python数据平滑!Z$56),0)</f>
        <v>2616.0673990838668</v>
      </c>
      <c r="AC201" s="14">
        <f>VLOOKUP($A201,Python数据平滑!$A$56:$AN$109,COLUMN(Python数据平滑!AA$56),0)</f>
        <v>2596.146229396425</v>
      </c>
      <c r="AD201" s="14">
        <f>VLOOKUP($A201,Python数据平滑!$A$56:$AN$109,COLUMN(Python数据平滑!AB$56),0)</f>
        <v>2575.2258540027642</v>
      </c>
      <c r="AE201" s="14">
        <f>VLOOKUP($A201,Python数据平滑!$A$56:$AN$109,COLUMN(Python数据平滑!AC$56),0)</f>
        <v>2553.7470395009632</v>
      </c>
      <c r="AF201" s="14">
        <f>VLOOKUP($A201,Python数据平滑!$A$56:$AN$109,COLUMN(Python数据平滑!AD$56),0)</f>
        <v>2532.1372137259318</v>
      </c>
      <c r="AG201" s="14">
        <f>VLOOKUP($A201,Python数据平滑!$A$56:$AN$109,COLUMN(Python数据平滑!AE$56),0)</f>
        <v>2510.8098929382031</v>
      </c>
      <c r="AH201" s="14">
        <f>VLOOKUP($A201,Python数据平滑!$A$56:$AN$109,COLUMN(Python数据平滑!AF$56),0)</f>
        <v>2490.1648011114848</v>
      </c>
      <c r="AI201" s="14">
        <f>VLOOKUP($A201,Python数据平滑!$A$56:$AN$109,COLUMN(Python数据平滑!AG$56),0)</f>
        <v>2470.588642290109</v>
      </c>
      <c r="AJ201" s="14">
        <f>VLOOKUP($A201,Python数据平滑!$A$56:$AN$109,COLUMN(Python数据平滑!AH$56),0)</f>
        <v>2452.4564889817461</v>
      </c>
      <c r="AK201" s="14">
        <f>VLOOKUP($A201,Python数据平滑!$A$56:$AN$109,COLUMN(Python数据平滑!AI$56),0)</f>
        <v>2436.1337543657241</v>
      </c>
      <c r="AL201" s="14">
        <f>VLOOKUP($A201,Python数据平滑!$A$56:$AN$109,COLUMN(Python数据平滑!AJ$56),0)</f>
        <v>2421.9787235200629</v>
      </c>
      <c r="AM201" s="14">
        <f>VLOOKUP($A201,Python数据平滑!$A$56:$AN$109,COLUMN(Python数据平滑!AK$56),0)</f>
        <v>2410.3456287414629</v>
      </c>
      <c r="AN201" s="14">
        <f>VLOOKUP($A201,Python数据平滑!$A$56:$AN$109,COLUMN(Python数据平滑!AL$56),0)</f>
        <v>2401.5882662675658</v>
      </c>
      <c r="AO201" s="14">
        <f>VLOOKUP($A201,Python数据平滑!$A$56:$AN$109,COLUMN(Python数据平滑!AM$56),0)</f>
        <v>2396.0641663204342</v>
      </c>
      <c r="AP201" s="167">
        <f>VLOOKUP($A201,Python数据平滑!$A$56:$AN$109,COLUMN(Python数据平滑!AN$56),0)</f>
        <v>2394.139345501314</v>
      </c>
    </row>
    <row r="202" spans="1:42" x14ac:dyDescent="0.25">
      <c r="A202" s="132" t="s">
        <v>52</v>
      </c>
      <c r="B202" s="118">
        <f>VLOOKUP($A202,'高情景（2001-2060, 2020RMB）'!$A$14:$W$70,COLUMN('高情景（2001-2060, 2020RMB）'!U$1),0)</f>
        <v>1972.7493616245627</v>
      </c>
      <c r="C202" s="14">
        <f>VLOOKUP($A202,'高情景（2001-2060, 2020RMB）'!$A$14:$W$70,COLUMN('高情景（2001-2060, 2020RMB）'!V$1),0)</f>
        <v>2360.0523650119308</v>
      </c>
      <c r="D202" s="14">
        <f>VLOOKUP($A202,'高情景（2001-2060, 2020RMB）'!$A$14:$W$70,COLUMN('高情景（2001-2060, 2020RMB）'!W$1),0)</f>
        <v>2335.0838323778685</v>
      </c>
      <c r="E202" s="14">
        <f>VLOOKUP($A202,Python数据平滑!$A$56:$AN$109,COLUMN(Python数据平滑!C$56),0)</f>
        <v>2356.3924894802872</v>
      </c>
      <c r="F202" s="14">
        <f>VLOOKUP($A202,Python数据平滑!$A$56:$AN$109,COLUMN(Python数据平滑!D$56),0)</f>
        <v>2410.848253291635</v>
      </c>
      <c r="G202" s="14">
        <f>VLOOKUP($A202,Python数据平滑!$A$56:$AN$109,COLUMN(Python数据平滑!E$56),0)</f>
        <v>2484.2734228384329</v>
      </c>
      <c r="H202" s="14">
        <f>VLOOKUP($A202,Python数据平滑!$A$56:$AN$109,COLUMN(Python数据平滑!F$56),0)</f>
        <v>2563.7977792676711</v>
      </c>
      <c r="I202" s="14">
        <f>VLOOKUP($A202,Python数据平滑!$A$56:$AN$109,COLUMN(Python数据平滑!G$56),0)</f>
        <v>2645.08841953007</v>
      </c>
      <c r="J202" s="14">
        <f>VLOOKUP($A202,Python数据平滑!$A$56:$AN$109,COLUMN(Python数据平滑!H$56),0)</f>
        <v>2725.8582977483311</v>
      </c>
      <c r="K202" s="14">
        <f>VLOOKUP($A202,Python数据平滑!$A$56:$AN$109,COLUMN(Python数据平滑!I$56),0)</f>
        <v>2803.5455213824762</v>
      </c>
      <c r="L202" s="14">
        <f>VLOOKUP($A202,Python数据平滑!$A$56:$AN$109,COLUMN(Python数据平滑!J$56),0)</f>
        <v>2875.3307242518622</v>
      </c>
      <c r="M202" s="14">
        <f>VLOOKUP($A202,Python数据平滑!$A$56:$AN$109,COLUMN(Python数据平滑!K$56),0)</f>
        <v>2938.7283526675642</v>
      </c>
      <c r="N202" s="14">
        <f>VLOOKUP($A202,Python数据平滑!$A$56:$AN$109,COLUMN(Python数据平滑!L$56),0)</f>
        <v>2993.3814792181352</v>
      </c>
      <c r="O202" s="14">
        <f>VLOOKUP($A202,Python数据平滑!$A$56:$AN$109,COLUMN(Python数据平滑!M$56),0)</f>
        <v>3039.5983960231611</v>
      </c>
      <c r="P202" s="14">
        <f>VLOOKUP($A202,Python数据平滑!$A$56:$AN$109,COLUMN(Python数据平滑!N$56),0)</f>
        <v>3077.814138363196</v>
      </c>
      <c r="Q202" s="14">
        <f>VLOOKUP($A202,Python数据平滑!$A$56:$AN$109,COLUMN(Python数据平滑!O$56),0)</f>
        <v>3108.5735486439798</v>
      </c>
      <c r="R202" s="14">
        <f>VLOOKUP($A202,Python数据平滑!$A$56:$AN$109,COLUMN(Python数据平滑!P$56),0)</f>
        <v>3132.4492776181091</v>
      </c>
      <c r="S202" s="14">
        <f>VLOOKUP($A202,Python数据平滑!$A$56:$AN$109,COLUMN(Python数据平滑!Q$56),0)</f>
        <v>3149.827895986552</v>
      </c>
      <c r="T202" s="14">
        <f>VLOOKUP($A202,Python数据平滑!$A$56:$AN$109,COLUMN(Python数据平滑!R$56),0)</f>
        <v>3161.0855898911591</v>
      </c>
      <c r="U202" s="14">
        <f>VLOOKUP($A202,Python数据平滑!$A$56:$AN$109,COLUMN(Python数据平滑!S$56),0)</f>
        <v>3166.6430575840218</v>
      </c>
      <c r="V202" s="14">
        <f>VLOOKUP($A202,Python数据平滑!$A$56:$AN$109,COLUMN(Python数据平滑!T$56),0)</f>
        <v>3166.9570465549368</v>
      </c>
      <c r="W202" s="14">
        <f>VLOOKUP($A202,Python数据平滑!$A$56:$AN$109,COLUMN(Python数据平滑!U$56),0)</f>
        <v>3162.5122127901568</v>
      </c>
      <c r="X202" s="14">
        <f>VLOOKUP($A202,Python数据平滑!$A$56:$AN$109,COLUMN(Python数据平滑!V$56),0)</f>
        <v>3153.8134612695112</v>
      </c>
      <c r="Y202" s="14">
        <f>VLOOKUP($A202,Python数据平滑!$A$56:$AN$109,COLUMN(Python数据平滑!W$56),0)</f>
        <v>3141.3788960209622</v>
      </c>
      <c r="Z202" s="14">
        <f>VLOOKUP($A202,Python数据平滑!$A$56:$AN$109,COLUMN(Python数据平滑!X$56),0)</f>
        <v>3125.7334779555581</v>
      </c>
      <c r="AA202" s="14">
        <f>VLOOKUP($A202,Python数据平滑!$A$56:$AN$109,COLUMN(Python数据平滑!Y$56),0)</f>
        <v>3107.4034603329501</v>
      </c>
      <c r="AB202" s="14">
        <f>VLOOKUP($A202,Python数据平滑!$A$56:$AN$109,COLUMN(Python数据平滑!Z$56),0)</f>
        <v>3086.911645864916</v>
      </c>
      <c r="AC202" s="14">
        <f>VLOOKUP($A202,Python数据平滑!$A$56:$AN$109,COLUMN(Python数据平滑!AA$56),0)</f>
        <v>3064.7734867377339</v>
      </c>
      <c r="AD202" s="14">
        <f>VLOOKUP($A202,Python数据平滑!$A$56:$AN$109,COLUMN(Python数据平滑!AB$56),0)</f>
        <v>3041.4940296055302</v>
      </c>
      <c r="AE202" s="14">
        <f>VLOOKUP($A202,Python数据平滑!$A$56:$AN$109,COLUMN(Python数据平滑!AC$56),0)</f>
        <v>3017.565692079731</v>
      </c>
      <c r="AF202" s="14">
        <f>VLOOKUP($A202,Python数据平滑!$A$56:$AN$109,COLUMN(Python数据平滑!AD$56),0)</f>
        <v>2993.466845465281</v>
      </c>
      <c r="AG202" s="14">
        <f>VLOOKUP($A202,Python数据平滑!$A$56:$AN$109,COLUMN(Python数据平滑!AE$56),0)</f>
        <v>2969.661170406629</v>
      </c>
      <c r="AH202" s="14">
        <f>VLOOKUP($A202,Python数据平滑!$A$56:$AN$109,COLUMN(Python数据平滑!AF$56),0)</f>
        <v>2946.5977475513819</v>
      </c>
      <c r="AI202" s="14">
        <f>VLOOKUP($A202,Python数据平滑!$A$56:$AN$109,COLUMN(Python数据平滑!AG$56),0)</f>
        <v>2924.7118441091652</v>
      </c>
      <c r="AJ202" s="14">
        <f>VLOOKUP($A202,Python数据平滑!$A$56:$AN$109,COLUMN(Python数据平滑!AH$56),0)</f>
        <v>2904.4263590438359</v>
      </c>
      <c r="AK202" s="14">
        <f>VLOOKUP($A202,Python数据平滑!$A$56:$AN$109,COLUMN(Python数据平滑!AI$56),0)</f>
        <v>2886.1538943576952</v>
      </c>
      <c r="AL202" s="14">
        <f>VLOOKUP($A202,Python数据平滑!$A$56:$AN$109,COLUMN(Python数据平滑!AJ$56),0)</f>
        <v>2870.2994273031991</v>
      </c>
      <c r="AM202" s="14">
        <f>VLOOKUP($A202,Python数据平滑!$A$56:$AN$109,COLUMN(Python数据平滑!AK$56),0)</f>
        <v>2857.26356823674</v>
      </c>
      <c r="AN202" s="14">
        <f>VLOOKUP($A202,Python数据平滑!$A$56:$AN$109,COLUMN(Python数据平滑!AL$56),0)</f>
        <v>2847.446401128409</v>
      </c>
      <c r="AO202" s="14">
        <f>VLOOKUP($A202,Python数据平滑!$A$56:$AN$109,COLUMN(Python数据平滑!AM$56),0)</f>
        <v>2841.251918468412</v>
      </c>
      <c r="AP202" s="167">
        <f>VLOOKUP($A202,Python数据平滑!$A$56:$AN$109,COLUMN(Python数据平滑!AN$56),0)</f>
        <v>2839.0930795848781</v>
      </c>
    </row>
    <row r="203" spans="1:42" x14ac:dyDescent="0.25">
      <c r="A203" s="132" t="s">
        <v>69</v>
      </c>
      <c r="B203" s="118">
        <f>VLOOKUP($A203,'高情景（2001-2060, 2020RMB）'!$A$14:$W$70,COLUMN('高情景（2001-2060, 2020RMB）'!U$1),0)</f>
        <v>3696.6327461554224</v>
      </c>
      <c r="C203" s="14">
        <f>VLOOKUP($A203,'高情景（2001-2060, 2020RMB）'!$A$14:$W$70,COLUMN('高情景（2001-2060, 2020RMB）'!V$1),0)</f>
        <v>3979.7568976278721</v>
      </c>
      <c r="D203" s="14">
        <f>VLOOKUP($A203,'高情景（2001-2060, 2020RMB）'!$A$14:$W$70,COLUMN('高情景（2001-2060, 2020RMB）'!W$1),0)</f>
        <v>4568.3236898109044</v>
      </c>
      <c r="E203" s="14">
        <f>VLOOKUP($A203,Python数据平滑!$A$56:$AN$109,COLUMN(Python数据平滑!C$56),0)</f>
        <v>4583.6934944722188</v>
      </c>
      <c r="F203" s="14">
        <f>VLOOKUP($A203,Python数据平滑!$A$56:$AN$109,COLUMN(Python数据平滑!D$56),0)</f>
        <v>4625.748401695243</v>
      </c>
      <c r="G203" s="14">
        <f>VLOOKUP($A203,Python数据平滑!$A$56:$AN$109,COLUMN(Python数据平滑!E$56),0)</f>
        <v>4688.5838414076343</v>
      </c>
      <c r="H203" s="14">
        <f>VLOOKUP($A203,Python数据平滑!$A$56:$AN$109,COLUMN(Python数据平滑!F$56),0)</f>
        <v>4766.2693026133602</v>
      </c>
      <c r="I203" s="14">
        <f>VLOOKUP($A203,Python数据平滑!$A$56:$AN$109,COLUMN(Python数据平滑!G$56),0)</f>
        <v>4852.5555882226918</v>
      </c>
      <c r="J203" s="14">
        <f>VLOOKUP($A203,Python数据平滑!$A$56:$AN$109,COLUMN(Python数据平滑!H$56),0)</f>
        <v>4940.7606974529981</v>
      </c>
      <c r="K203" s="14">
        <f>VLOOKUP($A203,Python数据平滑!$A$56:$AN$109,COLUMN(Python数据平滑!I$56),0)</f>
        <v>5023.7125960323829</v>
      </c>
      <c r="L203" s="14">
        <f>VLOOKUP($A203,Python数据平滑!$A$56:$AN$109,COLUMN(Python数据平滑!J$56),0)</f>
        <v>5093.7746104017924</v>
      </c>
      <c r="M203" s="14">
        <f>VLOOKUP($A203,Python数据平滑!$A$56:$AN$109,COLUMN(Python数据平滑!K$56),0)</f>
        <v>5144.3926753744454</v>
      </c>
      <c r="N203" s="14">
        <f>VLOOKUP($A203,Python数据平滑!$A$56:$AN$109,COLUMN(Python数据平滑!L$56),0)</f>
        <v>5174.639453838302</v>
      </c>
      <c r="O203" s="14">
        <f>VLOOKUP($A203,Python数据平滑!$A$56:$AN$109,COLUMN(Python数据平滑!M$56),0)</f>
        <v>5185.2415781502732</v>
      </c>
      <c r="P203" s="14">
        <f>VLOOKUP($A203,Python数据平滑!$A$56:$AN$109,COLUMN(Python数据平滑!N$56),0)</f>
        <v>5177.1664355887506</v>
      </c>
      <c r="Q203" s="14">
        <f>VLOOKUP($A203,Python数据平滑!$A$56:$AN$109,COLUMN(Python数据平滑!O$56),0)</f>
        <v>5151.5842826010348</v>
      </c>
      <c r="R203" s="14">
        <f>VLOOKUP($A203,Python数据平滑!$A$56:$AN$109,COLUMN(Python数据平滑!P$56),0)</f>
        <v>5109.8847700017859</v>
      </c>
      <c r="S203" s="14">
        <f>VLOOKUP($A203,Python数据平滑!$A$56:$AN$109,COLUMN(Python数据平滑!Q$56),0)</f>
        <v>5053.8002037997176</v>
      </c>
      <c r="T203" s="14">
        <f>VLOOKUP($A203,Python数据平滑!$A$56:$AN$109,COLUMN(Python数据平滑!R$56),0)</f>
        <v>4985.1874331698527</v>
      </c>
      <c r="U203" s="14">
        <f>VLOOKUP($A203,Python数据平滑!$A$56:$AN$109,COLUMN(Python数据平滑!S$56),0)</f>
        <v>4905.9280223539017</v>
      </c>
      <c r="V203" s="14">
        <f>VLOOKUP($A203,Python数据平滑!$A$56:$AN$109,COLUMN(Python数据平滑!T$56),0)</f>
        <v>4817.890295377978</v>
      </c>
      <c r="W203" s="14">
        <f>VLOOKUP($A203,Python数据平滑!$A$56:$AN$109,COLUMN(Python数据平滑!U$56),0)</f>
        <v>4722.8971920020194</v>
      </c>
      <c r="X203" s="14">
        <f>VLOOKUP($A203,Python数据平滑!$A$56:$AN$109,COLUMN(Python数据平滑!V$56),0)</f>
        <v>4622.7001520141084</v>
      </c>
      <c r="Y203" s="14">
        <f>VLOOKUP($A203,Python数据平滑!$A$56:$AN$109,COLUMN(Python数据平滑!W$56),0)</f>
        <v>4518.958987755218</v>
      </c>
      <c r="Z203" s="14">
        <f>VLOOKUP($A203,Python数据平滑!$A$56:$AN$109,COLUMN(Python数据平滑!X$56),0)</f>
        <v>4413.2274982192857</v>
      </c>
      <c r="AA203" s="14">
        <f>VLOOKUP($A203,Python数据平滑!$A$56:$AN$109,COLUMN(Python数据平滑!Y$56),0)</f>
        <v>4306.9444232802562</v>
      </c>
      <c r="AB203" s="14">
        <f>VLOOKUP($A203,Python数据平滑!$A$56:$AN$109,COLUMN(Python数据平滑!Z$56),0)</f>
        <v>4201.4292315244147</v>
      </c>
      <c r="AC203" s="14">
        <f>VLOOKUP($A203,Python数据平滑!$A$56:$AN$109,COLUMN(Python数据平滑!AA$56),0)</f>
        <v>4097.8821755487643</v>
      </c>
      <c r="AD203" s="14">
        <f>VLOOKUP($A203,Python数据平滑!$A$56:$AN$109,COLUMN(Python数据平滑!AB$56),0)</f>
        <v>3997.3880287307888</v>
      </c>
      <c r="AE203" s="14">
        <f>VLOOKUP($A203,Python数据平滑!$A$56:$AN$109,COLUMN(Python数据平滑!AC$56),0)</f>
        <v>3900.9229309954521</v>
      </c>
      <c r="AF203" s="14">
        <f>VLOOKUP($A203,Python数据平滑!$A$56:$AN$109,COLUMN(Python数据平滑!AD$56),0)</f>
        <v>3809.3638115240142</v>
      </c>
      <c r="AG203" s="14">
        <f>VLOOKUP($A203,Python数据平滑!$A$56:$AN$109,COLUMN(Python数据平滑!AE$56),0)</f>
        <v>3723.4999175876951</v>
      </c>
      <c r="AH203" s="14">
        <f>VLOOKUP($A203,Python数据平滑!$A$56:$AN$109,COLUMN(Python数据平滑!AF$56),0)</f>
        <v>3644.0460554254428</v>
      </c>
      <c r="AI203" s="14">
        <f>VLOOKUP($A203,Python数据平滑!$A$56:$AN$109,COLUMN(Python数据平滑!AG$56),0)</f>
        <v>3571.657236999748</v>
      </c>
      <c r="AJ203" s="14">
        <f>VLOOKUP($A203,Python数据平滑!$A$56:$AN$109,COLUMN(Python数据平滑!AH$56),0)</f>
        <v>3506.944522406437</v>
      </c>
      <c r="AK203" s="14">
        <f>VLOOKUP($A203,Python数据平滑!$A$56:$AN$109,COLUMN(Python数据平滑!AI$56),0)</f>
        <v>3450.491949790493</v>
      </c>
      <c r="AL203" s="14">
        <f>VLOOKUP($A203,Python数据平滑!$A$56:$AN$109,COLUMN(Python数据平滑!AJ$56),0)</f>
        <v>3402.8745522634199</v>
      </c>
      <c r="AM203" s="14">
        <f>VLOOKUP($A203,Python数据平滑!$A$56:$AN$109,COLUMN(Python数据平滑!AK$56),0)</f>
        <v>3364.6775753391739</v>
      </c>
      <c r="AN203" s="14">
        <f>VLOOKUP($A203,Python数据平滑!$A$56:$AN$109,COLUMN(Python数据平滑!AL$56),0)</f>
        <v>3336.5171310731998</v>
      </c>
      <c r="AO203" s="14">
        <f>VLOOKUP($A203,Python数据平滑!$A$56:$AN$109,COLUMN(Python数据平滑!AM$56),0)</f>
        <v>3319.0626602653542</v>
      </c>
      <c r="AP203" s="167">
        <f>VLOOKUP($A203,Python数据平滑!$A$56:$AN$109,COLUMN(Python数据平滑!AN$56),0)</f>
        <v>3313.0617274493461</v>
      </c>
    </row>
    <row r="204" spans="1:42" x14ac:dyDescent="0.25">
      <c r="A204" s="132" t="s">
        <v>70</v>
      </c>
      <c r="B204" s="118">
        <f>VLOOKUP($A204,'高情景（2001-2060, 2020RMB）'!$A$14:$W$70,COLUMN('高情景（2001-2060, 2020RMB）'!U$1),0)</f>
        <v>1962.7921031386184</v>
      </c>
      <c r="C204" s="14">
        <f>VLOOKUP($A204,'高情景（2001-2060, 2020RMB）'!$A$14:$W$70,COLUMN('高情景（2001-2060, 2020RMB）'!V$1),0)</f>
        <v>2008.8963000276083</v>
      </c>
      <c r="D204" s="14">
        <f>VLOOKUP($A204,'高情景（2001-2060, 2020RMB）'!$A$14:$W$70,COLUMN('高情景（2001-2060, 2020RMB）'!W$1),0)</f>
        <v>2146.8175625414897</v>
      </c>
      <c r="E204" s="14">
        <f>VLOOKUP($A204,Python数据平滑!$A$56:$AN$109,COLUMN(Python数据平滑!C$56),0)</f>
        <v>2140.423426769627</v>
      </c>
      <c r="F204" s="14">
        <f>VLOOKUP($A204,Python数据平滑!$A$56:$AN$109,COLUMN(Python数据平滑!D$56),0)</f>
        <v>2128.2947592103451</v>
      </c>
      <c r="G204" s="14">
        <f>VLOOKUP($A204,Python数据平滑!$A$56:$AN$109,COLUMN(Python数据平滑!E$56),0)</f>
        <v>2120.894161445955</v>
      </c>
      <c r="H204" s="14">
        <f>VLOOKUP($A204,Python数据平滑!$A$56:$AN$109,COLUMN(Python数据平滑!F$56),0)</f>
        <v>2126.0374268767609</v>
      </c>
      <c r="I204" s="14">
        <f>VLOOKUP($A204,Python数据平滑!$A$56:$AN$109,COLUMN(Python数据平滑!G$56),0)</f>
        <v>2141.5329937409342</v>
      </c>
      <c r="J204" s="14">
        <f>VLOOKUP($A204,Python数据平滑!$A$56:$AN$109,COLUMN(Python数据平滑!H$56),0)</f>
        <v>2162.717458533642</v>
      </c>
      <c r="K204" s="14">
        <f>VLOOKUP($A204,Python数据平滑!$A$56:$AN$109,COLUMN(Python数据平滑!I$56),0)</f>
        <v>2184.817428370221</v>
      </c>
      <c r="L204" s="14">
        <f>VLOOKUP($A204,Python数据平滑!$A$56:$AN$109,COLUMN(Python数据平滑!J$56),0)</f>
        <v>2202.8760592632621</v>
      </c>
      <c r="M204" s="14">
        <f>VLOOKUP($A204,Python数据平滑!$A$56:$AN$109,COLUMN(Python数据平滑!K$56),0)</f>
        <v>2212.707995909419</v>
      </c>
      <c r="N204" s="14">
        <f>VLOOKUP($A204,Python数据平滑!$A$56:$AN$109,COLUMN(Python数据平滑!L$56),0)</f>
        <v>2213.8001510370559</v>
      </c>
      <c r="O204" s="14">
        <f>VLOOKUP($A204,Python数据平滑!$A$56:$AN$109,COLUMN(Python数据平滑!M$56),0)</f>
        <v>2206.655351684356</v>
      </c>
      <c r="P204" s="14">
        <f>VLOOKUP($A204,Python数据平滑!$A$56:$AN$109,COLUMN(Python数据平滑!N$56),0)</f>
        <v>2191.8655594373422</v>
      </c>
      <c r="Q204" s="14">
        <f>VLOOKUP($A204,Python数据平滑!$A$56:$AN$109,COLUMN(Python数据平滑!O$56),0)</f>
        <v>2170.0920182550049</v>
      </c>
      <c r="R204" s="14">
        <f>VLOOKUP($A204,Python数据平滑!$A$56:$AN$109,COLUMN(Python数据平滑!P$56),0)</f>
        <v>2142.0618544720942</v>
      </c>
      <c r="S204" s="14">
        <f>VLOOKUP($A204,Python数据平滑!$A$56:$AN$109,COLUMN(Python数据平滑!Q$56),0)</f>
        <v>2108.5958217010939</v>
      </c>
      <c r="T204" s="14">
        <f>VLOOKUP($A204,Python数据平滑!$A$56:$AN$109,COLUMN(Python数据平滑!R$56),0)</f>
        <v>2070.538328106752</v>
      </c>
      <c r="U204" s="14">
        <f>VLOOKUP($A204,Python数据平滑!$A$56:$AN$109,COLUMN(Python数据平滑!S$56),0)</f>
        <v>2028.723814819695</v>
      </c>
      <c r="V204" s="14">
        <f>VLOOKUP($A204,Python数据平滑!$A$56:$AN$109,COLUMN(Python数据平滑!T$56),0)</f>
        <v>1983.9623355257841</v>
      </c>
      <c r="W204" s="14">
        <f>VLOOKUP($A204,Python数据平滑!$A$56:$AN$109,COLUMN(Python数据平滑!U$56),0)</f>
        <v>1937.02793252121</v>
      </c>
      <c r="X204" s="14">
        <f>VLOOKUP($A204,Python数据平滑!$A$56:$AN$109,COLUMN(Python数据平滑!V$56),0)</f>
        <v>1888.6497719173681</v>
      </c>
      <c r="Y204" s="14">
        <f>VLOOKUP($A204,Python数据平滑!$A$56:$AN$109,COLUMN(Python数据平滑!W$56),0)</f>
        <v>1839.505905771352</v>
      </c>
      <c r="Z204" s="14">
        <f>VLOOKUP($A204,Python数据平滑!$A$56:$AN$109,COLUMN(Python数据平滑!X$56),0)</f>
        <v>1790.219458547135</v>
      </c>
      <c r="AA204" s="14">
        <f>VLOOKUP($A204,Python数据平滑!$A$56:$AN$109,COLUMN(Python数据平滑!Y$56),0)</f>
        <v>1741.356988329004</v>
      </c>
      <c r="AB204" s="14">
        <f>VLOOKUP($A204,Python数据平滑!$A$56:$AN$109,COLUMN(Python数据平滑!Z$56),0)</f>
        <v>1693.4287474167329</v>
      </c>
      <c r="AC204" s="14">
        <f>VLOOKUP($A204,Python数据平滑!$A$56:$AN$109,COLUMN(Python数据平滑!AA$56),0)</f>
        <v>1646.8905594810749</v>
      </c>
      <c r="AD204" s="14">
        <f>VLOOKUP($A204,Python数据平滑!$A$56:$AN$109,COLUMN(Python数据平滑!AB$56),0)</f>
        <v>1602.1470381907229</v>
      </c>
      <c r="AE204" s="14">
        <f>VLOOKUP($A204,Python数据平滑!$A$56:$AN$109,COLUMN(Python数据平滑!AC$56),0)</f>
        <v>1559.5558919608291</v>
      </c>
      <c r="AF204" s="14">
        <f>VLOOKUP($A204,Python数据平滑!$A$56:$AN$109,COLUMN(Python数据平滑!AD$56),0)</f>
        <v>1519.433088245873</v>
      </c>
      <c r="AG204" s="14">
        <f>VLOOKUP($A204,Python数据平滑!$A$56:$AN$109,COLUMN(Python数据平滑!AE$56),0)</f>
        <v>1482.058686000006</v>
      </c>
      <c r="AH204" s="14">
        <f>VLOOKUP($A204,Python数据平滑!$A$56:$AN$109,COLUMN(Python数据平滑!AF$56),0)</f>
        <v>1447.6831844226169</v>
      </c>
      <c r="AI204" s="14">
        <f>VLOOKUP($A204,Python数据平滑!$A$56:$AN$109,COLUMN(Python数据平滑!AG$56),0)</f>
        <v>1416.534278298464</v>
      </c>
      <c r="AJ204" s="14">
        <f>VLOOKUP($A204,Python数据平滑!$A$56:$AN$109,COLUMN(Python数据平滑!AH$56),0)</f>
        <v>1388.8239540977529</v>
      </c>
      <c r="AK204" s="14">
        <f>VLOOKUP($A204,Python数据平滑!$A$56:$AN$109,COLUMN(Python数据平滑!AI$56),0)</f>
        <v>1364.7559060650581</v>
      </c>
      <c r="AL204" s="14">
        <f>VLOOKUP($A204,Python数据平滑!$A$56:$AN$109,COLUMN(Python数据平滑!AJ$56),0)</f>
        <v>1344.533297918711</v>
      </c>
      <c r="AM204" s="14">
        <f>VLOOKUP($A204,Python数据平滑!$A$56:$AN$109,COLUMN(Python数据平滑!AK$56),0)</f>
        <v>1328.3669442137971</v>
      </c>
      <c r="AN204" s="14">
        <f>VLOOKUP($A204,Python数据平滑!$A$56:$AN$109,COLUMN(Python数据平滑!AL$56),0)</f>
        <v>1316.484037217326</v>
      </c>
      <c r="AO204" s="14">
        <f>VLOOKUP($A204,Python数据平滑!$A$56:$AN$109,COLUMN(Python数据平滑!AM$56),0)</f>
        <v>1309.1376023035209</v>
      </c>
      <c r="AP204" s="167">
        <f>VLOOKUP($A204,Python数据平滑!$A$56:$AN$109,COLUMN(Python数据平滑!AN$56),0)</f>
        <v>1306.6169301818391</v>
      </c>
    </row>
    <row r="205" spans="1:42" x14ac:dyDescent="0.25">
      <c r="A205" s="132" t="s">
        <v>251</v>
      </c>
      <c r="B205" s="118">
        <f>VLOOKUP($A205,'高情景（2001-2060, 2020RMB）'!$A$14:$W$70,COLUMN('高情景（2001-2060, 2020RMB）'!U$1),0)</f>
        <v>1364.1405953083029</v>
      </c>
      <c r="C205" s="14">
        <f>VLOOKUP($A205,'高情景（2001-2060, 2020RMB）'!$A$14:$W$70,COLUMN('高情景（2001-2060, 2020RMB）'!V$1),0)</f>
        <v>1526.8532453395294</v>
      </c>
      <c r="D205" s="14">
        <f>VLOOKUP($A205,'高情景（2001-2060, 2020RMB）'!$A$14:$W$70,COLUMN('高情景（2001-2060, 2020RMB）'!W$1),0)</f>
        <v>1532.4140383714741</v>
      </c>
      <c r="E205" s="14">
        <f>VLOOKUP($A205,Python数据平滑!$A$56:$AN$109,COLUMN(Python数据平滑!C$56),0)</f>
        <v>1529.061793885015</v>
      </c>
      <c r="F205" s="14">
        <f>VLOOKUP($A205,Python数据平滑!$A$56:$AN$109,COLUMN(Python数据平滑!D$56),0)</f>
        <v>1523.2082931881789</v>
      </c>
      <c r="G205" s="14">
        <f>VLOOKUP($A205,Python数据平滑!$A$56:$AN$109,COLUMN(Python数据平滑!E$56),0)</f>
        <v>1521.1084135786671</v>
      </c>
      <c r="H205" s="14">
        <f>VLOOKUP($A205,Python数据平滑!$A$56:$AN$109,COLUMN(Python数据平滑!F$56),0)</f>
        <v>1527.385615188733</v>
      </c>
      <c r="I205" s="14">
        <f>VLOOKUP($A205,Python数据平滑!$A$56:$AN$109,COLUMN(Python数据平滑!G$56),0)</f>
        <v>1540.298876166014</v>
      </c>
      <c r="J205" s="14">
        <f>VLOOKUP($A205,Python数据平滑!$A$56:$AN$109,COLUMN(Python数据平滑!H$56),0)</f>
        <v>1556.4994294058681</v>
      </c>
      <c r="K205" s="14">
        <f>VLOOKUP($A205,Python数据平滑!$A$56:$AN$109,COLUMN(Python数据平滑!I$56),0)</f>
        <v>1572.535606937324</v>
      </c>
      <c r="L205" s="14">
        <f>VLOOKUP($A205,Python数据平滑!$A$56:$AN$109,COLUMN(Python数据平滑!J$56),0)</f>
        <v>1584.8182184640079</v>
      </c>
      <c r="M205" s="14">
        <f>VLOOKUP($A205,Python数据平滑!$A$56:$AN$109,COLUMN(Python数据平滑!K$56),0)</f>
        <v>1590.3692766907491</v>
      </c>
      <c r="N205" s="14">
        <f>VLOOKUP($A205,Python数据平滑!$A$56:$AN$109,COLUMN(Python数据平滑!L$56),0)</f>
        <v>1589.0481084061689</v>
      </c>
      <c r="O205" s="14">
        <f>VLOOKUP($A205,Python数据平滑!$A$56:$AN$109,COLUMN(Python数据平滑!M$56),0)</f>
        <v>1581.5024584531541</v>
      </c>
      <c r="P205" s="14">
        <f>VLOOKUP($A205,Python数据平滑!$A$56:$AN$109,COLUMN(Python数据平滑!N$56),0)</f>
        <v>1568.446341579225</v>
      </c>
      <c r="Q205" s="14">
        <f>VLOOKUP($A205,Python数据平滑!$A$56:$AN$109,COLUMN(Python数据平滑!O$56),0)</f>
        <v>1550.635203629</v>
      </c>
      <c r="R205" s="14">
        <f>VLOOKUP($A205,Python数据平滑!$A$56:$AN$109,COLUMN(Python数据平滑!P$56),0)</f>
        <v>1528.807956190406</v>
      </c>
      <c r="S205" s="14">
        <f>VLOOKUP($A205,Python数据平滑!$A$56:$AN$109,COLUMN(Python数据平滑!Q$56),0)</f>
        <v>1503.5657060848839</v>
      </c>
      <c r="T205" s="14">
        <f>VLOOKUP($A205,Python数据平滑!$A$56:$AN$109,COLUMN(Python数据平滑!R$56),0)</f>
        <v>1475.471629866955</v>
      </c>
      <c r="U205" s="14">
        <f>VLOOKUP($A205,Python数据平滑!$A$56:$AN$109,COLUMN(Python数据平滑!S$56),0)</f>
        <v>1445.0773077299741</v>
      </c>
      <c r="V205" s="14">
        <f>VLOOKUP($A205,Python数据平滑!$A$56:$AN$109,COLUMN(Python数据平滑!T$56),0)</f>
        <v>1412.914418828733</v>
      </c>
      <c r="W205" s="14">
        <f>VLOOKUP($A205,Python数据平滑!$A$56:$AN$109,COLUMN(Python数据平滑!U$56),0)</f>
        <v>1379.48817697191</v>
      </c>
      <c r="X205" s="14">
        <f>VLOOKUP($A205,Python数据平滑!$A$56:$AN$109,COLUMN(Python数据平滑!V$56),0)</f>
        <v>1345.272454179875</v>
      </c>
      <c r="Y205" s="14">
        <f>VLOOKUP($A205,Python数据平滑!$A$56:$AN$109,COLUMN(Python数据平滑!W$56),0)</f>
        <v>1310.7064901032111</v>
      </c>
      <c r="Z205" s="14">
        <f>VLOOKUP($A205,Python数据平滑!$A$56:$AN$109,COLUMN(Python数据平滑!X$56),0)</f>
        <v>1276.193049830249</v>
      </c>
      <c r="AA205" s="14">
        <f>VLOOKUP($A205,Python数据平滑!$A$56:$AN$109,COLUMN(Python数据平滑!Y$56),0)</f>
        <v>1242.097870229753</v>
      </c>
      <c r="AB205" s="14">
        <f>VLOOKUP($A205,Python数据平滑!$A$56:$AN$109,COLUMN(Python数据平滑!Z$56),0)</f>
        <v>1208.750224247274</v>
      </c>
      <c r="AC205" s="14">
        <f>VLOOKUP($A205,Python数据平滑!$A$56:$AN$109,COLUMN(Python数据平滑!AA$56),0)</f>
        <v>1176.444431792195</v>
      </c>
      <c r="AD205" s="14">
        <f>VLOOKUP($A205,Python数据平滑!$A$56:$AN$109,COLUMN(Python数据平滑!AB$56),0)</f>
        <v>1145.442153204478</v>
      </c>
      <c r="AE205" s="14">
        <f>VLOOKUP($A205,Python数据平滑!$A$56:$AN$109,COLUMN(Python数据平滑!AC$56),0)</f>
        <v>1115.97531500326</v>
      </c>
      <c r="AF205" s="14">
        <f>VLOOKUP($A205,Python数据平滑!$A$56:$AN$109,COLUMN(Python数据平滑!AD$56),0)</f>
        <v>1088.2495360685609</v>
      </c>
      <c r="AG205" s="14">
        <f>VLOOKUP($A205,Python数据平滑!$A$56:$AN$109,COLUMN(Python数据平滑!AE$56),0)</f>
        <v>1062.4479441932181</v>
      </c>
      <c r="AH205" s="14">
        <f>VLOOKUP($A205,Python数据平滑!$A$56:$AN$109,COLUMN(Python数据平滑!AF$56),0)</f>
        <v>1038.7352969400749</v>
      </c>
      <c r="AI205" s="14">
        <f>VLOOKUP($A205,Python数据平滑!$A$56:$AN$109,COLUMN(Python数据平滑!AG$56),0)</f>
        <v>1017.2623461275761</v>
      </c>
      <c r="AJ205" s="14">
        <f>VLOOKUP($A205,Python数据平滑!$A$56:$AN$109,COLUMN(Python数据平滑!AH$56),0)</f>
        <v>998.17041153869752</v>
      </c>
      <c r="AK205" s="14">
        <f>VLOOKUP($A205,Python数据平滑!$A$56:$AN$109,COLUMN(Python数据平滑!AI$56),0)</f>
        <v>981.59615641696018</v>
      </c>
      <c r="AL205" s="14">
        <f>VLOOKUP($A205,Python数据平滑!$A$56:$AN$109,COLUMN(Python数据平滑!AJ$56),0)</f>
        <v>967.67658511322179</v>
      </c>
      <c r="AM205" s="14">
        <f>VLOOKUP($A205,Python数据平滑!$A$56:$AN$109,COLUMN(Python数据平滑!AK$56),0)</f>
        <v>956.55431234066793</v>
      </c>
      <c r="AN205" s="14">
        <f>VLOOKUP($A205,Python数据平滑!$A$56:$AN$109,COLUMN(Python数据平滑!AL$56),0)</f>
        <v>948.38318469042918</v>
      </c>
      <c r="AO205" s="14">
        <f>VLOOKUP($A205,Python数据平滑!$A$56:$AN$109,COLUMN(Python数据平滑!AM$56),0)</f>
        <v>943.33436954524291</v>
      </c>
      <c r="AP205" s="167">
        <f>VLOOKUP($A205,Python数据平滑!$A$56:$AN$109,COLUMN(Python数据平滑!AN$56),0)</f>
        <v>941.60306593435064</v>
      </c>
    </row>
    <row r="206" spans="1:42" x14ac:dyDescent="0.25">
      <c r="A206" s="132" t="s">
        <v>54</v>
      </c>
      <c r="B206" s="118">
        <f>VLOOKUP($A206,'高情景（2001-2060, 2020RMB）'!$A$14:$W$70,COLUMN('高情景（2001-2060, 2020RMB）'!U$1),0)</f>
        <v>935.75183103419295</v>
      </c>
      <c r="C206" s="14">
        <f>VLOOKUP($A206,'高情景（2001-2060, 2020RMB）'!$A$14:$W$70,COLUMN('高情景（2001-2060, 2020RMB）'!V$1),0)</f>
        <v>1028.8553087520027</v>
      </c>
      <c r="D206" s="14">
        <f>VLOOKUP($A206,'高情景（2001-2060, 2020RMB）'!$A$14:$W$70,COLUMN('高情景（2001-2060, 2020RMB）'!W$1),0)</f>
        <v>1144.432816780665</v>
      </c>
      <c r="E206" s="14">
        <f>VLOOKUP($A206,Python数据平滑!$A$56:$AN$109,COLUMN(Python数据平滑!C$56),0)</f>
        <v>1185.970630665113</v>
      </c>
      <c r="F206" s="14">
        <f>VLOOKUP($A206,Python数据平滑!$A$56:$AN$109,COLUMN(Python数据平滑!D$56),0)</f>
        <v>1291.9970775750321</v>
      </c>
      <c r="G206" s="14">
        <f>VLOOKUP($A206,Python数据平滑!$A$56:$AN$109,COLUMN(Python数据平滑!E$56),0)</f>
        <v>1433.0394537922621</v>
      </c>
      <c r="H206" s="14">
        <f>VLOOKUP($A206,Python数据平滑!$A$56:$AN$109,COLUMN(Python数据平滑!F$56),0)</f>
        <v>1576.38295789721</v>
      </c>
      <c r="I206" s="14">
        <f>VLOOKUP($A206,Python数据平滑!$A$56:$AN$109,COLUMN(Python数据平滑!G$56),0)</f>
        <v>1714.122325789253</v>
      </c>
      <c r="J206" s="14">
        <f>VLOOKUP($A206,Python数据平滑!$A$56:$AN$109,COLUMN(Python数据平滑!H$56),0)</f>
        <v>1846.974129921651</v>
      </c>
      <c r="K206" s="14">
        <f>VLOOKUP($A206,Python数据平滑!$A$56:$AN$109,COLUMN(Python数据平滑!I$56),0)</f>
        <v>1976.8838704413361</v>
      </c>
      <c r="L206" s="14">
        <f>VLOOKUP($A206,Python数据平滑!$A$56:$AN$109,COLUMN(Python数据平滑!J$56),0)</f>
        <v>2107.0035730788331</v>
      </c>
      <c r="M206" s="14">
        <f>VLOOKUP($A206,Python数据平滑!$A$56:$AN$109,COLUMN(Python数据平滑!K$56),0)</f>
        <v>2240.6787960829888</v>
      </c>
      <c r="N206" s="14">
        <f>VLOOKUP($A206,Python数据平滑!$A$56:$AN$109,COLUMN(Python数据平滑!L$56),0)</f>
        <v>2377.9718376494061</v>
      </c>
      <c r="O206" s="14">
        <f>VLOOKUP($A206,Python数据平滑!$A$56:$AN$109,COLUMN(Python数据平滑!M$56),0)</f>
        <v>2517.869155064343</v>
      </c>
      <c r="P206" s="14">
        <f>VLOOKUP($A206,Python数据平滑!$A$56:$AN$109,COLUMN(Python数据平滑!N$56),0)</f>
        <v>2659.1665187240928</v>
      </c>
      <c r="Q206" s="14">
        <f>VLOOKUP($A206,Python数据平滑!$A$56:$AN$109,COLUMN(Python数据平滑!O$56),0)</f>
        <v>2800.4667066055758</v>
      </c>
      <c r="R206" s="14">
        <f>VLOOKUP($A206,Python数据平滑!$A$56:$AN$109,COLUMN(Python数据平滑!P$56),0)</f>
        <v>2940.3532785982188</v>
      </c>
      <c r="S206" s="14">
        <f>VLOOKUP($A206,Python数据平滑!$A$56:$AN$109,COLUMN(Python数据平滑!Q$56),0)</f>
        <v>3077.9750904988232</v>
      </c>
      <c r="T206" s="14">
        <f>VLOOKUP($A206,Python数据平滑!$A$56:$AN$109,COLUMN(Python数据平滑!R$56),0)</f>
        <v>3212.658648747979</v>
      </c>
      <c r="U206" s="14">
        <f>VLOOKUP($A206,Python数据平滑!$A$56:$AN$109,COLUMN(Python数据平滑!S$56),0)</f>
        <v>3343.762075406768</v>
      </c>
      <c r="V206" s="14">
        <f>VLOOKUP($A206,Python数据平滑!$A$56:$AN$109,COLUMN(Python数据平滑!T$56),0)</f>
        <v>3470.6822990755718</v>
      </c>
      <c r="W206" s="14">
        <f>VLOOKUP($A206,Python数据平滑!$A$56:$AN$109,COLUMN(Python数据平滑!U$56),0)</f>
        <v>3592.861445863412</v>
      </c>
      <c r="X206" s="14">
        <f>VLOOKUP($A206,Python数据平滑!$A$56:$AN$109,COLUMN(Python数据平滑!V$56),0)</f>
        <v>3709.792344020977</v>
      </c>
      <c r="Y206" s="14">
        <f>VLOOKUP($A206,Python数据平滑!$A$56:$AN$109,COLUMN(Python数据平滑!W$56),0)</f>
        <v>3821.0230806517438</v>
      </c>
      <c r="Z206" s="14">
        <f>VLOOKUP($A206,Python数据平滑!$A$56:$AN$109,COLUMN(Python数据平滑!X$56),0)</f>
        <v>3926.160573777508</v>
      </c>
      <c r="AA206" s="14">
        <f>VLOOKUP($A206,Python数据平滑!$A$56:$AN$109,COLUMN(Python数据平滑!Y$56),0)</f>
        <v>4024.8731471988381</v>
      </c>
      <c r="AB206" s="14">
        <f>VLOOKUP($A206,Python数据平滑!$A$56:$AN$109,COLUMN(Python数据平滑!Z$56),0)</f>
        <v>4116.8921183918883</v>
      </c>
      <c r="AC206" s="14">
        <f>VLOOKUP($A206,Python数据平滑!$A$56:$AN$109,COLUMN(Python数据平滑!AA$56),0)</f>
        <v>4202.0124305554646</v>
      </c>
      <c r="AD206" s="14">
        <f>VLOOKUP($A206,Python数据平滑!$A$56:$AN$109,COLUMN(Python数据平滑!AB$56),0)</f>
        <v>4280.0923784199331</v>
      </c>
      <c r="AE206" s="14">
        <f>VLOOKUP($A206,Python数据平滑!$A$56:$AN$109,COLUMN(Python数据平滑!AC$56),0)</f>
        <v>4351.052493225503</v>
      </c>
      <c r="AF206" s="14">
        <f>VLOOKUP($A206,Python数据平滑!$A$56:$AN$109,COLUMN(Python数据平滑!AD$56),0)</f>
        <v>4414.8736651653771</v>
      </c>
      <c r="AG206" s="14">
        <f>VLOOKUP($A206,Python数据平滑!$A$56:$AN$109,COLUMN(Python数据平滑!AE$56),0)</f>
        <v>4471.594591478779</v>
      </c>
      <c r="AH206" s="14">
        <f>VLOOKUP($A206,Python数据平滑!$A$56:$AN$109,COLUMN(Python数据平滑!AF$56),0)</f>
        <v>4521.3086452845973</v>
      </c>
      <c r="AI206" s="14">
        <f>VLOOKUP($A206,Python数据平滑!$A$56:$AN$109,COLUMN(Python数据平滑!AG$56),0)</f>
        <v>4564.1602642766084</v>
      </c>
      <c r="AJ206" s="14">
        <f>VLOOKUP($A206,Python数据平滑!$A$56:$AN$109,COLUMN(Python数据平滑!AH$56),0)</f>
        <v>4600.3409597434002</v>
      </c>
      <c r="AK206" s="14">
        <f>VLOOKUP($A206,Python数据平滑!$A$56:$AN$109,COLUMN(Python数据平滑!AI$56),0)</f>
        <v>4630.0850452803397</v>
      </c>
      <c r="AL206" s="14">
        <f>VLOOKUP($A206,Python数据平滑!$A$56:$AN$109,COLUMN(Python数据平滑!AJ$56),0)</f>
        <v>4653.6651813243834</v>
      </c>
      <c r="AM206" s="14">
        <f>VLOOKUP($A206,Python数据平滑!$A$56:$AN$109,COLUMN(Python数据平滑!AK$56),0)</f>
        <v>4671.3878265925114</v>
      </c>
      <c r="AN206" s="14">
        <f>VLOOKUP($A206,Python数据平滑!$A$56:$AN$109,COLUMN(Python数据平滑!AL$56),0)</f>
        <v>4683.5886809865333</v>
      </c>
      <c r="AO206" s="14">
        <f>VLOOKUP($A206,Python数据平滑!$A$56:$AN$109,COLUMN(Python数据平滑!AM$56),0)</f>
        <v>4690.62819688529</v>
      </c>
      <c r="AP206" s="167">
        <f>VLOOKUP($A206,Python数据平滑!$A$56:$AN$109,COLUMN(Python数据平滑!AN$56),0)</f>
        <v>4692.8872273192956</v>
      </c>
    </row>
    <row r="207" spans="1:42" x14ac:dyDescent="0.25">
      <c r="A207" s="132" t="s">
        <v>55</v>
      </c>
      <c r="B207" s="118">
        <f>VLOOKUP($A207,'高情景（2001-2060, 2020RMB）'!$A$14:$W$70,COLUMN('高情景（2001-2060, 2020RMB）'!U$1),0)</f>
        <v>7.680442047975407</v>
      </c>
      <c r="C207" s="14">
        <f>VLOOKUP($A207,'高情景（2001-2060, 2020RMB）'!$A$14:$W$70,COLUMN('高情景（2001-2060, 2020RMB）'!V$1),0)</f>
        <v>7.133140363143748</v>
      </c>
      <c r="D207" s="14">
        <f>VLOOKUP($A207,'高情景（2001-2060, 2020RMB）'!$A$14:$W$70,COLUMN('高情景（2001-2060, 2020RMB）'!W$1),0)</f>
        <v>9.2604801376398402</v>
      </c>
      <c r="E207" s="14">
        <f>VLOOKUP($A207,Python数据平滑!$A$56:$AN$109,COLUMN(Python数据平滑!C$56),0)</f>
        <v>9.4180745077402523</v>
      </c>
      <c r="F207" s="14">
        <f>VLOOKUP($A207,Python数据平滑!$A$56:$AN$109,COLUMN(Python数据平滑!D$56),0)</f>
        <v>9.8146214076184446</v>
      </c>
      <c r="G207" s="14">
        <f>VLOOKUP($A207,Python数据平滑!$A$56:$AN$109,COLUMN(Python数据平滑!E$56),0)</f>
        <v>10.333707407352239</v>
      </c>
      <c r="H207" s="14">
        <f>VLOOKUP($A207,Python数据平滑!$A$56:$AN$109,COLUMN(Python数据平滑!F$56),0)</f>
        <v>10.864970280348819</v>
      </c>
      <c r="I207" s="14">
        <f>VLOOKUP($A207,Python数据平滑!$A$56:$AN$109,COLUMN(Python数据平滑!G$56),0)</f>
        <v>11.382304526570289</v>
      </c>
      <c r="J207" s="14">
        <f>VLOOKUP($A207,Python数据平滑!$A$56:$AN$109,COLUMN(Python数据平滑!H$56),0)</f>
        <v>11.883130445665561</v>
      </c>
      <c r="K207" s="14">
        <f>VLOOKUP($A207,Python数据平滑!$A$56:$AN$109,COLUMN(Python数据平滑!I$56),0)</f>
        <v>12.36517491648741</v>
      </c>
      <c r="L207" s="14">
        <f>VLOOKUP($A207,Python数据平滑!$A$56:$AN$109,COLUMN(Python数据平滑!J$56),0)</f>
        <v>12.82649894114823</v>
      </c>
      <c r="M207" s="14">
        <f>VLOOKUP($A207,Python数据平滑!$A$56:$AN$109,COLUMN(Python数据平滑!K$56),0)</f>
        <v>13.26514154865767</v>
      </c>
      <c r="N207" s="14">
        <f>VLOOKUP($A207,Python数据平滑!$A$56:$AN$109,COLUMN(Python数据平滑!L$56),0)</f>
        <v>13.677910578048021</v>
      </c>
      <c r="O207" s="14">
        <f>VLOOKUP($A207,Python数据平滑!$A$56:$AN$109,COLUMN(Python数据平滑!M$56),0)</f>
        <v>14.06137081230254</v>
      </c>
      <c r="P207" s="14">
        <f>VLOOKUP($A207,Python数据平滑!$A$56:$AN$109,COLUMN(Python数据平滑!N$56),0)</f>
        <v>14.41224076343069</v>
      </c>
      <c r="Q207" s="14">
        <f>VLOOKUP($A207,Python数据平滑!$A$56:$AN$109,COLUMN(Python数据平滑!O$56),0)</f>
        <v>14.727438550797221</v>
      </c>
      <c r="R207" s="14">
        <f>VLOOKUP($A207,Python数据平滑!$A$56:$AN$109,COLUMN(Python数据平滑!P$56),0)</f>
        <v>15.004593204132931</v>
      </c>
      <c r="S207" s="14">
        <f>VLOOKUP($A207,Python数据平滑!$A$56:$AN$109,COLUMN(Python数据平滑!Q$56),0)</f>
        <v>15.24354652754417</v>
      </c>
      <c r="T207" s="14">
        <f>VLOOKUP($A207,Python数据平滑!$A$56:$AN$109,COLUMN(Python数据平滑!R$56),0)</f>
        <v>15.44506048363036</v>
      </c>
      <c r="U207" s="14">
        <f>VLOOKUP($A207,Python数据平滑!$A$56:$AN$109,COLUMN(Python数据平滑!S$56),0)</f>
        <v>15.610327419181861</v>
      </c>
      <c r="V207" s="14">
        <f>VLOOKUP($A207,Python数据平滑!$A$56:$AN$109,COLUMN(Python数据平滑!T$56),0)</f>
        <v>15.74092414697814</v>
      </c>
      <c r="W207" s="14">
        <f>VLOOKUP($A207,Python数据平滑!$A$56:$AN$109,COLUMN(Python数据平滑!U$56),0)</f>
        <v>15.83876311702875</v>
      </c>
      <c r="X207" s="14">
        <f>VLOOKUP($A207,Python数据平滑!$A$56:$AN$109,COLUMN(Python数据平滑!V$56),0)</f>
        <v>15.906042310495391</v>
      </c>
      <c r="Y207" s="14">
        <f>VLOOKUP($A207,Python数据平滑!$A$56:$AN$109,COLUMN(Python数据平滑!W$56),0)</f>
        <v>15.94519534259673</v>
      </c>
      <c r="Z207" s="14">
        <f>VLOOKUP($A207,Python数据平滑!$A$56:$AN$109,COLUMN(Python数据平滑!X$56),0)</f>
        <v>15.958843083323559</v>
      </c>
      <c r="AA207" s="14">
        <f>VLOOKUP($A207,Python数据平滑!$A$56:$AN$109,COLUMN(Python数据平滑!Y$56),0)</f>
        <v>15.94974790885853</v>
      </c>
      <c r="AB207" s="14">
        <f>VLOOKUP($A207,Python数据平滑!$A$56:$AN$109,COLUMN(Python数据平滑!Z$56),0)</f>
        <v>15.92077149326655</v>
      </c>
      <c r="AC207" s="14">
        <f>VLOOKUP($A207,Python数据平滑!$A$56:$AN$109,COLUMN(Python数据平滑!AA$56),0)</f>
        <v>15.87483684897151</v>
      </c>
      <c r="AD207" s="14">
        <f>VLOOKUP($A207,Python数据平滑!$A$56:$AN$109,COLUMN(Python数据平滑!AB$56),0)</f>
        <v>15.81489513382639</v>
      </c>
      <c r="AE207" s="14">
        <f>VLOOKUP($A207,Python数据平滑!$A$56:$AN$109,COLUMN(Python数据平滑!AC$56),0)</f>
        <v>15.74389756858595</v>
      </c>
      <c r="AF207" s="14">
        <f>VLOOKUP($A207,Python数据平滑!$A$56:$AN$109,COLUMN(Python数据平滑!AD$56),0)</f>
        <v>15.664772656000251</v>
      </c>
      <c r="AG207" s="14">
        <f>VLOOKUP($A207,Python数据平滑!$A$56:$AN$109,COLUMN(Python数据平滑!AE$56),0)</f>
        <v>15.580408764716459</v>
      </c>
      <c r="AH207" s="14">
        <f>VLOOKUP($A207,Python数据平滑!$A$56:$AN$109,COLUMN(Python数据平滑!AF$56),0)</f>
        <v>15.49364203949265</v>
      </c>
      <c r="AI207" s="14">
        <f>VLOOKUP($A207,Python数据平滑!$A$56:$AN$109,COLUMN(Python数据平滑!AG$56),0)</f>
        <v>15.40724952455119</v>
      </c>
      <c r="AJ207" s="14">
        <f>VLOOKUP($A207,Python数据平滑!$A$56:$AN$109,COLUMN(Python数据平滑!AH$56),0)</f>
        <v>15.323947339017909</v>
      </c>
      <c r="AK207" s="14">
        <f>VLOOKUP($A207,Python数据平滑!$A$56:$AN$109,COLUMN(Python数据平滑!AI$56),0)</f>
        <v>15.246393721484489</v>
      </c>
      <c r="AL207" s="14">
        <f>VLOOKUP($A207,Python数据平滑!$A$56:$AN$109,COLUMN(Python数据平滑!AJ$56),0)</f>
        <v>15.177196763631279</v>
      </c>
      <c r="AM207" s="14">
        <f>VLOOKUP($A207,Python数据平滑!$A$56:$AN$109,COLUMN(Python数据平滑!AK$56),0)</f>
        <v>15.118926679294511</v>
      </c>
      <c r="AN207" s="14">
        <f>VLOOKUP($A207,Python数据平滑!$A$56:$AN$109,COLUMN(Python数据平滑!AL$56),0)</f>
        <v>15.07413250423506</v>
      </c>
      <c r="AO207" s="14">
        <f>VLOOKUP($A207,Python数据平滑!$A$56:$AN$109,COLUMN(Python数据平滑!AM$56),0)</f>
        <v>15.04536319241036</v>
      </c>
      <c r="AP207" s="167">
        <f>VLOOKUP($A207,Python数据平滑!$A$56:$AN$109,COLUMN(Python数据平滑!AN$56),0)</f>
        <v>15.03519316657971</v>
      </c>
    </row>
    <row r="208" spans="1:42" x14ac:dyDescent="0.25">
      <c r="A208" s="132" t="s">
        <v>56</v>
      </c>
      <c r="B208" s="118">
        <f>VLOOKUP($A208,'高情景（2001-2060, 2020RMB）'!$A$14:$W$70,COLUMN('高情景（2001-2060, 2020RMB）'!U$1),0)</f>
        <v>726.7325868770115</v>
      </c>
      <c r="C208" s="14">
        <f>VLOOKUP($A208,'高情景（2001-2060, 2020RMB）'!$A$14:$W$70,COLUMN('高情景（2001-2060, 2020RMB）'!V$1),0)</f>
        <v>826.27948832290463</v>
      </c>
      <c r="D208" s="14">
        <f>VLOOKUP($A208,'高情景（2001-2060, 2020RMB）'!$A$14:$W$70,COLUMN('高情景（2001-2060, 2020RMB）'!W$1),0)</f>
        <v>907.3493796355416</v>
      </c>
      <c r="E208" s="14">
        <f>VLOOKUP($A208,Python数据平滑!$A$56:$AN$109,COLUMN(Python数据平滑!C$56),0)</f>
        <v>916.87633876132963</v>
      </c>
      <c r="F208" s="14">
        <f>VLOOKUP($A208,Python数据平滑!$A$56:$AN$109,COLUMN(Python数据平滑!D$56),0)</f>
        <v>941.08829699353964</v>
      </c>
      <c r="G208" s="14">
        <f>VLOOKUP($A208,Python数据平滑!$A$56:$AN$109,COLUMN(Python数据平滑!E$56),0)</f>
        <v>973.41894851031066</v>
      </c>
      <c r="H208" s="14">
        <f>VLOOKUP($A208,Python数据平滑!$A$56:$AN$109,COLUMN(Python数据平滑!F$56),0)</f>
        <v>1007.879253455193</v>
      </c>
      <c r="I208" s="14">
        <f>VLOOKUP($A208,Python数据平滑!$A$56:$AN$109,COLUMN(Python数据平滑!G$56),0)</f>
        <v>1042.649038487453</v>
      </c>
      <c r="J208" s="14">
        <f>VLOOKUP($A208,Python数据平滑!$A$56:$AN$109,COLUMN(Python数据平滑!H$56),0)</f>
        <v>1076.944714633343</v>
      </c>
      <c r="K208" s="14">
        <f>VLOOKUP($A208,Python数据平滑!$A$56:$AN$109,COLUMN(Python数据平滑!I$56),0)</f>
        <v>1109.887552946404</v>
      </c>
      <c r="L208" s="14">
        <f>VLOOKUP($A208,Python数据平滑!$A$56:$AN$109,COLUMN(Python数据平滑!J$56),0)</f>
        <v>1140.511191461444</v>
      </c>
      <c r="M208" s="14">
        <f>VLOOKUP($A208,Python数据平滑!$A$56:$AN$109,COLUMN(Python数据平滑!K$56),0)</f>
        <v>1167.962823109882</v>
      </c>
      <c r="N208" s="14">
        <f>VLOOKUP($A208,Python数据平滑!$A$56:$AN$109,COLUMN(Python数据平滑!L$56),0)</f>
        <v>1192.114923411475</v>
      </c>
      <c r="O208" s="14">
        <f>VLOOKUP($A208,Python数据平滑!$A$56:$AN$109,COLUMN(Python数据平滑!M$56),0)</f>
        <v>1213.0726687740671</v>
      </c>
      <c r="P208" s="14">
        <f>VLOOKUP($A208,Python数据平滑!$A$56:$AN$109,COLUMN(Python数据平滑!N$56),0)</f>
        <v>1230.991485429869</v>
      </c>
      <c r="Q208" s="14">
        <f>VLOOKUP($A208,Python数据平滑!$A$56:$AN$109,COLUMN(Python数据平滑!O$56),0)</f>
        <v>1246.070940527829</v>
      </c>
      <c r="R208" s="14">
        <f>VLOOKUP($A208,Python数据平滑!$A$56:$AN$109,COLUMN(Python数据平滑!P$56),0)</f>
        <v>1258.5201911972649</v>
      </c>
      <c r="S208" s="14">
        <f>VLOOKUP($A208,Python数据平滑!$A$56:$AN$109,COLUMN(Python数据平滑!Q$56),0)</f>
        <v>1268.4652391214299</v>
      </c>
      <c r="T208" s="14">
        <f>VLOOKUP($A208,Python数据平滑!$A$56:$AN$109,COLUMN(Python数据平滑!R$56),0)</f>
        <v>1276.025758791428</v>
      </c>
      <c r="U208" s="14">
        <f>VLOOKUP($A208,Python数据平滑!$A$56:$AN$109,COLUMN(Python数据平滑!S$56),0)</f>
        <v>1281.33982928053</v>
      </c>
      <c r="V208" s="14">
        <f>VLOOKUP($A208,Python数据平滑!$A$56:$AN$109,COLUMN(Python数据平滑!T$56),0)</f>
        <v>1284.561049306991</v>
      </c>
      <c r="W208" s="14">
        <f>VLOOKUP($A208,Python数据平滑!$A$56:$AN$109,COLUMN(Python数据平滑!U$56),0)</f>
        <v>1285.8557046567159</v>
      </c>
      <c r="X208" s="14">
        <f>VLOOKUP($A208,Python数据平滑!$A$56:$AN$109,COLUMN(Python数据平滑!V$56),0)</f>
        <v>1285.400047376123</v>
      </c>
      <c r="Y208" s="14">
        <f>VLOOKUP($A208,Python数据平滑!$A$56:$AN$109,COLUMN(Python数据平滑!W$56),0)</f>
        <v>1283.3777368371959</v>
      </c>
      <c r="Z208" s="14">
        <f>VLOOKUP($A208,Python数据平滑!$A$56:$AN$109,COLUMN(Python数据平滑!X$56),0)</f>
        <v>1279.9774833480731</v>
      </c>
      <c r="AA208" s="14">
        <f>VLOOKUP($A208,Python数据平滑!$A$56:$AN$109,COLUMN(Python数据平滑!Y$56),0)</f>
        <v>1275.3909257923819</v>
      </c>
      <c r="AB208" s="14">
        <f>VLOOKUP($A208,Python数据平滑!$A$56:$AN$109,COLUMN(Python数据平滑!Z$56),0)</f>
        <v>1269.810766125252</v>
      </c>
      <c r="AC208" s="14">
        <f>VLOOKUP($A208,Python数据平滑!$A$56:$AN$109,COLUMN(Python数据平滑!AA$56),0)</f>
        <v>1263.4291756666989</v>
      </c>
      <c r="AD208" s="14">
        <f>VLOOKUP($A208,Python数据平滑!$A$56:$AN$109,COLUMN(Python数据平滑!AB$56),0)</f>
        <v>1256.436481185679</v>
      </c>
      <c r="AE208" s="14">
        <f>VLOOKUP($A208,Python数据平滑!$A$56:$AN$109,COLUMN(Python数据平滑!AC$56),0)</f>
        <v>1249.0201328752789</v>
      </c>
      <c r="AF208" s="14">
        <f>VLOOKUP($A208,Python数据平滑!$A$56:$AN$109,COLUMN(Python数据平滑!AD$56),0)</f>
        <v>1241.3639515459711</v>
      </c>
      <c r="AG208" s="14">
        <f>VLOOKUP($A208,Python数据平滑!$A$56:$AN$109,COLUMN(Python数据平滑!AE$56),0)</f>
        <v>1233.6476487321829</v>
      </c>
      <c r="AH208" s="14">
        <f>VLOOKUP($A208,Python数据平滑!$A$56:$AN$109,COLUMN(Python数据平滑!AF$56),0)</f>
        <v>1226.046610906501</v>
      </c>
      <c r="AI208" s="14">
        <f>VLOOKUP($A208,Python数据平滑!$A$56:$AN$109,COLUMN(Python数据平滑!AG$56),0)</f>
        <v>1218.731937590519</v>
      </c>
      <c r="AJ208" s="14">
        <f>VLOOKUP($A208,Python数据平滑!$A$56:$AN$109,COLUMN(Python数据平滑!AH$56),0)</f>
        <v>1211.8707227905061</v>
      </c>
      <c r="AK208" s="14">
        <f>VLOOKUP($A208,Python数据平滑!$A$56:$AN$109,COLUMN(Python数据平滑!AI$56),0)</f>
        <v>1205.626569812169</v>
      </c>
      <c r="AL208" s="14">
        <f>VLOOKUP($A208,Python数据平滑!$A$56:$AN$109,COLUMN(Python数据平滑!AJ$56),0)</f>
        <v>1200.160331064536</v>
      </c>
      <c r="AM208" s="14">
        <f>VLOOKUP($A208,Python数据平滑!$A$56:$AN$109,COLUMN(Python数据平滑!AK$56),0)</f>
        <v>1195.6310669001839</v>
      </c>
      <c r="AN208" s="14">
        <f>VLOOKUP($A208,Python数据平滑!$A$56:$AN$109,COLUMN(Python数据平滑!AL$56),0)</f>
        <v>1192.197220824218</v>
      </c>
      <c r="AO208" s="14">
        <f>VLOOKUP($A208,Python数据平滑!$A$56:$AN$109,COLUMN(Python数据平滑!AM$56),0)</f>
        <v>1190.018012526285</v>
      </c>
      <c r="AP208" s="167">
        <f>VLOOKUP($A208,Python数据平滑!$A$56:$AN$109,COLUMN(Python数据平滑!AN$56),0)</f>
        <v>1189.2550551652059</v>
      </c>
    </row>
    <row r="209" spans="1:42" x14ac:dyDescent="0.25">
      <c r="A209" s="132" t="s">
        <v>57</v>
      </c>
      <c r="B209" s="118">
        <f>VLOOKUP($A209,'高情景（2001-2060, 2020RMB）'!$A$14:$W$70,COLUMN('高情景（2001-2060, 2020RMB）'!U$1),0)</f>
        <v>878.57955136179089</v>
      </c>
      <c r="C209" s="14">
        <f>VLOOKUP($A209,'高情景（2001-2060, 2020RMB）'!$A$14:$W$70,COLUMN('高情景（2001-2060, 2020RMB）'!V$1),0)</f>
        <v>1191.0274591227624</v>
      </c>
      <c r="D209" s="14">
        <f>VLOOKUP($A209,'高情景（2001-2060, 2020RMB）'!$A$14:$W$70,COLUMN('高情景（2001-2060, 2020RMB）'!W$1),0)</f>
        <v>1483.3175160522719</v>
      </c>
      <c r="E209" s="14">
        <f>VLOOKUP($A209,Python数据平滑!$A$56:$AN$109,COLUMN(Python数据平滑!C$56),0)</f>
        <v>1543.0930097610039</v>
      </c>
      <c r="F209" s="14">
        <f>VLOOKUP($A209,Python数据平滑!$A$56:$AN$109,COLUMN(Python数据平滑!D$56),0)</f>
        <v>1696.519175834909</v>
      </c>
      <c r="G209" s="14">
        <f>VLOOKUP($A209,Python数据平滑!$A$56:$AN$109,COLUMN(Python数据平滑!E$56),0)</f>
        <v>1902.274697779892</v>
      </c>
      <c r="H209" s="14">
        <f>VLOOKUP($A209,Python数据平滑!$A$56:$AN$109,COLUMN(Python数据平滑!F$56),0)</f>
        <v>2112.7633468394451</v>
      </c>
      <c r="I209" s="14">
        <f>VLOOKUP($A209,Python数据平滑!$A$56:$AN$109,COLUMN(Python数据平滑!G$56),0)</f>
        <v>2315.8590084354</v>
      </c>
      <c r="J209" s="14">
        <f>VLOOKUP($A209,Python数据平滑!$A$56:$AN$109,COLUMN(Python数据平滑!H$56),0)</f>
        <v>2512.197428552724</v>
      </c>
      <c r="K209" s="14">
        <f>VLOOKUP($A209,Python数据平滑!$A$56:$AN$109,COLUMN(Python数据平滑!I$56),0)</f>
        <v>2704.4101519636952</v>
      </c>
      <c r="L209" s="14">
        <f>VLOOKUP($A209,Python数据平滑!$A$56:$AN$109,COLUMN(Python数据平滑!J$56),0)</f>
        <v>2897.1116886201362</v>
      </c>
      <c r="M209" s="14">
        <f>VLOOKUP($A209,Python数据平滑!$A$56:$AN$109,COLUMN(Python数据平滑!K$56),0)</f>
        <v>3095.6178947919661</v>
      </c>
      <c r="N209" s="14">
        <f>VLOOKUP($A209,Python数据平滑!$A$56:$AN$109,COLUMN(Python数据平滑!L$56),0)</f>
        <v>3301.4869446362291</v>
      </c>
      <c r="O209" s="14">
        <f>VLOOKUP($A209,Python数据平滑!$A$56:$AN$109,COLUMN(Python数据平滑!M$56),0)</f>
        <v>3515.29220231813</v>
      </c>
      <c r="P209" s="14">
        <f>VLOOKUP($A209,Python数据平滑!$A$56:$AN$109,COLUMN(Python数据平滑!N$56),0)</f>
        <v>3737.7682743866098</v>
      </c>
      <c r="Q209" s="14">
        <f>VLOOKUP($A209,Python数据平滑!$A$56:$AN$109,COLUMN(Python数据平滑!O$56),0)</f>
        <v>3969.8298921628002</v>
      </c>
      <c r="R209" s="14">
        <f>VLOOKUP($A209,Python数据平滑!$A$56:$AN$109,COLUMN(Python数据平滑!P$56),0)</f>
        <v>4212.3310281548447</v>
      </c>
      <c r="S209" s="14">
        <f>VLOOKUP($A209,Python数据平滑!$A$56:$AN$109,COLUMN(Python数据平滑!Q$56),0)</f>
        <v>4465.176896952963</v>
      </c>
      <c r="T209" s="14">
        <f>VLOOKUP($A209,Python数据平滑!$A$56:$AN$109,COLUMN(Python数据平滑!R$56),0)</f>
        <v>4727.8962635955004</v>
      </c>
      <c r="U209" s="14">
        <f>VLOOKUP($A209,Python数据平滑!$A$56:$AN$109,COLUMN(Python数据平滑!S$56),0)</f>
        <v>4999.8596860857142</v>
      </c>
      <c r="V209" s="14">
        <f>VLOOKUP($A209,Python数据平滑!$A$56:$AN$109,COLUMN(Python数据平滑!T$56),0)</f>
        <v>5280.266176482467</v>
      </c>
      <c r="W209" s="14">
        <f>VLOOKUP($A209,Python数据平滑!$A$56:$AN$109,COLUMN(Python数据平滑!U$56),0)</f>
        <v>5568.1310719179119</v>
      </c>
      <c r="X209" s="14">
        <f>VLOOKUP($A209,Python数据平滑!$A$56:$AN$109,COLUMN(Python数据平滑!V$56),0)</f>
        <v>5862.2756122904948</v>
      </c>
      <c r="Y209" s="14">
        <f>VLOOKUP($A209,Python数据平滑!$A$56:$AN$109,COLUMN(Python数据平滑!W$56),0)</f>
        <v>6161.3187619528871</v>
      </c>
      <c r="Z209" s="14">
        <f>VLOOKUP($A209,Python数据平滑!$A$56:$AN$109,COLUMN(Python数据平滑!X$56),0)</f>
        <v>6463.6718424104802</v>
      </c>
      <c r="AA209" s="14">
        <f>VLOOKUP($A209,Python数据平滑!$A$56:$AN$109,COLUMN(Python数据平滑!Y$56),0)</f>
        <v>6767.5365584109959</v>
      </c>
      <c r="AB209" s="14">
        <f>VLOOKUP($A209,Python数据平滑!$A$56:$AN$109,COLUMN(Python数据平滑!Z$56),0)</f>
        <v>7070.9069972984744</v>
      </c>
      <c r="AC209" s="14">
        <f>VLOOKUP($A209,Python数据平滑!$A$56:$AN$109,COLUMN(Python数据平滑!AA$56),0)</f>
        <v>7371.5761576720442</v>
      </c>
      <c r="AD209" s="14">
        <f>VLOOKUP($A209,Python数据平滑!$A$56:$AN$109,COLUMN(Python数据平滑!AB$56),0)</f>
        <v>7667.1475150661963</v>
      </c>
      <c r="AE209" s="14">
        <f>VLOOKUP($A209,Python数据平滑!$A$56:$AN$109,COLUMN(Python数据平滑!AC$56),0)</f>
        <v>7955.0520569156961</v>
      </c>
      <c r="AF209" s="14">
        <f>VLOOKUP($A209,Python数据平滑!$A$56:$AN$109,COLUMN(Python数据平滑!AD$56),0)</f>
        <v>8232.5711146268059</v>
      </c>
      <c r="AG209" s="14">
        <f>VLOOKUP($A209,Python数据平滑!$A$56:$AN$109,COLUMN(Python数据平滑!AE$56),0)</f>
        <v>8496.8651863392297</v>
      </c>
      <c r="AH209" s="14">
        <f>VLOOKUP($A209,Python数据平滑!$A$56:$AN$109,COLUMN(Python数据平滑!AF$56),0)</f>
        <v>8745.0087804373306</v>
      </c>
      <c r="AI209" s="14">
        <f>VLOOKUP($A209,Python数据平滑!$A$56:$AN$109,COLUMN(Python数据平滑!AG$56),0)</f>
        <v>8974.0311191093806</v>
      </c>
      <c r="AJ209" s="14">
        <f>VLOOKUP($A209,Python数据平滑!$A$56:$AN$109,COLUMN(Python数据平滑!AH$56),0)</f>
        <v>9180.9623270623324</v>
      </c>
      <c r="AK209" s="14">
        <f>VLOOKUP($A209,Python数据平滑!$A$56:$AN$109,COLUMN(Python数据平滑!AI$56),0)</f>
        <v>9362.8844985422656</v>
      </c>
      <c r="AL209" s="14">
        <f>VLOOKUP($A209,Python数据平滑!$A$56:$AN$109,COLUMN(Python数据平滑!AJ$56),0)</f>
        <v>9516.9867936481096</v>
      </c>
      <c r="AM209" s="14">
        <f>VLOOKUP($A209,Python数据平滑!$A$56:$AN$109,COLUMN(Python数据平滑!AK$56),0)</f>
        <v>9640.6234719277818</v>
      </c>
      <c r="AN209" s="14">
        <f>VLOOKUP($A209,Python数据平滑!$A$56:$AN$109,COLUMN(Python数据平滑!AL$56),0)</f>
        <v>9731.3735383659332</v>
      </c>
      <c r="AO209" s="14">
        <f>VLOOKUP($A209,Python数据平滑!$A$56:$AN$109,COLUMN(Python数据平滑!AM$56),0)</f>
        <v>9787.1004662911946</v>
      </c>
      <c r="AP209" s="167">
        <f>VLOOKUP($A209,Python数据平滑!$A$56:$AN$109,COLUMN(Python数据平滑!AN$56),0)</f>
        <v>9806.0102863415286</v>
      </c>
    </row>
    <row r="210" spans="1:42" x14ac:dyDescent="0.25">
      <c r="A210" s="181" t="s">
        <v>58</v>
      </c>
      <c r="B210" s="118">
        <f>VLOOKUP($A210,'高情景（2001-2060, 2020RMB）'!$A$14:$W$70,COLUMN('高情景（2001-2060, 2020RMB）'!U$1),0)</f>
        <v>379.09823240746709</v>
      </c>
      <c r="C210" s="14">
        <f>VLOOKUP($A210,'高情景（2001-2060, 2020RMB）'!$A$14:$W$70,COLUMN('高情景（2001-2060, 2020RMB）'!V$1),0)</f>
        <v>416.42224208501489</v>
      </c>
      <c r="D210" s="14">
        <f>VLOOKUP($A210,'高情景（2001-2060, 2020RMB）'!$A$14:$W$70,COLUMN('高情景（2001-2060, 2020RMB）'!W$1),0)</f>
        <v>474.62286420659473</v>
      </c>
      <c r="E210" s="14">
        <f>VLOOKUP($A210,Python数据平滑!$A$56:$AN$109,COLUMN(Python数据平滑!C$56),0)</f>
        <v>486.78045262448683</v>
      </c>
      <c r="F210" s="14">
        <f>VLOOKUP($A210,Python数据平滑!$A$56:$AN$109,COLUMN(Python数据平滑!D$56),0)</f>
        <v>517.48690021730624</v>
      </c>
      <c r="G210" s="14">
        <f>VLOOKUP($A210,Python数据平滑!$A$56:$AN$109,COLUMN(Python数据平滑!E$56),0)</f>
        <v>557.78464862085968</v>
      </c>
      <c r="H210" s="14">
        <f>VLOOKUP($A210,Python数据平滑!$A$56:$AN$109,COLUMN(Python数据平滑!F$56),0)</f>
        <v>598.58900836888665</v>
      </c>
      <c r="I210" s="14">
        <f>VLOOKUP($A210,Python数据平滑!$A$56:$AN$109,COLUMN(Python数据平滑!G$56),0)</f>
        <v>637.79210916680631</v>
      </c>
      <c r="J210" s="14">
        <f>VLOOKUP($A210,Python数据平滑!$A$56:$AN$109,COLUMN(Python数据平滑!H$56),0)</f>
        <v>675.43850563928993</v>
      </c>
      <c r="K210" s="14">
        <f>VLOOKUP($A210,Python数据平滑!$A$56:$AN$109,COLUMN(Python数据平滑!I$56),0)</f>
        <v>711.73251171400386</v>
      </c>
      <c r="L210" s="14">
        <f>VLOOKUP($A210,Python数据平滑!$A$56:$AN$109,COLUMN(Python数据平滑!J$56),0)</f>
        <v>747.03363408982261</v>
      </c>
      <c r="M210" s="14">
        <f>VLOOKUP($A210,Python数据平滑!$A$56:$AN$109,COLUMN(Python数据平滑!K$56),0)</f>
        <v>781.74467615809976</v>
      </c>
      <c r="N210" s="14">
        <f>VLOOKUP($A210,Python数据平滑!$A$56:$AN$109,COLUMN(Python数据平滑!L$56),0)</f>
        <v>815.9513577124751</v>
      </c>
      <c r="O210" s="14">
        <f>VLOOKUP($A210,Python数据平滑!$A$56:$AN$109,COLUMN(Python数据平滑!M$56),0)</f>
        <v>849.67398201838739</v>
      </c>
      <c r="P210" s="14">
        <f>VLOOKUP($A210,Python数据平滑!$A$56:$AN$109,COLUMN(Python数据平滑!N$56),0)</f>
        <v>882.96448687154464</v>
      </c>
      <c r="Q210" s="14">
        <f>VLOOKUP($A210,Python数据平滑!$A$56:$AN$109,COLUMN(Python数据平滑!O$56),0)</f>
        <v>915.90656505260188</v>
      </c>
      <c r="R210" s="14">
        <f>VLOOKUP($A210,Python数据平滑!$A$56:$AN$109,COLUMN(Python数据平滑!P$56),0)</f>
        <v>948.57543950134846</v>
      </c>
      <c r="S210" s="14">
        <f>VLOOKUP($A210,Python数据平滑!$A$56:$AN$109,COLUMN(Python数据平滑!Q$56),0)</f>
        <v>980.90620782938618</v>
      </c>
      <c r="T210" s="14">
        <f>VLOOKUP($A210,Python数据平滑!$A$56:$AN$109,COLUMN(Python数据平滑!R$56),0)</f>
        <v>1012.79541325311</v>
      </c>
      <c r="U210" s="14">
        <f>VLOOKUP($A210,Python数据平滑!$A$56:$AN$109,COLUMN(Python数据平滑!S$56),0)</f>
        <v>1044.1390443189371</v>
      </c>
      <c r="V210" s="14">
        <f>VLOOKUP($A210,Python数据平滑!$A$56:$AN$109,COLUMN(Python数据平滑!T$56),0)</f>
        <v>1074.8331323374209</v>
      </c>
      <c r="W210" s="14">
        <f>VLOOKUP($A210,Python数据平滑!$A$56:$AN$109,COLUMN(Python数据平滑!U$56),0)</f>
        <v>1104.7743583818769</v>
      </c>
      <c r="X210" s="14">
        <f>VLOOKUP($A210,Python数据平滑!$A$56:$AN$109,COLUMN(Python数据平滑!V$56),0)</f>
        <v>1133.8606646177229</v>
      </c>
      <c r="Y210" s="14">
        <f>VLOOKUP($A210,Python数据平滑!$A$56:$AN$109,COLUMN(Python数据平滑!W$56),0)</f>
        <v>1161.991864635894</v>
      </c>
      <c r="Z210" s="14">
        <f>VLOOKUP($A210,Python数据平滑!$A$56:$AN$109,COLUMN(Python数据平滑!X$56),0)</f>
        <v>1189.0702474332879</v>
      </c>
      <c r="AA210" s="14">
        <f>VLOOKUP($A210,Python数据平滑!$A$56:$AN$109,COLUMN(Python数据平滑!Y$56),0)</f>
        <v>1215.001169715699</v>
      </c>
      <c r="AB210" s="14">
        <f>VLOOKUP($A210,Python数据平滑!$A$56:$AN$109,COLUMN(Python数据平滑!Z$56),0)</f>
        <v>1239.693631293944</v>
      </c>
      <c r="AC210" s="14">
        <f>VLOOKUP($A210,Python数据平滑!$A$56:$AN$109,COLUMN(Python数据平滑!AA$56),0)</f>
        <v>1263.0608285002099</v>
      </c>
      <c r="AD210" s="14">
        <f>VLOOKUP($A210,Python数据平滑!$A$56:$AN$109,COLUMN(Python数据平滑!AB$56),0)</f>
        <v>1285.0206807671309</v>
      </c>
      <c r="AE210" s="14">
        <f>VLOOKUP($A210,Python数据平滑!$A$56:$AN$109,COLUMN(Python数据平滑!AC$56),0)</f>
        <v>1305.4963257835091</v>
      </c>
      <c r="AF210" s="14">
        <f>VLOOKUP($A210,Python数据平滑!$A$56:$AN$109,COLUMN(Python数据平滑!AD$56),0)</f>
        <v>1324.4165789640419</v>
      </c>
      <c r="AG210" s="14">
        <f>VLOOKUP($A210,Python数据平滑!$A$56:$AN$109,COLUMN(Python数据平滑!AE$56),0)</f>
        <v>1341.7163533414159</v>
      </c>
      <c r="AH210" s="14">
        <f>VLOOKUP($A210,Python数据平滑!$A$56:$AN$109,COLUMN(Python数据平滑!AF$56),0)</f>
        <v>1357.337036402336</v>
      </c>
      <c r="AI210" s="14">
        <f>VLOOKUP($A210,Python数据平滑!$A$56:$AN$109,COLUMN(Python数据平滑!AG$56),0)</f>
        <v>1371.22682083872</v>
      </c>
      <c r="AJ210" s="14">
        <f>VLOOKUP($A210,Python数据平滑!$A$56:$AN$109,COLUMN(Python数据平滑!AH$56),0)</f>
        <v>1383.340986665258</v>
      </c>
      <c r="AK210" s="14">
        <f>VLOOKUP($A210,Python数据平滑!$A$56:$AN$109,COLUMN(Python数据平滑!AI$56),0)</f>
        <v>1393.642132658026</v>
      </c>
      <c r="AL210" s="14">
        <f>VLOOKUP($A210,Python数据平滑!$A$56:$AN$109,COLUMN(Python数据平滑!AJ$56),0)</f>
        <v>1402.1003555893601</v>
      </c>
      <c r="AM210" s="14">
        <f>VLOOKUP($A210,Python数据平滑!$A$56:$AN$109,COLUMN(Python数据平滑!AK$56),0)</f>
        <v>1408.6933762645319</v>
      </c>
      <c r="AN210" s="14">
        <f>VLOOKUP($A210,Python数据平滑!$A$56:$AN$109,COLUMN(Python数据平滑!AL$56),0)</f>
        <v>1413.4066118991359</v>
      </c>
      <c r="AO210" s="14">
        <f>VLOOKUP($A210,Python数据平滑!$A$56:$AN$109,COLUMN(Python数据平滑!AM$56),0)</f>
        <v>1416.2331949057041</v>
      </c>
      <c r="AP210" s="167">
        <f>VLOOKUP($A210,Python数据平滑!$A$56:$AN$109,COLUMN(Python数据平滑!AN$56),0)</f>
        <v>1417.1739386772231</v>
      </c>
    </row>
    <row r="211" spans="1:42" x14ac:dyDescent="0.25">
      <c r="A211" s="189" t="s">
        <v>249</v>
      </c>
      <c r="B211" s="219">
        <f>B61</f>
        <v>14171.804811655176</v>
      </c>
      <c r="C211" s="220">
        <f t="shared" ref="C211:AO211" si="188">C61</f>
        <v>16363.884569742619</v>
      </c>
      <c r="D211" s="220">
        <f t="shared" si="188"/>
        <v>17470.728074872739</v>
      </c>
      <c r="E211" s="220">
        <f t="shared" si="188"/>
        <v>18018.84876359997</v>
      </c>
      <c r="F211" s="220">
        <f t="shared" si="188"/>
        <v>19361.584639183431</v>
      </c>
      <c r="G211" s="220">
        <f>G61</f>
        <v>21008.798080786815</v>
      </c>
      <c r="H211" s="220">
        <f t="shared" si="188"/>
        <v>22450.271075598059</v>
      </c>
      <c r="I211" s="220">
        <f t="shared" si="188"/>
        <v>23614.33211044487</v>
      </c>
      <c r="J211" s="220">
        <f t="shared" si="188"/>
        <v>24586.802902522209</v>
      </c>
      <c r="K211" s="220">
        <f t="shared" si="188"/>
        <v>25482.344813650321</v>
      </c>
      <c r="L211" s="220">
        <f t="shared" si="188"/>
        <v>26437.858371880098</v>
      </c>
      <c r="M211" s="220">
        <f t="shared" si="188"/>
        <v>27577.616664530651</v>
      </c>
      <c r="N211" s="220">
        <f t="shared" si="188"/>
        <v>28903.230272592471</v>
      </c>
      <c r="O211" s="220">
        <f t="shared" si="188"/>
        <v>30378.494501132489</v>
      </c>
      <c r="P211" s="220">
        <f t="shared" si="188"/>
        <v>31958.57024989112</v>
      </c>
      <c r="Q211" s="220">
        <f t="shared" si="188"/>
        <v>33587.732422301808</v>
      </c>
      <c r="R211" s="220">
        <f t="shared" si="188"/>
        <v>35209.589306252637</v>
      </c>
      <c r="S211" s="220">
        <f t="shared" si="188"/>
        <v>36805.905721995361</v>
      </c>
      <c r="T211" s="220">
        <f t="shared" si="188"/>
        <v>38369.252920752551</v>
      </c>
      <c r="U211" s="220">
        <f t="shared" si="188"/>
        <v>39892.51983489401</v>
      </c>
      <c r="V211" s="220">
        <f t="shared" si="188"/>
        <v>41368.988022665792</v>
      </c>
      <c r="W211" s="220">
        <f t="shared" si="188"/>
        <v>42792.39902498739</v>
      </c>
      <c r="X211" s="220">
        <f t="shared" si="188"/>
        <v>44157.013245169539</v>
      </c>
      <c r="Y211" s="220">
        <f t="shared" si="188"/>
        <v>45457.659686541912</v>
      </c>
      <c r="Z211" s="220">
        <f t="shared" si="188"/>
        <v>46689.776110263228</v>
      </c>
      <c r="AA211" s="220">
        <f t="shared" si="188"/>
        <v>47849.439399388539</v>
      </c>
      <c r="AB211" s="220">
        <f t="shared" si="188"/>
        <v>48933.386129591279</v>
      </c>
      <c r="AC211" s="220">
        <f t="shared" si="188"/>
        <v>49939.023546578159</v>
      </c>
      <c r="AD211" s="220">
        <f t="shared" si="188"/>
        <v>50864.431330897329</v>
      </c>
      <c r="AE211" s="220">
        <f t="shared" si="188"/>
        <v>51708.354689191226</v>
      </c>
      <c r="AF211" s="220">
        <f t="shared" si="188"/>
        <v>52470.189444647258</v>
      </c>
      <c r="AG211" s="220">
        <f t="shared" si="188"/>
        <v>53149.95990707288</v>
      </c>
      <c r="AH211" s="220">
        <f t="shared" si="188"/>
        <v>53748.29038422351</v>
      </c>
      <c r="AI211" s="220">
        <f t="shared" si="188"/>
        <v>54266.371251105207</v>
      </c>
      <c r="AJ211" s="220">
        <f t="shared" si="188"/>
        <v>54705.920524080997</v>
      </c>
      <c r="AK211" s="220">
        <f t="shared" si="188"/>
        <v>55069.141893447777</v>
      </c>
      <c r="AL211" s="220">
        <f t="shared" si="188"/>
        <v>55358.680153928588</v>
      </c>
      <c r="AM211" s="220">
        <f t="shared" si="188"/>
        <v>55577.574939820894</v>
      </c>
      <c r="AN211" s="220">
        <f t="shared" si="188"/>
        <v>55729.213623152187</v>
      </c>
      <c r="AO211" s="220">
        <f t="shared" si="188"/>
        <v>55817.284172057742</v>
      </c>
      <c r="AP211" s="221">
        <f>AP61</f>
        <v>55845.728695641614</v>
      </c>
    </row>
    <row r="213" spans="1:42" x14ac:dyDescent="0.25">
      <c r="A213" s="152" t="s">
        <v>252</v>
      </c>
      <c r="B213" s="213">
        <f>B68</f>
        <v>111371.5</v>
      </c>
      <c r="C213" s="214">
        <f t="shared" ref="C213:D213" si="189">C68</f>
        <v>122702.13348739067</v>
      </c>
      <c r="D213" s="214">
        <f t="shared" si="189"/>
        <v>123782.32854860832</v>
      </c>
      <c r="E213" s="214">
        <f>SUM(E214:E215)</f>
        <v>127086.74511879719</v>
      </c>
      <c r="F213" s="214">
        <f t="shared" ref="F213:AP213" si="190">SUM(F214:F215)</f>
        <v>135411.10952449153</v>
      </c>
      <c r="G213" s="214">
        <f t="shared" si="190"/>
        <v>146268.8017322704</v>
      </c>
      <c r="H213" s="214">
        <f t="shared" si="190"/>
        <v>157097.88336562848</v>
      </c>
      <c r="I213" s="214">
        <f t="shared" si="190"/>
        <v>167276.77713065693</v>
      </c>
      <c r="J213" s="214">
        <f t="shared" si="190"/>
        <v>176795.88880904639</v>
      </c>
      <c r="K213" s="214">
        <f t="shared" si="190"/>
        <v>185699.56952938385</v>
      </c>
      <c r="L213" s="214">
        <f t="shared" si="190"/>
        <v>194083.06100807077</v>
      </c>
      <c r="M213" s="214">
        <f t="shared" si="190"/>
        <v>202067.85119561263</v>
      </c>
      <c r="N213" s="214">
        <f t="shared" si="190"/>
        <v>209728.7690423837</v>
      </c>
      <c r="O213" s="214">
        <f t="shared" si="190"/>
        <v>217142.02669363189</v>
      </c>
      <c r="P213" s="214">
        <f t="shared" si="190"/>
        <v>224403.04073869015</v>
      </c>
      <c r="Q213" s="214">
        <f t="shared" si="190"/>
        <v>231625.52151366559</v>
      </c>
      <c r="R213" s="214">
        <f t="shared" si="190"/>
        <v>238913.96701236334</v>
      </c>
      <c r="S213" s="214">
        <f t="shared" si="190"/>
        <v>246275.88747897782</v>
      </c>
      <c r="T213" s="214">
        <f t="shared" si="190"/>
        <v>253691.41988096808</v>
      </c>
      <c r="U213" s="214">
        <f t="shared" si="190"/>
        <v>261138.68533132854</v>
      </c>
      <c r="V213" s="214">
        <f t="shared" si="190"/>
        <v>268593.75862086785</v>
      </c>
      <c r="W213" s="214">
        <f t="shared" si="190"/>
        <v>276030.6587687296</v>
      </c>
      <c r="X213" s="214">
        <f t="shared" si="190"/>
        <v>283421.36334338493</v>
      </c>
      <c r="Y213" s="214">
        <f t="shared" si="190"/>
        <v>290735.84924334468</v>
      </c>
      <c r="Z213" s="214">
        <f t="shared" si="190"/>
        <v>297942.1624989931</v>
      </c>
      <c r="AA213" s="214">
        <f t="shared" si="190"/>
        <v>305006.51945761201</v>
      </c>
      <c r="AB213" s="214">
        <f t="shared" si="190"/>
        <v>311893.44143721263</v>
      </c>
      <c r="AC213" s="214">
        <f t="shared" si="190"/>
        <v>318565.92457687052</v>
      </c>
      <c r="AD213" s="214">
        <f t="shared" si="190"/>
        <v>324985.6461689914</v>
      </c>
      <c r="AE213" s="214">
        <f t="shared" si="190"/>
        <v>331113.20823151886</v>
      </c>
      <c r="AF213" s="214">
        <f t="shared" si="190"/>
        <v>336908.41846702428</v>
      </c>
      <c r="AG213" s="214">
        <f t="shared" si="190"/>
        <v>342330.60806486139</v>
      </c>
      <c r="AH213" s="214">
        <f t="shared" si="190"/>
        <v>347338.98503923387</v>
      </c>
      <c r="AI213" s="214">
        <f t="shared" si="190"/>
        <v>351893.02097013651</v>
      </c>
      <c r="AJ213" s="214">
        <f t="shared" si="190"/>
        <v>355952.86813906004</v>
      </c>
      <c r="AK213" s="214">
        <f t="shared" si="190"/>
        <v>359479.80314385577</v>
      </c>
      <c r="AL213" s="214">
        <f t="shared" si="190"/>
        <v>362436.69215700927</v>
      </c>
      <c r="AM213" s="214">
        <f t="shared" si="190"/>
        <v>364788.4720818323</v>
      </c>
      <c r="AN213" s="214">
        <f t="shared" si="190"/>
        <v>366502.64098721638</v>
      </c>
      <c r="AO213" s="214">
        <f t="shared" si="190"/>
        <v>367549.75039141532</v>
      </c>
      <c r="AP213" s="215">
        <f t="shared" si="190"/>
        <v>367903.89124794136</v>
      </c>
    </row>
    <row r="214" spans="1:42" x14ac:dyDescent="0.25">
      <c r="A214" s="196" t="s">
        <v>253</v>
      </c>
      <c r="B214" s="207">
        <f>VLOOKUP($A214,'高情景（2001-2060, 2020RMB）'!$A$57:$W$70,COLUMN('高情景（2001-2060, 2020RMB）'!U$1),0)</f>
        <v>96086.1</v>
      </c>
      <c r="C214" s="164">
        <f>VLOOKUP($A214,'高情景（2001-2060, 2020RMB）'!$A$57:$W$70,COLUMN('高情景（2001-2060, 2020RMB）'!V$1),0)</f>
        <v>105634.48778242921</v>
      </c>
      <c r="D214" s="164">
        <f>VLOOKUP($A214,'高情景（2001-2060, 2020RMB）'!$A$57:$W$70,COLUMN('高情景（2001-2060, 2020RMB）'!W$1),0)</f>
        <v>107085.79216328831</v>
      </c>
      <c r="E214" s="14">
        <f>VLOOKUP($A214,Python数据平滑!$A$56:$AN$109,COLUMN(Python数据平滑!C$56),0)</f>
        <v>110102.8340329756</v>
      </c>
      <c r="F214" s="14">
        <f>VLOOKUP($A214,Python数据平滑!$A$56:$AN$109,COLUMN(Python数据平滑!D$56),0)</f>
        <v>117708.3481624108</v>
      </c>
      <c r="G214" s="14">
        <f>VLOOKUP($A214,Python数据平滑!$A$56:$AN$109,COLUMN(Python数据平滑!E$56),0)</f>
        <v>127635.47776717519</v>
      </c>
      <c r="H214" s="14">
        <f>VLOOKUP($A214,Python数据平滑!$A$56:$AN$109,COLUMN(Python数据平滑!F$56),0)</f>
        <v>137531.698765863</v>
      </c>
      <c r="I214" s="14">
        <f>VLOOKUP($A214,Python数据平滑!$A$56:$AN$109,COLUMN(Python数据平滑!G$56),0)</f>
        <v>146827.6511065017</v>
      </c>
      <c r="J214" s="14">
        <f>VLOOKUP($A214,Python数据平滑!$A$56:$AN$109,COLUMN(Python数据平滑!H$56),0)</f>
        <v>155521.90102219439</v>
      </c>
      <c r="K214" s="14">
        <f>VLOOKUP($A214,Python数据平滑!$A$56:$AN$109,COLUMN(Python数据平滑!I$56),0)</f>
        <v>163666.17730796861</v>
      </c>
      <c r="L214" s="14">
        <f>VLOOKUP($A214,Python数据平滑!$A$56:$AN$109,COLUMN(Python数据平滑!J$56),0)</f>
        <v>171362.19463391759</v>
      </c>
      <c r="M214" s="14">
        <f>VLOOKUP($A214,Python数据平滑!$A$56:$AN$109,COLUMN(Python数据平滑!K$56),0)</f>
        <v>178734.903155145</v>
      </c>
      <c r="N214" s="14">
        <f>VLOOKUP($A214,Python数据平滑!$A$56:$AN$109,COLUMN(Python数据平滑!L$56),0)</f>
        <v>185853.1175815688</v>
      </c>
      <c r="O214" s="14">
        <f>VLOOKUP($A214,Python数据平滑!$A$56:$AN$109,COLUMN(Python数据平滑!M$56),0)</f>
        <v>192783.0629781796</v>
      </c>
      <c r="P214" s="14">
        <f>VLOOKUP($A214,Python数据平滑!$A$56:$AN$109,COLUMN(Python数据平滑!N$56),0)</f>
        <v>199608.42284517761</v>
      </c>
      <c r="Q214" s="14">
        <f>VLOOKUP($A214,Python数据平滑!$A$56:$AN$109,COLUMN(Python数据平滑!O$56),0)</f>
        <v>206429.7224647298</v>
      </c>
      <c r="R214" s="14">
        <f>VLOOKUP($A214,Python数据平滑!$A$56:$AN$109,COLUMN(Python数据平滑!P$56),0)</f>
        <v>213339.6356509543</v>
      </c>
      <c r="S214" s="14">
        <f>VLOOKUP($A214,Python数据平滑!$A$56:$AN$109,COLUMN(Python数据平滑!Q$56),0)</f>
        <v>220343.3959324584</v>
      </c>
      <c r="T214" s="14">
        <f>VLOOKUP($A214,Python数据平滑!$A$56:$AN$109,COLUMN(Python数据平滑!R$56),0)</f>
        <v>227421.26484709291</v>
      </c>
      <c r="U214" s="14">
        <f>VLOOKUP($A214,Python数据平滑!$A$56:$AN$109,COLUMN(Python数据平滑!S$56),0)</f>
        <v>234551.3943289826</v>
      </c>
      <c r="V214" s="14">
        <f>VLOOKUP($A214,Python数据平滑!$A$56:$AN$109,COLUMN(Python数据平滑!T$56),0)</f>
        <v>241709.79906596939</v>
      </c>
      <c r="W214" s="14">
        <f>VLOOKUP($A214,Python数据平滑!$A$56:$AN$109,COLUMN(Python数据平滑!U$56),0)</f>
        <v>248870.35033436801</v>
      </c>
      <c r="X214" s="14">
        <f>VLOOKUP($A214,Python数据平滑!$A$56:$AN$109,COLUMN(Python数据平滑!V$56),0)</f>
        <v>256004.79400529459</v>
      </c>
      <c r="Y214" s="14">
        <f>VLOOKUP($A214,Python数据平滑!$A$56:$AN$109,COLUMN(Python数据平滑!W$56),0)</f>
        <v>263082.79535309342</v>
      </c>
      <c r="Z214" s="14">
        <f>VLOOKUP($A214,Python数据平滑!$A$56:$AN$109,COLUMN(Python数据平滑!X$56),0)</f>
        <v>270072.01316854858</v>
      </c>
      <c r="AA214" s="14">
        <f>VLOOKUP($A214,Python数据平滑!$A$56:$AN$109,COLUMN(Python数据平滑!Y$56),0)</f>
        <v>276938.20548094</v>
      </c>
      <c r="AB214" s="14">
        <f>VLOOKUP($A214,Python数据平滑!$A$56:$AN$109,COLUMN(Python数据平滑!Z$56),0)</f>
        <v>283645.3689178878</v>
      </c>
      <c r="AC214" s="14">
        <f>VLOOKUP($A214,Python数据平滑!$A$56:$AN$109,COLUMN(Python数据平滑!AA$56),0)</f>
        <v>290155.91337589797</v>
      </c>
      <c r="AD214" s="14">
        <f>VLOOKUP($A214,Python数据平滑!$A$56:$AN$109,COLUMN(Python数据平滑!AB$56),0)</f>
        <v>296430.87323462701</v>
      </c>
      <c r="AE214" s="14">
        <f>VLOOKUP($A214,Python数据平滑!$A$56:$AN$109,COLUMN(Python数据平滑!AC$56),0)</f>
        <v>302430.15582323802</v>
      </c>
      <c r="AF214" s="14">
        <f>VLOOKUP($A214,Python数据平滑!$A$56:$AN$109,COLUMN(Python数据平滑!AD$56),0)</f>
        <v>308112.82723925193</v>
      </c>
      <c r="AG214" s="14">
        <f>VLOOKUP($A214,Python数据平滑!$A$56:$AN$109,COLUMN(Python数据平滑!AE$56),0)</f>
        <v>313437.43493288773</v>
      </c>
      <c r="AH214" s="14">
        <f>VLOOKUP($A214,Python数据平滑!$A$56:$AN$109,COLUMN(Python数据平滑!AF$56),0)</f>
        <v>318362.36571008043</v>
      </c>
      <c r="AI214" s="14">
        <f>VLOOKUP($A214,Python数据平滑!$A$56:$AN$109,COLUMN(Python数据平滑!AG$56),0)</f>
        <v>322846.23698511731</v>
      </c>
      <c r="AJ214" s="14">
        <f>VLOOKUP($A214,Python数据平滑!$A$56:$AN$109,COLUMN(Python数据平滑!AH$56),0)</f>
        <v>326848.3182424453</v>
      </c>
      <c r="AK214" s="14">
        <f>VLOOKUP($A214,Python数据平滑!$A$56:$AN$109,COLUMN(Python数据平滑!AI$56),0)</f>
        <v>330328.97876338073</v>
      </c>
      <c r="AL214" s="14">
        <f>VLOOKUP($A214,Python数据平滑!$A$56:$AN$109,COLUMN(Python数据平滑!AJ$56),0)</f>
        <v>333250.15675691032</v>
      </c>
      <c r="AM214" s="14">
        <f>VLOOKUP($A214,Python数据平滑!$A$56:$AN$109,COLUMN(Python数据平滑!AK$56),0)</f>
        <v>335575.84412752319</v>
      </c>
      <c r="AN214" s="14">
        <f>VLOOKUP($A214,Python数据平滑!$A$56:$AN$109,COLUMN(Python数据平滑!AL$56),0)</f>
        <v>337272.58024247881</v>
      </c>
      <c r="AO214" s="14">
        <f>VLOOKUP($A214,Python数据平滑!$A$56:$AN$109,COLUMN(Python数据平滑!AM$56),0)</f>
        <v>338309.94725388353</v>
      </c>
      <c r="AP214" s="167">
        <f>VLOOKUP($A214,Python数据平滑!$A$56:$AN$109,COLUMN(Python数据平滑!AN$56),0)</f>
        <v>338661.05881648028</v>
      </c>
    </row>
    <row r="215" spans="1:42" x14ac:dyDescent="0.25">
      <c r="A215" s="180" t="s">
        <v>254</v>
      </c>
      <c r="B215" s="207">
        <f>VLOOKUP($A215,'高情景（2001-2060, 2020RMB）'!$A$57:$W$70,COLUMN('高情景（2001-2060, 2020RMB）'!U$1),0)</f>
        <v>15285.4</v>
      </c>
      <c r="C215" s="164">
        <f>VLOOKUP($A215,'高情景（2001-2060, 2020RMB）'!$A$57:$W$70,COLUMN('高情景（2001-2060, 2020RMB）'!V$1),0)</f>
        <v>17067.645704961466</v>
      </c>
      <c r="D215" s="164">
        <f>VLOOKUP($A215,'高情景（2001-2060, 2020RMB）'!$A$57:$W$70,COLUMN('高情景（2001-2060, 2020RMB）'!W$1),0)</f>
        <v>16696.536385320014</v>
      </c>
      <c r="E215" s="14">
        <f>VLOOKUP($A215,Python数据平滑!$A$56:$AN$109,COLUMN(Python数据平滑!C$56),0)</f>
        <v>16983.91108582159</v>
      </c>
      <c r="F215" s="14">
        <f>VLOOKUP($A215,Python数据平滑!$A$56:$AN$109,COLUMN(Python数据平滑!D$56),0)</f>
        <v>17702.76136208075</v>
      </c>
      <c r="G215" s="14">
        <f>VLOOKUP($A215,Python数据平滑!$A$56:$AN$109,COLUMN(Python数据平滑!E$56),0)</f>
        <v>18633.323965095209</v>
      </c>
      <c r="H215" s="14">
        <f>VLOOKUP($A215,Python数据平滑!$A$56:$AN$109,COLUMN(Python数据平滑!F$56),0)</f>
        <v>19566.184599765478</v>
      </c>
      <c r="I215" s="14">
        <f>VLOOKUP($A215,Python数据平滑!$A$56:$AN$109,COLUMN(Python数据平滑!G$56),0)</f>
        <v>20449.126024155241</v>
      </c>
      <c r="J215" s="14">
        <f>VLOOKUP($A215,Python数据平滑!$A$56:$AN$109,COLUMN(Python数据平滑!H$56),0)</f>
        <v>21273.987786851991</v>
      </c>
      <c r="K215" s="14">
        <f>VLOOKUP($A215,Python数据平滑!$A$56:$AN$109,COLUMN(Python数据平滑!I$56),0)</f>
        <v>22033.39222141523</v>
      </c>
      <c r="L215" s="14">
        <f>VLOOKUP($A215,Python数据平滑!$A$56:$AN$109,COLUMN(Python数据平滑!J$56),0)</f>
        <v>22720.866374153189</v>
      </c>
      <c r="M215" s="14">
        <f>VLOOKUP($A215,Python数据平滑!$A$56:$AN$109,COLUMN(Python数据平滑!K$56),0)</f>
        <v>23332.94804046764</v>
      </c>
      <c r="N215" s="14">
        <f>VLOOKUP($A215,Python数据平滑!$A$56:$AN$109,COLUMN(Python数据平滑!L$56),0)</f>
        <v>23875.651460814901</v>
      </c>
      <c r="O215" s="14">
        <f>VLOOKUP($A215,Python数据平滑!$A$56:$AN$109,COLUMN(Python数据平滑!M$56),0)</f>
        <v>24358.96371545229</v>
      </c>
      <c r="P215" s="14">
        <f>VLOOKUP($A215,Python数据平滑!$A$56:$AN$109,COLUMN(Python数据平滑!N$56),0)</f>
        <v>24794.617893512539</v>
      </c>
      <c r="Q215" s="14">
        <f>VLOOKUP($A215,Python数据平滑!$A$56:$AN$109,COLUMN(Python数据平滑!O$56),0)</f>
        <v>25195.799048935791</v>
      </c>
      <c r="R215" s="14">
        <f>VLOOKUP($A215,Python数据平滑!$A$56:$AN$109,COLUMN(Python数据平滑!P$56),0)</f>
        <v>25574.33136140904</v>
      </c>
      <c r="S215" s="14">
        <f>VLOOKUP($A215,Python数据平滑!$A$56:$AN$109,COLUMN(Python数据平滑!Q$56),0)</f>
        <v>25932.49154651941</v>
      </c>
      <c r="T215" s="14">
        <f>VLOOKUP($A215,Python数据平滑!$A$56:$AN$109,COLUMN(Python数据平滑!R$56),0)</f>
        <v>26270.15503387518</v>
      </c>
      <c r="U215" s="14">
        <f>VLOOKUP($A215,Python数据平滑!$A$56:$AN$109,COLUMN(Python数据平滑!S$56),0)</f>
        <v>26587.291002345952</v>
      </c>
      <c r="V215" s="14">
        <f>VLOOKUP($A215,Python数据平滑!$A$56:$AN$109,COLUMN(Python数据平滑!T$56),0)</f>
        <v>26883.95955489848</v>
      </c>
      <c r="W215" s="14">
        <f>VLOOKUP($A215,Python数据平滑!$A$56:$AN$109,COLUMN(Python数据平滑!U$56),0)</f>
        <v>27160.308434361581</v>
      </c>
      <c r="X215" s="14">
        <f>VLOOKUP($A215,Python数据平滑!$A$56:$AN$109,COLUMN(Python数据平滑!V$56),0)</f>
        <v>27416.569338090339</v>
      </c>
      <c r="Y215" s="14">
        <f>VLOOKUP($A215,Python数据平滑!$A$56:$AN$109,COLUMN(Python数据平滑!W$56),0)</f>
        <v>27653.05389025126</v>
      </c>
      <c r="Z215" s="14">
        <f>VLOOKUP($A215,Python数据平滑!$A$56:$AN$109,COLUMN(Python数据平滑!X$56),0)</f>
        <v>27870.149330444539</v>
      </c>
      <c r="AA215" s="14">
        <f>VLOOKUP($A215,Python数据平滑!$A$56:$AN$109,COLUMN(Python数据平滑!Y$56),0)</f>
        <v>28068.31397667202</v>
      </c>
      <c r="AB215" s="14">
        <f>VLOOKUP($A215,Python数据平滑!$A$56:$AN$109,COLUMN(Python数据平滑!Z$56),0)</f>
        <v>28248.072519324862</v>
      </c>
      <c r="AC215" s="14">
        <f>VLOOKUP($A215,Python数据平滑!$A$56:$AN$109,COLUMN(Python数据平滑!AA$56),0)</f>
        <v>28410.01120097252</v>
      </c>
      <c r="AD215" s="14">
        <f>VLOOKUP($A215,Python数据平滑!$A$56:$AN$109,COLUMN(Python数据平滑!AB$56),0)</f>
        <v>28554.772934364399</v>
      </c>
      <c r="AE215" s="14">
        <f>VLOOKUP($A215,Python数据平滑!$A$56:$AN$109,COLUMN(Python数据平滑!AC$56),0)</f>
        <v>28683.05240828083</v>
      </c>
      <c r="AF215" s="14">
        <f>VLOOKUP($A215,Python数据平滑!$A$56:$AN$109,COLUMN(Python数据平滑!AD$56),0)</f>
        <v>28795.591227772358</v>
      </c>
      <c r="AG215" s="14">
        <f>VLOOKUP($A215,Python数据平滑!$A$56:$AN$109,COLUMN(Python数据平滑!AE$56),0)</f>
        <v>28893.173131973668</v>
      </c>
      <c r="AH215" s="14">
        <f>VLOOKUP($A215,Python数据平滑!$A$56:$AN$109,COLUMN(Python数据平滑!AF$56),0)</f>
        <v>28976.619329153429</v>
      </c>
      <c r="AI215" s="14">
        <f>VLOOKUP($A215,Python数据平滑!$A$56:$AN$109,COLUMN(Python数据平滑!AG$56),0)</f>
        <v>29046.78398501921</v>
      </c>
      <c r="AJ215" s="14">
        <f>VLOOKUP($A215,Python数据平滑!$A$56:$AN$109,COLUMN(Python数据平滑!AH$56),0)</f>
        <v>29104.54989661475</v>
      </c>
      <c r="AK215" s="14">
        <f>VLOOKUP($A215,Python数据平滑!$A$56:$AN$109,COLUMN(Python数据平滑!AI$56),0)</f>
        <v>29150.82438047506</v>
      </c>
      <c r="AL215" s="14">
        <f>VLOOKUP($A215,Python数据平滑!$A$56:$AN$109,COLUMN(Python数据平滑!AJ$56),0)</f>
        <v>29186.535400098961</v>
      </c>
      <c r="AM215" s="14">
        <f>VLOOKUP($A215,Python数据平滑!$A$56:$AN$109,COLUMN(Python数据平滑!AK$56),0)</f>
        <v>29212.62795430913</v>
      </c>
      <c r="AN215" s="14">
        <f>VLOOKUP($A215,Python数据平滑!$A$56:$AN$109,COLUMN(Python数据平滑!AL$56),0)</f>
        <v>29230.060744737581</v>
      </c>
      <c r="AO215" s="14">
        <f>VLOOKUP($A215,Python数据平滑!$A$56:$AN$109,COLUMN(Python数据平滑!AM$56),0)</f>
        <v>29239.803137531781</v>
      </c>
      <c r="AP215" s="167">
        <f>VLOOKUP($A215,Python数据平滑!$A$56:$AN$109,COLUMN(Python数据平滑!AN$56),0)</f>
        <v>29242.832431461102</v>
      </c>
    </row>
    <row r="216" spans="1:42" x14ac:dyDescent="0.25">
      <c r="A216" s="197" t="s">
        <v>61</v>
      </c>
      <c r="B216" s="223">
        <f>B67</f>
        <v>40582.9</v>
      </c>
      <c r="C216" s="224">
        <f t="shared" ref="C216:AP216" si="191">C67</f>
        <v>44991.98369146973</v>
      </c>
      <c r="D216" s="224">
        <f t="shared" si="191"/>
        <v>46450.003049149032</v>
      </c>
      <c r="E216" s="217">
        <f t="shared" si="191"/>
        <v>47824.421577336543</v>
      </c>
      <c r="F216" s="217">
        <f t="shared" si="191"/>
        <v>51257.761766710362</v>
      </c>
      <c r="G216" s="217">
        <f t="shared" si="191"/>
        <v>55653.495293254127</v>
      </c>
      <c r="H216" s="217">
        <f t="shared" si="191"/>
        <v>59863.721443088747</v>
      </c>
      <c r="I216" s="217">
        <f t="shared" si="191"/>
        <v>63627.287917374982</v>
      </c>
      <c r="J216" s="217">
        <f t="shared" si="191"/>
        <v>66979.226089978722</v>
      </c>
      <c r="K216" s="217">
        <f t="shared" si="191"/>
        <v>69994.260384955953</v>
      </c>
      <c r="L216" s="217">
        <f t="shared" si="191"/>
        <v>72781.147878026546</v>
      </c>
      <c r="M216" s="217">
        <f t="shared" si="191"/>
        <v>75451.912765536006</v>
      </c>
      <c r="N216" s="217">
        <f t="shared" si="191"/>
        <v>78034.336025596262</v>
      </c>
      <c r="O216" s="217">
        <f t="shared" si="191"/>
        <v>80535.385741129401</v>
      </c>
      <c r="P216" s="217">
        <f t="shared" si="191"/>
        <v>82964.949108210742</v>
      </c>
      <c r="Q216" s="217">
        <f t="shared" si="191"/>
        <v>85335.718452403133</v>
      </c>
      <c r="R216" s="217">
        <f t="shared" si="191"/>
        <v>87659.191678197269</v>
      </c>
      <c r="S216" s="217">
        <f t="shared" si="191"/>
        <v>89933.100333823881</v>
      </c>
      <c r="T216" s="217">
        <f t="shared" si="191"/>
        <v>92151.620341994218</v>
      </c>
      <c r="U216" s="217">
        <f t="shared" si="191"/>
        <v>94309.080087418319</v>
      </c>
      <c r="V216" s="217">
        <f t="shared" si="191"/>
        <v>96399.987756594812</v>
      </c>
      <c r="W216" s="217">
        <f t="shared" si="191"/>
        <v>98419.057464845726</v>
      </c>
      <c r="X216" s="217">
        <f t="shared" si="191"/>
        <v>100361.23398801011</v>
      </c>
      <c r="Y216" s="217">
        <f t="shared" si="191"/>
        <v>102221.71593122619</v>
      </c>
      <c r="Z216" s="217">
        <f t="shared" si="191"/>
        <v>103995.9771836634</v>
      </c>
      <c r="AA216" s="217">
        <f t="shared" si="191"/>
        <v>105679.7865256821</v>
      </c>
      <c r="AB216" s="217">
        <f t="shared" si="191"/>
        <v>107269.225273444</v>
      </c>
      <c r="AC216" s="217">
        <f t="shared" si="191"/>
        <v>108760.7028652778</v>
      </c>
      <c r="AD216" s="217">
        <f t="shared" si="191"/>
        <v>110150.9703138167</v>
      </c>
      <c r="AE216" s="217">
        <f t="shared" si="191"/>
        <v>111437.1314678997</v>
      </c>
      <c r="AF216" s="217">
        <f t="shared" si="191"/>
        <v>112616.6520481663</v>
      </c>
      <c r="AG216" s="217">
        <f t="shared" si="191"/>
        <v>113687.3664400077</v>
      </c>
      <c r="AH216" s="217">
        <f t="shared" si="191"/>
        <v>114647.48224680409</v>
      </c>
      <c r="AI216" s="217">
        <f t="shared" si="191"/>
        <v>115495.58262502241</v>
      </c>
      <c r="AJ216" s="217">
        <f t="shared" si="191"/>
        <v>116230.6264405502</v>
      </c>
      <c r="AK216" s="217">
        <f t="shared" si="191"/>
        <v>116851.9463024635</v>
      </c>
      <c r="AL216" s="217">
        <f t="shared" si="191"/>
        <v>117359.2445461062</v>
      </c>
      <c r="AM216" s="217">
        <f t="shared" si="191"/>
        <v>117752.58725177019</v>
      </c>
      <c r="AN216" s="217">
        <f t="shared" si="191"/>
        <v>118032.3963983368</v>
      </c>
      <c r="AO216" s="217">
        <f t="shared" si="191"/>
        <v>118199.4402628157</v>
      </c>
      <c r="AP216" s="218">
        <f t="shared" si="191"/>
        <v>118254.8221868383</v>
      </c>
    </row>
    <row r="217" spans="1:42" x14ac:dyDescent="0.25">
      <c r="A217" s="152" t="s">
        <v>255</v>
      </c>
      <c r="B217" s="223">
        <f>B69</f>
        <v>394868.30000000005</v>
      </c>
      <c r="C217" s="224">
        <f t="shared" ref="C217:D217" si="192">C69</f>
        <v>415244.29217540642</v>
      </c>
      <c r="D217" s="224">
        <f t="shared" si="192"/>
        <v>421311.10404089559</v>
      </c>
      <c r="E217" s="217">
        <f>SUM(E218:E228)</f>
        <v>434559.83109020221</v>
      </c>
      <c r="F217" s="217">
        <f t="shared" ref="F217:AP217" si="193">SUM(F218:F228)</f>
        <v>467995.12326561159</v>
      </c>
      <c r="G217" s="217">
        <f t="shared" si="193"/>
        <v>511584.05288798979</v>
      </c>
      <c r="H217" s="217">
        <f t="shared" si="193"/>
        <v>554538.72282186558</v>
      </c>
      <c r="I217" s="217">
        <f t="shared" si="193"/>
        <v>594472.45382780908</v>
      </c>
      <c r="J217" s="217">
        <f t="shared" si="193"/>
        <v>631903.92159913981</v>
      </c>
      <c r="K217" s="217">
        <f t="shared" si="193"/>
        <v>667801.40242105897</v>
      </c>
      <c r="L217" s="217">
        <f t="shared" si="193"/>
        <v>703551.09615425661</v>
      </c>
      <c r="M217" s="217">
        <f t="shared" si="193"/>
        <v>740578.35150248767</v>
      </c>
      <c r="N217" s="217">
        <f t="shared" si="193"/>
        <v>779108.08380004519</v>
      </c>
      <c r="O217" s="217">
        <f t="shared" si="193"/>
        <v>819001.34119053581</v>
      </c>
      <c r="P217" s="217">
        <f t="shared" si="193"/>
        <v>860079.54470992752</v>
      </c>
      <c r="Q217" s="217">
        <f t="shared" si="193"/>
        <v>902120.45221111877</v>
      </c>
      <c r="R217" s="217">
        <f t="shared" si="193"/>
        <v>944885.69334381272</v>
      </c>
      <c r="S217" s="217">
        <f t="shared" si="193"/>
        <v>988223.94784295629</v>
      </c>
      <c r="T217" s="217">
        <f t="shared" si="193"/>
        <v>1031998.5940635921</v>
      </c>
      <c r="U217" s="217">
        <f t="shared" si="193"/>
        <v>1076059.6810198352</v>
      </c>
      <c r="V217" s="217">
        <f t="shared" si="193"/>
        <v>1120244.0726336327</v>
      </c>
      <c r="W217" s="217">
        <f t="shared" si="193"/>
        <v>1164375.766874677</v>
      </c>
      <c r="X217" s="217">
        <f t="shared" si="193"/>
        <v>1208266.4059891084</v>
      </c>
      <c r="Y217" s="217">
        <f t="shared" si="193"/>
        <v>1251715.9924130174</v>
      </c>
      <c r="Z217" s="217">
        <f t="shared" si="193"/>
        <v>1294513.8227586544</v>
      </c>
      <c r="AA217" s="217">
        <f t="shared" si="193"/>
        <v>1336439.6494133477</v>
      </c>
      <c r="AB217" s="217">
        <f t="shared" si="193"/>
        <v>1377265.0757866583</v>
      </c>
      <c r="AC217" s="217">
        <f t="shared" si="193"/>
        <v>1416755.1870847952</v>
      </c>
      <c r="AD217" s="217">
        <f t="shared" si="193"/>
        <v>1454670.4137112538</v>
      </c>
      <c r="AE217" s="217">
        <f t="shared" si="193"/>
        <v>1490768.6190453232</v>
      </c>
      <c r="AF217" s="217">
        <f t="shared" si="193"/>
        <v>1524807.3975212928</v>
      </c>
      <c r="AG217" s="217">
        <f t="shared" si="193"/>
        <v>1556546.5627382044</v>
      </c>
      <c r="AH217" s="217">
        <f t="shared" si="193"/>
        <v>1585750.7989207397</v>
      </c>
      <c r="AI217" s="217">
        <f t="shared" si="193"/>
        <v>1612192.4426047015</v>
      </c>
      <c r="AJ217" s="217">
        <f t="shared" si="193"/>
        <v>1635654.3551396956</v>
      </c>
      <c r="AK217" s="217">
        <f t="shared" si="193"/>
        <v>1655932.8407134358</v>
      </c>
      <c r="AL217" s="217">
        <f t="shared" si="193"/>
        <v>1672840.5593475876</v>
      </c>
      <c r="AM217" s="217">
        <f t="shared" si="193"/>
        <v>1686209.3799413252</v>
      </c>
      <c r="AN217" s="217">
        <f t="shared" si="193"/>
        <v>1695893.1151894738</v>
      </c>
      <c r="AO217" s="217">
        <f t="shared" si="193"/>
        <v>1701770.0783054596</v>
      </c>
      <c r="AP217" s="218">
        <f t="shared" si="193"/>
        <v>1703745.4011362994</v>
      </c>
    </row>
    <row r="218" spans="1:42" x14ac:dyDescent="0.25">
      <c r="A218" s="198" t="s">
        <v>64</v>
      </c>
      <c r="B218" s="207">
        <f>VLOOKUP($A218,'高情景（2001-2060, 2020RMB）'!$A$57:$W$70,COLUMN('高情景（2001-2060, 2020RMB）'!U$1),0)</f>
        <v>83617.7</v>
      </c>
      <c r="C218" s="164">
        <f>VLOOKUP($A218,'高情景（2001-2060, 2020RMB）'!$A$57:$W$70,COLUMN('高情景（2001-2060, 2020RMB）'!V$1),0)</f>
        <v>87195.415071666503</v>
      </c>
      <c r="D218" s="164">
        <f>VLOOKUP($A218,'高情景（2001-2060, 2020RMB）'!$A$57:$W$70,COLUMN('高情景（2001-2060, 2020RMB）'!W$1),0)</f>
        <v>90528.212015436089</v>
      </c>
      <c r="E218" s="14">
        <f>VLOOKUP($A218,Python数据平滑!$A$56:$AN$109,COLUMN(Python数据平滑!C$56),0)</f>
        <v>93078.581159827372</v>
      </c>
      <c r="F218" s="14">
        <f>VLOOKUP($A218,Python数据平滑!$A$56:$AN$109,COLUMN(Python数据平滑!D$56),0)</f>
        <v>99473.508826167483</v>
      </c>
      <c r="G218" s="14">
        <f>VLOOKUP($A218,Python数据平滑!$A$56:$AN$109,COLUMN(Python数据平滑!E$56),0)</f>
        <v>107732.65529026921</v>
      </c>
      <c r="H218" s="14">
        <f>VLOOKUP($A218,Python数据平滑!$A$56:$AN$109,COLUMN(Python数据平滑!F$56),0)</f>
        <v>115813.47071274809</v>
      </c>
      <c r="I218" s="14">
        <f>VLOOKUP($A218,Python数据平滑!$A$56:$AN$109,COLUMN(Python数据平滑!G$56),0)</f>
        <v>123290.26905492959</v>
      </c>
      <c r="J218" s="14">
        <f>VLOOKUP($A218,Python数据平滑!$A$56:$AN$109,COLUMN(Python数据平滑!H$56),0)</f>
        <v>130269.25507851481</v>
      </c>
      <c r="K218" s="14">
        <f>VLOOKUP($A218,Python数据平滑!$A$56:$AN$109,COLUMN(Python数据平滑!I$56),0)</f>
        <v>136925.35008547161</v>
      </c>
      <c r="L218" s="14">
        <f>VLOOKUP($A218,Python数据平滑!$A$56:$AN$109,COLUMN(Python数据平滑!J$56),0)</f>
        <v>143496.06313526799</v>
      </c>
      <c r="M218" s="14">
        <f>VLOOKUP($A218,Python数据平滑!$A$56:$AN$109,COLUMN(Python数据平滑!K$56),0)</f>
        <v>150217.44762230871</v>
      </c>
      <c r="N218" s="14">
        <f>VLOOKUP($A218,Python数据平滑!$A$56:$AN$109,COLUMN(Python数据平滑!L$56),0)</f>
        <v>157120.84544352439</v>
      </c>
      <c r="O218" s="14">
        <f>VLOOKUP($A218,Python数据平滑!$A$56:$AN$109,COLUMN(Python数据平滑!M$56),0)</f>
        <v>164177.53022168169</v>
      </c>
      <c r="P218" s="14">
        <f>VLOOKUP($A218,Python数据平滑!$A$56:$AN$109,COLUMN(Python数据平滑!N$56),0)</f>
        <v>171353.72761256801</v>
      </c>
      <c r="Q218" s="14">
        <f>VLOOKUP($A218,Python数据平滑!$A$56:$AN$109,COLUMN(Python数据平滑!O$56),0)</f>
        <v>178610.41017156141</v>
      </c>
      <c r="R218" s="14">
        <f>VLOOKUP($A218,Python数据平滑!$A$56:$AN$109,COLUMN(Python数据平滑!P$56),0)</f>
        <v>185907.4904468694</v>
      </c>
      <c r="S218" s="14">
        <f>VLOOKUP($A218,Python数据平滑!$A$56:$AN$109,COLUMN(Python数据平滑!Q$56),0)</f>
        <v>193218.10451579961</v>
      </c>
      <c r="T218" s="14">
        <f>VLOOKUP($A218,Python数据平滑!$A$56:$AN$109,COLUMN(Python数据平滑!R$56),0)</f>
        <v>200518.08321092301</v>
      </c>
      <c r="U218" s="14">
        <f>VLOOKUP($A218,Python数据平滑!$A$56:$AN$109,COLUMN(Python数据平滑!S$56),0)</f>
        <v>207782.06572409361</v>
      </c>
      <c r="V218" s="14">
        <f>VLOOKUP($A218,Python数据平滑!$A$56:$AN$109,COLUMN(Python数据平滑!T$56),0)</f>
        <v>214983.61067412121</v>
      </c>
      <c r="W218" s="14">
        <f>VLOOKUP($A218,Python数据平滑!$A$56:$AN$109,COLUMN(Python数据平滑!U$56),0)</f>
        <v>222095.32316096069</v>
      </c>
      <c r="X218" s="14">
        <f>VLOOKUP($A218,Python数据平滑!$A$56:$AN$109,COLUMN(Python数据平滑!V$56),0)</f>
        <v>229088.99743185041</v>
      </c>
      <c r="Y218" s="14">
        <f>VLOOKUP($A218,Python数据平滑!$A$56:$AN$109,COLUMN(Python数据平滑!W$56),0)</f>
        <v>235935.77456381431</v>
      </c>
      <c r="Z218" s="14">
        <f>VLOOKUP($A218,Python数据平滑!$A$56:$AN$109,COLUMN(Python数据平滑!X$56),0)</f>
        <v>242606.31433965371</v>
      </c>
      <c r="AA218" s="14">
        <f>VLOOKUP($A218,Python数据平滑!$A$56:$AN$109,COLUMN(Python数据平滑!Y$56),0)</f>
        <v>249070.98026427021</v>
      </c>
      <c r="AB218" s="14">
        <f>VLOOKUP($A218,Python数据平滑!$A$56:$AN$109,COLUMN(Python数据平滑!Z$56),0)</f>
        <v>255300.03643849981</v>
      </c>
      <c r="AC218" s="14">
        <f>VLOOKUP($A218,Python数据平滑!$A$56:$AN$109,COLUMN(Python数据平滑!AA$56),0)</f>
        <v>261263.85478245819</v>
      </c>
      <c r="AD218" s="14">
        <f>VLOOKUP($A218,Python数据平滑!$A$56:$AN$109,COLUMN(Python数据平滑!AB$56),0)</f>
        <v>266933.13088375522</v>
      </c>
      <c r="AE218" s="14">
        <f>VLOOKUP($A218,Python数据平滑!$A$56:$AN$109,COLUMN(Python数据平滑!AC$56),0)</f>
        <v>272279.10654202913</v>
      </c>
      <c r="AF218" s="14">
        <f>VLOOKUP($A218,Python数据平滑!$A$56:$AN$109,COLUMN(Python数据平滑!AD$56),0)</f>
        <v>277273.79689418798</v>
      </c>
      <c r="AG218" s="14">
        <f>VLOOKUP($A218,Python数据平滑!$A$56:$AN$109,COLUMN(Python数据平滑!AE$56),0)</f>
        <v>281890.21983882057</v>
      </c>
      <c r="AH218" s="14">
        <f>VLOOKUP($A218,Python数据平滑!$A$56:$AN$109,COLUMN(Python数据平滑!AF$56),0)</f>
        <v>286102.62533736072</v>
      </c>
      <c r="AI218" s="14">
        <f>VLOOKUP($A218,Python数据平滑!$A$56:$AN$109,COLUMN(Python数据平滑!AG$56),0)</f>
        <v>289886.72205759719</v>
      </c>
      <c r="AJ218" s="14">
        <f>VLOOKUP($A218,Python数据平滑!$A$56:$AN$109,COLUMN(Python数据平滑!AH$56),0)</f>
        <v>293219.89874552411</v>
      </c>
      <c r="AK218" s="14">
        <f>VLOOKUP($A218,Python数据平滑!$A$56:$AN$109,COLUMN(Python数据平滑!AI$56),0)</f>
        <v>296081.43766726681</v>
      </c>
      <c r="AL218" s="14">
        <f>VLOOKUP($A218,Python数据平滑!$A$56:$AN$109,COLUMN(Python数据平滑!AJ$56),0)</f>
        <v>298452.71745656879</v>
      </c>
      <c r="AM218" s="14">
        <f>VLOOKUP($A218,Python数据平滑!$A$56:$AN$109,COLUMN(Python数据平滑!AK$56),0)</f>
        <v>300317.40273697692</v>
      </c>
      <c r="AN218" s="14">
        <f>VLOOKUP($A218,Python数据平滑!$A$56:$AN$109,COLUMN(Python数据平滑!AL$56),0)</f>
        <v>301661.61796266929</v>
      </c>
      <c r="AO218" s="14">
        <f>VLOOKUP($A218,Python数据平滑!$A$56:$AN$109,COLUMN(Python数据平滑!AM$56),0)</f>
        <v>302474.1030385301</v>
      </c>
      <c r="AP218" s="167">
        <f>VLOOKUP($A218,Python数据平滑!$A$56:$AN$109,COLUMN(Python数据平滑!AN$56),0)</f>
        <v>302746.34843820549</v>
      </c>
    </row>
    <row r="219" spans="1:42" x14ac:dyDescent="0.25">
      <c r="A219" s="198" t="s">
        <v>65</v>
      </c>
      <c r="B219" s="207">
        <f>VLOOKUP($A219,'高情景（2001-2060, 2020RMB）'!$A$57:$W$70,COLUMN('高情景（2001-2060, 2020RMB）'!U$1),0)</f>
        <v>73425.3</v>
      </c>
      <c r="C219" s="164">
        <f>VLOOKUP($A219,'高情景（2001-2060, 2020RMB）'!$A$57:$W$70,COLUMN('高情景（2001-2060, 2020RMB）'!V$1),0)</f>
        <v>74150.558181630418</v>
      </c>
      <c r="D219" s="164">
        <f>VLOOKUP($A219,'高情景（2001-2060, 2020RMB）'!$A$57:$W$70,COLUMN('高情景（2001-2060, 2020RMB）'!W$1),0)</f>
        <v>69030.48514791824</v>
      </c>
      <c r="E219" s="14">
        <f>VLOOKUP($A219,Python数据平滑!$A$56:$AN$109,COLUMN(Python数据平滑!C$56),0)</f>
        <v>70637.503762579698</v>
      </c>
      <c r="F219" s="14">
        <f>VLOOKUP($A219,Python数据平滑!$A$56:$AN$109,COLUMN(Python数据平滑!D$56),0)</f>
        <v>74645.659349963593</v>
      </c>
      <c r="G219" s="14">
        <f>VLOOKUP($A219,Python数据平滑!$A$56:$AN$109,COLUMN(Python数据平滑!E$56),0)</f>
        <v>79786.150794124813</v>
      </c>
      <c r="H219" s="14">
        <f>VLOOKUP($A219,Python数据平滑!$A$56:$AN$109,COLUMN(Python数据平滑!F$56),0)</f>
        <v>84802.387296034358</v>
      </c>
      <c r="I219" s="14">
        <f>VLOOKUP($A219,Python数据平滑!$A$56:$AN$109,COLUMN(Python数据平滑!G$56),0)</f>
        <v>89443.716031538701</v>
      </c>
      <c r="J219" s="14">
        <f>VLOOKUP($A219,Python数据平滑!$A$56:$AN$109,COLUMN(Python数据平滑!H$56),0)</f>
        <v>93773.751185878704</v>
      </c>
      <c r="K219" s="14">
        <f>VLOOKUP($A219,Python数据平滑!$A$56:$AN$109,COLUMN(Python数据平滑!I$56),0)</f>
        <v>97888.337387677995</v>
      </c>
      <c r="L219" s="14">
        <f>VLOOKUP($A219,Python数据平滑!$A$56:$AN$109,COLUMN(Python数据平滑!J$56),0)</f>
        <v>101912.47093414119</v>
      </c>
      <c r="M219" s="14">
        <f>VLOOKUP($A219,Python数据平滑!$A$56:$AN$109,COLUMN(Python数据平滑!K$56),0)</f>
        <v>105967.3764698493</v>
      </c>
      <c r="N219" s="14">
        <f>VLOOKUP($A219,Python数据平滑!$A$56:$AN$109,COLUMN(Python数据平滑!L$56),0)</f>
        <v>110067.7898882904</v>
      </c>
      <c r="O219" s="14">
        <f>VLOOKUP($A219,Python数据平滑!$A$56:$AN$109,COLUMN(Python数据平滑!M$56),0)</f>
        <v>114198.26646411741</v>
      </c>
      <c r="P219" s="14">
        <f>VLOOKUP($A219,Python数据平滑!$A$56:$AN$109,COLUMN(Python数据平滑!N$56),0)</f>
        <v>118341.7442656256</v>
      </c>
      <c r="Q219" s="14">
        <f>VLOOKUP($A219,Python数据平滑!$A$56:$AN$109,COLUMN(Python数据平滑!O$56),0)</f>
        <v>122479.5547175369</v>
      </c>
      <c r="R219" s="14">
        <f>VLOOKUP($A219,Python数据平滑!$A$56:$AN$109,COLUMN(Python数据平滑!P$56),0)</f>
        <v>126593.009167285</v>
      </c>
      <c r="S219" s="14">
        <f>VLOOKUP($A219,Python数据平滑!$A$56:$AN$109,COLUMN(Python数据平滑!Q$56),0)</f>
        <v>130668.51553957599</v>
      </c>
      <c r="T219" s="14">
        <f>VLOOKUP($A219,Python数据平滑!$A$56:$AN$109,COLUMN(Python数据平滑!R$56),0)</f>
        <v>134693.68791754849</v>
      </c>
      <c r="U219" s="14">
        <f>VLOOKUP($A219,Python数据平滑!$A$56:$AN$109,COLUMN(Python数据平滑!S$56),0)</f>
        <v>138655.95517477751</v>
      </c>
      <c r="V219" s="14">
        <f>VLOOKUP($A219,Python数据平滑!$A$56:$AN$109,COLUMN(Python数据平滑!T$56),0)</f>
        <v>142542.62401659761</v>
      </c>
      <c r="W219" s="14">
        <f>VLOOKUP($A219,Python数据平滑!$A$56:$AN$109,COLUMN(Python数据平滑!U$56),0)</f>
        <v>146340.9447693314</v>
      </c>
      <c r="X219" s="14">
        <f>VLOOKUP($A219,Python数据平滑!$A$56:$AN$109,COLUMN(Python数据平滑!V$56),0)</f>
        <v>150038.1794596462</v>
      </c>
      <c r="Y219" s="14">
        <f>VLOOKUP($A219,Python数据平滑!$A$56:$AN$109,COLUMN(Python数据平滑!W$56),0)</f>
        <v>153621.67169107011</v>
      </c>
      <c r="Z219" s="14">
        <f>VLOOKUP($A219,Python数据平滑!$A$56:$AN$109,COLUMN(Python数据平滑!X$56),0)</f>
        <v>157078.9177938847</v>
      </c>
      <c r="AA219" s="14">
        <f>VLOOKUP($A219,Python数据平滑!$A$56:$AN$109,COLUMN(Python数据平滑!Y$56),0)</f>
        <v>160397.6386986986</v>
      </c>
      <c r="AB219" s="14">
        <f>VLOOKUP($A219,Python数据平滑!$A$56:$AN$109,COLUMN(Python数据平滑!Z$56),0)</f>
        <v>163565.8519634039</v>
      </c>
      <c r="AC219" s="14">
        <f>VLOOKUP($A219,Python数据平滑!$A$56:$AN$109,COLUMN(Python数据平滑!AA$56),0)</f>
        <v>166571.9433683409</v>
      </c>
      <c r="AD219" s="14">
        <f>VLOOKUP($A219,Python数据平滑!$A$56:$AN$109,COLUMN(Python数据平滑!AB$56),0)</f>
        <v>169404.73748565911</v>
      </c>
      <c r="AE219" s="14">
        <f>VLOOKUP($A219,Python数据平滑!$A$56:$AN$109,COLUMN(Python数据平滑!AC$56),0)</f>
        <v>172053.56662629329</v>
      </c>
      <c r="AF219" s="14">
        <f>VLOOKUP($A219,Python数据平滑!$A$56:$AN$109,COLUMN(Python数据平滑!AD$56),0)</f>
        <v>174508.33757183849</v>
      </c>
      <c r="AG219" s="14">
        <f>VLOOKUP($A219,Python数据平滑!$A$56:$AN$109,COLUMN(Python数据平滑!AE$56),0)</f>
        <v>176759.59550901069</v>
      </c>
      <c r="AH219" s="14">
        <f>VLOOKUP($A219,Python数据平滑!$A$56:$AN$109,COLUMN(Python数据平滑!AF$56),0)</f>
        <v>178798.58460126139</v>
      </c>
      <c r="AI219" s="14">
        <f>VLOOKUP($A219,Python数据平滑!$A$56:$AN$109,COLUMN(Python数据平滑!AG$56),0)</f>
        <v>180617.30465542959</v>
      </c>
      <c r="AJ219" s="14">
        <f>VLOOKUP($A219,Python数据平滑!$A$56:$AN$109,COLUMN(Python数据平滑!AH$56),0)</f>
        <v>182208.56337084569</v>
      </c>
      <c r="AK219" s="14">
        <f>VLOOKUP($A219,Python数据平滑!$A$56:$AN$109,COLUMN(Python数据平滑!AI$56),0)</f>
        <v>183566.02369377899</v>
      </c>
      <c r="AL219" s="14">
        <f>VLOOKUP($A219,Python数据平滑!$A$56:$AN$109,COLUMN(Python数据平滑!AJ$56),0)</f>
        <v>184684.24584120291</v>
      </c>
      <c r="AM219" s="14">
        <f>VLOOKUP($A219,Python数据平滑!$A$56:$AN$109,COLUMN(Python数据平滑!AK$56),0)</f>
        <v>185558.72360408111</v>
      </c>
      <c r="AN219" s="14">
        <f>VLOOKUP($A219,Python数据平滑!$A$56:$AN$109,COLUMN(Python数据平滑!AL$56),0)</f>
        <v>186185.91459125091</v>
      </c>
      <c r="AO219" s="14">
        <f>VLOOKUP($A219,Python数据平滑!$A$56:$AN$109,COLUMN(Python数据平滑!AM$56),0)</f>
        <v>186563.2641299328</v>
      </c>
      <c r="AP219" s="167">
        <f>VLOOKUP($A219,Python数据平滑!$A$56:$AN$109,COLUMN(Python数据平滑!AN$56),0)</f>
        <v>186689.22259724839</v>
      </c>
    </row>
    <row r="220" spans="1:42" x14ac:dyDescent="0.25">
      <c r="A220" s="199" t="s">
        <v>125</v>
      </c>
      <c r="B220" s="207">
        <f>VLOOKUP($A220,'高情景（2001-2060, 2020RMB）'!$A$57:$W$70,COLUMN('高情景（2001-2060, 2020RMB）'!U$1),0)</f>
        <v>38244.1</v>
      </c>
      <c r="C220" s="164">
        <f>VLOOKUP($A220,'高情景（2001-2060, 2020RMB）'!$A$57:$W$70,COLUMN('高情景（2001-2060, 2020RMB）'!V$1),0)</f>
        <v>40828.762535731257</v>
      </c>
      <c r="D220" s="164">
        <f>VLOOKUP($A220,'高情景（2001-2060, 2020RMB）'!$A$57:$W$70,COLUMN('高情景（2001-2060, 2020RMB）'!W$1),0)</f>
        <v>42091.75905114122</v>
      </c>
      <c r="E220" s="14">
        <f>VLOOKUP($A220,Python数据平滑!$A$56:$AN$109,COLUMN(Python数据平滑!C$56),0)</f>
        <v>44119.008401411018</v>
      </c>
      <c r="F220" s="14">
        <f>VLOOKUP($A220,Python数据平滑!$A$56:$AN$109,COLUMN(Python数据平滑!D$56),0)</f>
        <v>49342.831762038913</v>
      </c>
      <c r="G220" s="14">
        <f>VLOOKUP($A220,Python数据平滑!$A$56:$AN$109,COLUMN(Python数据平滑!E$56),0)</f>
        <v>56358.645191810181</v>
      </c>
      <c r="H220" s="14">
        <f>VLOOKUP($A220,Python数据平滑!$A$56:$AN$109,COLUMN(Python数据平滑!F$56),0)</f>
        <v>63432.552841432647</v>
      </c>
      <c r="I220" s="14">
        <f>VLOOKUP($A220,Python数据平滑!$A$56:$AN$109,COLUMN(Python数据平滑!G$56),0)</f>
        <v>70111.646871870922</v>
      </c>
      <c r="J220" s="14">
        <f>VLOOKUP($A220,Python数据平滑!$A$56:$AN$109,COLUMN(Python数据平滑!H$56),0)</f>
        <v>76456.458547211281</v>
      </c>
      <c r="K220" s="14">
        <f>VLOOKUP($A220,Python数据平滑!$A$56:$AN$109,COLUMN(Python数据平滑!I$56),0)</f>
        <v>82642.589144625061</v>
      </c>
      <c r="L220" s="14">
        <f>VLOOKUP($A220,Python数据平滑!$A$56:$AN$109,COLUMN(Python数据平滑!J$56),0)</f>
        <v>88956.784794102248</v>
      </c>
      <c r="M220" s="14">
        <f>VLOOKUP($A220,Python数据平滑!$A$56:$AN$109,COLUMN(Python数据平滑!K$56),0)</f>
        <v>95716.890639263671</v>
      </c>
      <c r="N220" s="14">
        <f>VLOOKUP($A220,Python数据平滑!$A$56:$AN$109,COLUMN(Python数据平滑!L$56),0)</f>
        <v>102990.74993176429</v>
      </c>
      <c r="O220" s="14">
        <f>VLOOKUP($A220,Python数据平滑!$A$56:$AN$109,COLUMN(Python数据平滑!M$56),0)</f>
        <v>110765.11524267749</v>
      </c>
      <c r="P220" s="14">
        <f>VLOOKUP($A220,Python数据平滑!$A$56:$AN$109,COLUMN(Python数据平滑!N$56),0)</f>
        <v>119013.9700809465</v>
      </c>
      <c r="Q220" s="14">
        <f>VLOOKUP($A220,Python数据平滑!$A$56:$AN$109,COLUMN(Python数据平滑!O$56),0)</f>
        <v>127696.2219859068</v>
      </c>
      <c r="R220" s="14">
        <f>VLOOKUP($A220,Python数据平滑!$A$56:$AN$109,COLUMN(Python数据平滑!P$56),0)</f>
        <v>136762.59060076991</v>
      </c>
      <c r="S220" s="14">
        <f>VLOOKUP($A220,Python数据平滑!$A$56:$AN$109,COLUMN(Python数据平滑!Q$56),0)</f>
        <v>146185.97162487701</v>
      </c>
      <c r="T220" s="14">
        <f>VLOOKUP($A220,Python数据平滑!$A$56:$AN$109,COLUMN(Python数据平滑!R$56),0)</f>
        <v>155941.64812448641</v>
      </c>
      <c r="U220" s="14">
        <f>VLOOKUP($A220,Python数据平滑!$A$56:$AN$109,COLUMN(Python数据平滑!S$56),0)</f>
        <v>165999.01628739221</v>
      </c>
      <c r="V220" s="14">
        <f>VLOOKUP($A220,Python数据平滑!$A$56:$AN$109,COLUMN(Python数据平滑!T$56),0)</f>
        <v>176321.3141231898</v>
      </c>
      <c r="W220" s="14">
        <f>VLOOKUP($A220,Python数据平滑!$A$56:$AN$109,COLUMN(Python数据平滑!U$56),0)</f>
        <v>186865.42391982739</v>
      </c>
      <c r="X220" s="14">
        <f>VLOOKUP($A220,Python数据平滑!$A$56:$AN$109,COLUMN(Python数据平滑!V$56),0)</f>
        <v>197581.7627051468</v>
      </c>
      <c r="Y220" s="14">
        <f>VLOOKUP($A220,Python数据平滑!$A$56:$AN$109,COLUMN(Python数据平滑!W$56),0)</f>
        <v>208414.27471921849</v>
      </c>
      <c r="Z220" s="14">
        <f>VLOOKUP($A220,Python数据平滑!$A$56:$AN$109,COLUMN(Python数据平滑!X$56),0)</f>
        <v>219300.5391957305</v>
      </c>
      <c r="AA220" s="14">
        <f>VLOOKUP($A220,Python数据平滑!$A$56:$AN$109,COLUMN(Python数据平滑!Y$56),0)</f>
        <v>230172.00552914501</v>
      </c>
      <c r="AB220" s="14">
        <f>VLOOKUP($A220,Python数据平滑!$A$56:$AN$109,COLUMN(Python数据平滑!Z$56),0)</f>
        <v>240954.3661315513</v>
      </c>
      <c r="AC220" s="14">
        <f>VLOOKUP($A220,Python数据平滑!$A$56:$AN$109,COLUMN(Python数据平滑!AA$56),0)</f>
        <v>251568.07493812681</v>
      </c>
      <c r="AD220" s="14">
        <f>VLOOKUP($A220,Python数据平滑!$A$56:$AN$109,COLUMN(Python数据平滑!AB$56),0)</f>
        <v>261929.0166016139</v>
      </c>
      <c r="AE220" s="14">
        <f>VLOOKUP($A220,Python数据平滑!$A$56:$AN$109,COLUMN(Python数据平滑!AC$56),0)</f>
        <v>271949.32794613793</v>
      </c>
      <c r="AF220" s="14">
        <f>VLOOKUP($A220,Python数据平滑!$A$56:$AN$109,COLUMN(Python数据平滑!AD$56),0)</f>
        <v>281538.36927704437</v>
      </c>
      <c r="AG220" s="14">
        <f>VLOOKUP($A220,Python数据平滑!$A$56:$AN$109,COLUMN(Python数据平滑!AE$56),0)</f>
        <v>290603.83874200587</v>
      </c>
      <c r="AH220" s="14">
        <f>VLOOKUP($A220,Python数据平滑!$A$56:$AN$109,COLUMN(Python数据平滑!AF$56),0)</f>
        <v>299053.0182140891</v>
      </c>
      <c r="AI220" s="14">
        <f>VLOOKUP($A220,Python数据平滑!$A$56:$AN$109,COLUMN(Python数据平滑!AG$56),0)</f>
        <v>306794.13425270218</v>
      </c>
      <c r="AJ220" s="14">
        <f>VLOOKUP($A220,Python数据平滑!$A$56:$AN$109,COLUMN(Python数据平滑!AH$56),0)</f>
        <v>313737.81275239302</v>
      </c>
      <c r="AK220" s="14">
        <f>VLOOKUP($A220,Python数据平滑!$A$56:$AN$109,COLUMN(Python数据平滑!AI$56),0)</f>
        <v>319798.60109387542</v>
      </c>
      <c r="AL220" s="14">
        <f>VLOOKUP($A220,Python数据平滑!$A$56:$AN$109,COLUMN(Python数据平滑!AJ$56),0)</f>
        <v>324896.52716508461</v>
      </c>
      <c r="AM220" s="14">
        <f>VLOOKUP($A220,Python数据平滑!$A$56:$AN$109,COLUMN(Python数据平滑!AK$56),0)</f>
        <v>328958.66073069238</v>
      </c>
      <c r="AN220" s="14">
        <f>VLOOKUP($A220,Python数据平滑!$A$56:$AN$109,COLUMN(Python数据平滑!AL$56),0)</f>
        <v>331920.6395060019</v>
      </c>
      <c r="AO220" s="14">
        <f>VLOOKUP($A220,Python数据平滑!$A$56:$AN$109,COLUMN(Python数据平滑!AM$56),0)</f>
        <v>333728.12013612909</v>
      </c>
      <c r="AP220" s="167">
        <f>VLOOKUP($A220,Python数据平滑!$A$56:$AN$109,COLUMN(Python数据平滑!AN$56),0)</f>
        <v>334338.11327485408</v>
      </c>
    </row>
    <row r="221" spans="1:42" x14ac:dyDescent="0.25">
      <c r="A221" s="199" t="s">
        <v>108</v>
      </c>
      <c r="B221" s="207">
        <f>VLOOKUP($A221,'高情景（2001-2060, 2020RMB）'!$A$57:$W$70,COLUMN('高情景（2001-2060, 2020RMB）'!U$1),0)</f>
        <v>32467.599999999999</v>
      </c>
      <c r="C221" s="164">
        <f>VLOOKUP($A221,'高情景（2001-2060, 2020RMB）'!$A$57:$W$70,COLUMN('高情景（2001-2060, 2020RMB）'!V$1),0)</f>
        <v>34661.867595396638</v>
      </c>
      <c r="D221" s="164">
        <f>VLOOKUP($A221,'高情景（2001-2060, 2020RMB）'!$A$57:$W$70,COLUMN('高情景（2001-2060, 2020RMB）'!W$1),0)</f>
        <v>35734.097446895939</v>
      </c>
      <c r="E221" s="14">
        <f>VLOOKUP($A221,Python数据平滑!$A$56:$AN$109,COLUMN(Python数据平滑!C$56),0)</f>
        <v>36954.57426063509</v>
      </c>
      <c r="F221" s="14">
        <f>VLOOKUP($A221,Python数据平滑!$A$56:$AN$109,COLUMN(Python数据平滑!D$56),0)</f>
        <v>40038.024556630218</v>
      </c>
      <c r="G221" s="14">
        <f>VLOOKUP($A221,Python数据平滑!$A$56:$AN$109,COLUMN(Python数据平滑!E$56),0)</f>
        <v>44062.441032216841</v>
      </c>
      <c r="H221" s="14">
        <f>VLOOKUP($A221,Python数据平滑!$A$56:$AN$109,COLUMN(Python数据平滑!F$56),0)</f>
        <v>48026.676726435588</v>
      </c>
      <c r="I221" s="14">
        <f>VLOOKUP($A221,Python数据平滑!$A$56:$AN$109,COLUMN(Python数据平滑!G$56),0)</f>
        <v>51708.01878083629</v>
      </c>
      <c r="J221" s="14">
        <f>VLOOKUP($A221,Python数据平滑!$A$56:$AN$109,COLUMN(Python数据平滑!H$56),0)</f>
        <v>55155.918777580999</v>
      </c>
      <c r="K221" s="14">
        <f>VLOOKUP($A221,Python数据平滑!$A$56:$AN$109,COLUMN(Python数据平滑!I$56),0)</f>
        <v>58463.215412815822</v>
      </c>
      <c r="L221" s="14">
        <f>VLOOKUP($A221,Python数据平滑!$A$56:$AN$109,COLUMN(Python数据平滑!J$56),0)</f>
        <v>61762.81824991836</v>
      </c>
      <c r="M221" s="14">
        <f>VLOOKUP($A221,Python数据平滑!$A$56:$AN$109,COLUMN(Python数据平滑!K$56),0)</f>
        <v>65191.13013869831</v>
      </c>
      <c r="N221" s="14">
        <f>VLOOKUP($A221,Python数据平滑!$A$56:$AN$109,COLUMN(Python数据平滑!L$56),0)</f>
        <v>68769.013861289044</v>
      </c>
      <c r="O221" s="14">
        <f>VLOOKUP($A221,Python数据平滑!$A$56:$AN$109,COLUMN(Python数据平滑!M$56),0)</f>
        <v>72482.226968978357</v>
      </c>
      <c r="P221" s="14">
        <f>VLOOKUP($A221,Python数据平滑!$A$56:$AN$109,COLUMN(Python数据平滑!N$56),0)</f>
        <v>76312.603131231328</v>
      </c>
      <c r="Q221" s="14">
        <f>VLOOKUP($A221,Python数据平滑!$A$56:$AN$109,COLUMN(Python数据平滑!O$56),0)</f>
        <v>80237.72006442571</v>
      </c>
      <c r="R221" s="14">
        <f>VLOOKUP($A221,Python数据平滑!$A$56:$AN$109,COLUMN(Python数据平滑!P$56),0)</f>
        <v>84233.698153537567</v>
      </c>
      <c r="S221" s="14">
        <f>VLOOKUP($A221,Python数据平滑!$A$56:$AN$109,COLUMN(Python数据平滑!Q$56),0)</f>
        <v>88285.403227892399</v>
      </c>
      <c r="T221" s="14">
        <f>VLOOKUP($A221,Python数据平滑!$A$56:$AN$109,COLUMN(Python数据平滑!R$56),0)</f>
        <v>92379.222653359524</v>
      </c>
      <c r="U221" s="14">
        <f>VLOOKUP($A221,Python数据平滑!$A$56:$AN$109,COLUMN(Python数据平滑!S$56),0)</f>
        <v>96500.303027870832</v>
      </c>
      <c r="V221" s="14">
        <f>VLOOKUP($A221,Python数据平滑!$A$56:$AN$109,COLUMN(Python数据平滑!T$56),0)</f>
        <v>100632.5874220007</v>
      </c>
      <c r="W221" s="14">
        <f>VLOOKUP($A221,Python数据平滑!$A$56:$AN$109,COLUMN(Python数据平滑!U$56),0)</f>
        <v>104758.86951217</v>
      </c>
      <c r="X221" s="14">
        <f>VLOOKUP($A221,Python数据平滑!$A$56:$AN$109,COLUMN(Python数据平滑!V$56),0)</f>
        <v>108860.8653495684</v>
      </c>
      <c r="Y221" s="14">
        <f>VLOOKUP($A221,Python数据平滑!$A$56:$AN$109,COLUMN(Python数据平滑!W$56),0)</f>
        <v>112919.3032830304</v>
      </c>
      <c r="Z221" s="14">
        <f>VLOOKUP($A221,Python数据平滑!$A$56:$AN$109,COLUMN(Python数据平滑!X$56),0)</f>
        <v>116914.0322966297</v>
      </c>
      <c r="AA221" s="14">
        <f>VLOOKUP($A221,Python数据平滑!$A$56:$AN$109,COLUMN(Python数据平滑!Y$56),0)</f>
        <v>120824.1487350112</v>
      </c>
      <c r="AB221" s="14">
        <f>VLOOKUP($A221,Python数据平滑!$A$56:$AN$109,COLUMN(Python数据平滑!Z$56),0)</f>
        <v>124628.1410747679</v>
      </c>
      <c r="AC221" s="14">
        <f>VLOOKUP($A221,Python数据平滑!$A$56:$AN$109,COLUMN(Python数据平滑!AA$56),0)</f>
        <v>128304.05206290531</v>
      </c>
      <c r="AD221" s="14">
        <f>VLOOKUP($A221,Python数据平滑!$A$56:$AN$109,COLUMN(Python数据平滑!AB$56),0)</f>
        <v>131829.65718901929</v>
      </c>
      <c r="AE221" s="14">
        <f>VLOOKUP($A221,Python数据平滑!$A$56:$AN$109,COLUMN(Python数据平滑!AC$56),0)</f>
        <v>135182.65809266511</v>
      </c>
      <c r="AF221" s="14">
        <f>VLOOKUP($A221,Python数据平滑!$A$56:$AN$109,COLUMN(Python数据平滑!AD$56),0)</f>
        <v>138340.88913886869</v>
      </c>
      <c r="AG221" s="14">
        <f>VLOOKUP($A221,Python数据平滑!$A$56:$AN$109,COLUMN(Python数据平滑!AE$56),0)</f>
        <v>141282.5350309716</v>
      </c>
      <c r="AH221" s="14">
        <f>VLOOKUP($A221,Python数据平滑!$A$56:$AN$109,COLUMN(Python数据平滑!AF$56),0)</f>
        <v>143986.35697980321</v>
      </c>
      <c r="AI221" s="14">
        <f>VLOOKUP($A221,Python数据平滑!$A$56:$AN$109,COLUMN(Python数据平滑!AG$56),0)</f>
        <v>146431.92462084931</v>
      </c>
      <c r="AJ221" s="14">
        <f>VLOOKUP($A221,Python数据平滑!$A$56:$AN$109,COLUMN(Python数据平滑!AH$56),0)</f>
        <v>148599.85057610189</v>
      </c>
      <c r="AK221" s="14">
        <f>VLOOKUP($A221,Python数据平滑!$A$56:$AN$109,COLUMN(Python数据平滑!AI$56),0)</f>
        <v>150472.0243042009</v>
      </c>
      <c r="AL221" s="14">
        <f>VLOOKUP($A221,Python数据平滑!$A$56:$AN$109,COLUMN(Python数据平滑!AJ$56),0)</f>
        <v>152031.8416804962</v>
      </c>
      <c r="AM221" s="14">
        <f>VLOOKUP($A221,Python数据平滑!$A$56:$AN$109,COLUMN(Python数据平滑!AK$56),0)</f>
        <v>153264.42660639499</v>
      </c>
      <c r="AN221" s="14">
        <f>VLOOKUP($A221,Python数据平滑!$A$56:$AN$109,COLUMN(Python数据平滑!AL$56),0)</f>
        <v>154156.84087258871</v>
      </c>
      <c r="AO221" s="14">
        <f>VLOOKUP($A221,Python数据平滑!$A$56:$AN$109,COLUMN(Python数据平滑!AM$56),0)</f>
        <v>154698.2784999758</v>
      </c>
      <c r="AP221" s="167">
        <f>VLOOKUP($A221,Python数据平滑!$A$56:$AN$109,COLUMN(Python数据平滑!AN$56),0)</f>
        <v>154880.2408603786</v>
      </c>
    </row>
    <row r="222" spans="1:42" x14ac:dyDescent="0.25">
      <c r="A222" s="199" t="s">
        <v>126</v>
      </c>
      <c r="B222" s="207">
        <f>VLOOKUP($A222,'高情景（2001-2060, 2020RMB）'!$A$57:$W$70,COLUMN('高情景（2001-2060, 2020RMB）'!U$1),0)</f>
        <v>24166.2</v>
      </c>
      <c r="C222" s="164">
        <f>VLOOKUP($A222,'高情景（2001-2060, 2020RMB）'!$A$57:$W$70,COLUMN('高情景（2001-2060, 2020RMB）'!V$1),0)</f>
        <v>25799.431577445641</v>
      </c>
      <c r="D222" s="164">
        <f>VLOOKUP($A222,'高情景（2001-2060, 2020RMB）'!$A$57:$W$70,COLUMN('高情景（2001-2060, 2020RMB）'!W$1),0)</f>
        <v>26597.51092538951</v>
      </c>
      <c r="E222" s="14">
        <f>VLOOKUP($A222,Python数据平滑!$A$56:$AN$109,COLUMN(Python数据平滑!C$56),0)</f>
        <v>27565.203675291461</v>
      </c>
      <c r="F222" s="14">
        <f>VLOOKUP($A222,Python数据平滑!$A$56:$AN$109,COLUMN(Python数据平滑!D$56),0)</f>
        <v>30017.339612961849</v>
      </c>
      <c r="G222" s="14">
        <f>VLOOKUP($A222,Python数据平滑!$A$56:$AN$109,COLUMN(Python数据平滑!E$56),0)</f>
        <v>33231.467530467868</v>
      </c>
      <c r="H222" s="14">
        <f>VLOOKUP($A222,Python数据平滑!$A$56:$AN$109,COLUMN(Python数据平滑!F$56),0)</f>
        <v>36407.566736565837</v>
      </c>
      <c r="I222" s="14">
        <f>VLOOKUP($A222,Python数据平滑!$A$56:$AN$109,COLUMN(Python数据平滑!G$56),0)</f>
        <v>39363.058456481922</v>
      </c>
      <c r="J222" s="14">
        <f>VLOOKUP($A222,Python数据平滑!$A$56:$AN$109,COLUMN(Python数据平滑!H$56),0)</f>
        <v>42136.090321759257</v>
      </c>
      <c r="K222" s="14">
        <f>VLOOKUP($A222,Python数据平滑!$A$56:$AN$109,COLUMN(Python数据平滑!I$56),0)</f>
        <v>44802.374370989157</v>
      </c>
      <c r="L222" s="14">
        <f>VLOOKUP($A222,Python数据平滑!$A$56:$AN$109,COLUMN(Python数据平滑!J$56),0)</f>
        <v>47472.531517735239</v>
      </c>
      <c r="M222" s="14">
        <f>VLOOKUP($A222,Python数据平滑!$A$56:$AN$109,COLUMN(Python数据平滑!K$56),0)</f>
        <v>50261.483918595608</v>
      </c>
      <c r="N222" s="14">
        <f>VLOOKUP($A222,Python数据平滑!$A$56:$AN$109,COLUMN(Python数据平滑!L$56),0)</f>
        <v>53187.799511042307</v>
      </c>
      <c r="O222" s="14">
        <f>VLOOKUP($A222,Python数据平滑!$A$56:$AN$109,COLUMN(Python数据平滑!M$56),0)</f>
        <v>56240.426174310967</v>
      </c>
      <c r="P222" s="14">
        <f>VLOOKUP($A222,Python数据平滑!$A$56:$AN$109,COLUMN(Python数据平滑!N$56),0)</f>
        <v>59404.741230742213</v>
      </c>
      <c r="Q222" s="14">
        <f>VLOOKUP($A222,Python数据平滑!$A$56:$AN$109,COLUMN(Python数据平滑!O$56),0)</f>
        <v>62662.194652078033</v>
      </c>
      <c r="R222" s="14">
        <f>VLOOKUP($A222,Python数据平滑!$A$56:$AN$109,COLUMN(Python数据平滑!P$56),0)</f>
        <v>65992.731799706205</v>
      </c>
      <c r="S222" s="14">
        <f>VLOOKUP($A222,Python数据平滑!$A$56:$AN$109,COLUMN(Python数据平滑!Q$56),0)</f>
        <v>69383.866850274571</v>
      </c>
      <c r="T222" s="14">
        <f>VLOOKUP($A222,Python数据平滑!$A$56:$AN$109,COLUMN(Python数据平滑!R$56),0)</f>
        <v>72824.350545299807</v>
      </c>
      <c r="U222" s="14">
        <f>VLOOKUP($A222,Python数据平滑!$A$56:$AN$109,COLUMN(Python数据平滑!S$56),0)</f>
        <v>76301.71615248124</v>
      </c>
      <c r="V222" s="14">
        <f>VLOOKUP($A222,Python数据平滑!$A$56:$AN$109,COLUMN(Python数据平滑!T$56),0)</f>
        <v>79802.297742137467</v>
      </c>
      <c r="W222" s="14">
        <f>VLOOKUP($A222,Python数据平滑!$A$56:$AN$109,COLUMN(Python数据平滑!U$56),0)</f>
        <v>83311.265053599855</v>
      </c>
      <c r="X222" s="14">
        <f>VLOOKUP($A222,Python数据平滑!$A$56:$AN$109,COLUMN(Python数据平滑!V$56),0)</f>
        <v>86812.676036420118</v>
      </c>
      <c r="Y222" s="14">
        <f>VLOOKUP($A222,Python数据平滑!$A$56:$AN$109,COLUMN(Python数据平滑!W$56),0)</f>
        <v>90289.547941143144</v>
      </c>
      <c r="Z222" s="14">
        <f>VLOOKUP($A222,Python数据平滑!$A$56:$AN$109,COLUMN(Python数据平滑!X$56),0)</f>
        <v>93723.947582563836</v>
      </c>
      <c r="AA222" s="14">
        <f>VLOOKUP($A222,Python数据平滑!$A$56:$AN$109,COLUMN(Python数据平滑!Y$56),0)</f>
        <v>97097.101106167407</v>
      </c>
      <c r="AB222" s="14">
        <f>VLOOKUP($A222,Python数据平滑!$A$56:$AN$109,COLUMN(Python数据平滑!Z$56),0)</f>
        <v>100389.5232584726</v>
      </c>
      <c r="AC222" s="14">
        <f>VLOOKUP($A222,Python数据平滑!$A$56:$AN$109,COLUMN(Python数据平滑!AA$56),0)</f>
        <v>103581.1657982106</v>
      </c>
      <c r="AD222" s="14">
        <f>VLOOKUP($A222,Python数据平滑!$A$56:$AN$109,COLUMN(Python数据平滑!AB$56),0)</f>
        <v>106651.5842930728</v>
      </c>
      <c r="AE222" s="14">
        <f>VLOOKUP($A222,Python数据平滑!$A$56:$AN$109,COLUMN(Python数据平滑!AC$56),0)</f>
        <v>109580.1221329439</v>
      </c>
      <c r="AF222" s="14">
        <f>VLOOKUP($A222,Python数据平滑!$A$56:$AN$109,COLUMN(Python数据平滑!AD$56),0)</f>
        <v>112346.11016323821</v>
      </c>
      <c r="AG222" s="14">
        <f>VLOOKUP($A222,Python数据平滑!$A$56:$AN$109,COLUMN(Python数据平滑!AE$56),0)</f>
        <v>114929.0799106077</v>
      </c>
      <c r="AH222" s="14">
        <f>VLOOKUP($A222,Python数据平滑!$A$56:$AN$109,COLUMN(Python数据平滑!AF$56),0)</f>
        <v>117308.987948408</v>
      </c>
      <c r="AI222" s="14">
        <f>VLOOKUP($A222,Python数据平滑!$A$56:$AN$109,COLUMN(Python数据平滑!AG$56),0)</f>
        <v>119466.44854231919</v>
      </c>
      <c r="AJ222" s="14">
        <f>VLOOKUP($A222,Python数据平滑!$A$56:$AN$109,COLUMN(Python数据平滑!AH$56),0)</f>
        <v>121382.9713394502</v>
      </c>
      <c r="AK222" s="14">
        <f>VLOOKUP($A222,Python数据平滑!$A$56:$AN$109,COLUMN(Python数据平滑!AI$56),0)</f>
        <v>123041.2005294703</v>
      </c>
      <c r="AL222" s="14">
        <f>VLOOKUP($A222,Python数据平滑!$A$56:$AN$109,COLUMN(Python数据平滑!AJ$56),0)</f>
        <v>124425.1516260988</v>
      </c>
      <c r="AM222" s="14">
        <f>VLOOKUP($A222,Python数据平滑!$A$56:$AN$109,COLUMN(Python数据平滑!AK$56),0)</f>
        <v>125520.44180342709</v>
      </c>
      <c r="AN222" s="14">
        <f>VLOOKUP($A222,Python数据平滑!$A$56:$AN$109,COLUMN(Python数据平滑!AL$56),0)</f>
        <v>126314.5095849986</v>
      </c>
      <c r="AO222" s="14">
        <f>VLOOKUP($A222,Python数据平滑!$A$56:$AN$109,COLUMN(Python数据平滑!AM$56),0)</f>
        <v>126796.81963387939</v>
      </c>
      <c r="AP222" s="167">
        <f>VLOOKUP($A222,Python数据平滑!$A$56:$AN$109,COLUMN(Python数据平滑!AN$56),0)</f>
        <v>126959.0484369256</v>
      </c>
    </row>
    <row r="223" spans="1:42" x14ac:dyDescent="0.25">
      <c r="A223" s="199" t="s">
        <v>110</v>
      </c>
      <c r="B223" s="207">
        <f>VLOOKUP($A223,'高情景（2001-2060, 2020RMB）'!$A$57:$W$70,COLUMN('高情景（2001-2060, 2020RMB）'!U$1),0)</f>
        <v>5863.1</v>
      </c>
      <c r="C223" s="164">
        <f>VLOOKUP($A223,'高情景（2001-2060, 2020RMB）'!$A$57:$W$70,COLUMN('高情景（2001-2060, 2020RMB）'!V$1),0)</f>
        <v>6259.3476542328353</v>
      </c>
      <c r="D223" s="164">
        <f>VLOOKUP($A223,'高情景（2001-2060, 2020RMB）'!$A$57:$W$70,COLUMN('高情景（2001-2060, 2020RMB）'!W$1),0)</f>
        <v>6452.974249433144</v>
      </c>
      <c r="E223" s="14">
        <f>VLOOKUP($A223,Python数据平滑!$A$56:$AN$109,COLUMN(Python数据平滑!C$56),0)</f>
        <v>6628.0364398045413</v>
      </c>
      <c r="F223" s="14">
        <f>VLOOKUP($A223,Python数据平滑!$A$56:$AN$109,COLUMN(Python数据平滑!D$56),0)</f>
        <v>7066.4634613910221</v>
      </c>
      <c r="G223" s="14">
        <f>VLOOKUP($A223,Python数据平滑!$A$56:$AN$109,COLUMN(Python数据平滑!E$56),0)</f>
        <v>7631.7681650885497</v>
      </c>
      <c r="H223" s="14">
        <f>VLOOKUP($A223,Python数据平滑!$A$56:$AN$109,COLUMN(Python数据平滑!F$56),0)</f>
        <v>8184.4051686632802</v>
      </c>
      <c r="I223" s="14">
        <f>VLOOKUP($A223,Python数据平滑!$A$56:$AN$109,COLUMN(Python数据平滑!G$56),0)</f>
        <v>8695.592625297164</v>
      </c>
      <c r="J223" s="14">
        <f>VLOOKUP($A223,Python数据平滑!$A$56:$AN$109,COLUMN(Python数据平滑!H$56),0)</f>
        <v>9172.5926710613967</v>
      </c>
      <c r="K223" s="14">
        <f>VLOOKUP($A223,Python数据平滑!$A$56:$AN$109,COLUMN(Python数据平滑!I$56),0)</f>
        <v>9627.1255164710929</v>
      </c>
      <c r="L223" s="14">
        <f>VLOOKUP($A223,Python数据平滑!$A$56:$AN$109,COLUMN(Python数据平滑!J$56),0)</f>
        <v>10074.96413327869</v>
      </c>
      <c r="M223" s="14">
        <f>VLOOKUP($A223,Python数据平滑!$A$56:$AN$109,COLUMN(Python数据平滑!K$56),0)</f>
        <v>10531.700124280769</v>
      </c>
      <c r="N223" s="14">
        <f>VLOOKUP($A223,Python数据平滑!$A$56:$AN$109,COLUMN(Python数据平滑!L$56),0)</f>
        <v>10999.358156106369</v>
      </c>
      <c r="O223" s="14">
        <f>VLOOKUP($A223,Python数据平滑!$A$56:$AN$109,COLUMN(Python数据平滑!M$56),0)</f>
        <v>11476.008847505271</v>
      </c>
      <c r="P223" s="14">
        <f>VLOOKUP($A223,Python数据平滑!$A$56:$AN$109,COLUMN(Python数据平滑!N$56),0)</f>
        <v>11959.413061422551</v>
      </c>
      <c r="Q223" s="14">
        <f>VLOOKUP($A223,Python数据平滑!$A$56:$AN$109,COLUMN(Python数据平滑!O$56),0)</f>
        <v>12447.01197979475</v>
      </c>
      <c r="R223" s="14">
        <f>VLOOKUP($A223,Python数据平滑!$A$56:$AN$109,COLUMN(Python数据平滑!P$56),0)</f>
        <v>12936.19242781118</v>
      </c>
      <c r="S223" s="14">
        <f>VLOOKUP($A223,Python数据平滑!$A$56:$AN$109,COLUMN(Python数据平滑!Q$56),0)</f>
        <v>13425.180417125081</v>
      </c>
      <c r="T223" s="14">
        <f>VLOOKUP($A223,Python数据平滑!$A$56:$AN$109,COLUMN(Python数据平滑!R$56),0)</f>
        <v>13912.377831856031</v>
      </c>
      <c r="U223" s="14">
        <f>VLOOKUP($A223,Python数据平滑!$A$56:$AN$109,COLUMN(Python数据平滑!S$56),0)</f>
        <v>14396.11911017515</v>
      </c>
      <c r="V223" s="14">
        <f>VLOOKUP($A223,Python数据平滑!$A$56:$AN$109,COLUMN(Python数据平滑!T$56),0)</f>
        <v>14874.678875917831</v>
      </c>
      <c r="W223" s="14">
        <f>VLOOKUP($A223,Python数据平滑!$A$56:$AN$109,COLUMN(Python数据平滑!U$56),0)</f>
        <v>15346.28047469074</v>
      </c>
      <c r="X223" s="14">
        <f>VLOOKUP($A223,Python数据平滑!$A$56:$AN$109,COLUMN(Python数据平滑!V$56),0)</f>
        <v>15809.10537849229</v>
      </c>
      <c r="Y223" s="14">
        <f>VLOOKUP($A223,Python数据平滑!$A$56:$AN$109,COLUMN(Python数据平滑!W$56),0)</f>
        <v>16261.30341044192</v>
      </c>
      <c r="Z223" s="14">
        <f>VLOOKUP($A223,Python数据平滑!$A$56:$AN$109,COLUMN(Python数据平滑!X$56),0)</f>
        <v>16701.003728697349</v>
      </c>
      <c r="AA223" s="14">
        <f>VLOOKUP($A223,Python数据平滑!$A$56:$AN$109,COLUMN(Python数据平滑!Y$56),0)</f>
        <v>17126.326496222919</v>
      </c>
      <c r="AB223" s="14">
        <f>VLOOKUP($A223,Python数据平滑!$A$56:$AN$109,COLUMN(Python数据平滑!Z$56),0)</f>
        <v>17535.395150952128</v>
      </c>
      <c r="AC223" s="14">
        <f>VLOOKUP($A223,Python数据平滑!$A$56:$AN$109,COLUMN(Python数据平滑!AA$56),0)</f>
        <v>17926.349179273369</v>
      </c>
      <c r="AD223" s="14">
        <f>VLOOKUP($A223,Python数据平滑!$A$56:$AN$109,COLUMN(Python数据平滑!AB$56),0)</f>
        <v>18297.357284869369</v>
      </c>
      <c r="AE223" s="14">
        <f>VLOOKUP($A223,Python数据平滑!$A$56:$AN$109,COLUMN(Python数据平滑!AC$56),0)</f>
        <v>18646.630834969419</v>
      </c>
      <c r="AF223" s="14">
        <f>VLOOKUP($A223,Python数据平滑!$A$56:$AN$109,COLUMN(Python数据平滑!AD$56),0)</f>
        <v>18972.43745723629</v>
      </c>
      <c r="AG223" s="14">
        <f>VLOOKUP($A223,Python数据平滑!$A$56:$AN$109,COLUMN(Python数据平滑!AE$56),0)</f>
        <v>19273.114653007291</v>
      </c>
      <c r="AH223" s="14">
        <f>VLOOKUP($A223,Python数据平滑!$A$56:$AN$109,COLUMN(Python数据平滑!AF$56),0)</f>
        <v>19547.083286624649</v>
      </c>
      <c r="AI223" s="14">
        <f>VLOOKUP($A223,Python数据平滑!$A$56:$AN$109,COLUMN(Python数据平滑!AG$56),0)</f>
        <v>19792.860806300931</v>
      </c>
      <c r="AJ223" s="14">
        <f>VLOOKUP($A223,Python数据平滑!$A$56:$AN$109,COLUMN(Python数据平滑!AH$56),0)</f>
        <v>20009.074049507919</v>
      </c>
      <c r="AK223" s="14">
        <f>VLOOKUP($A223,Python数据平滑!$A$56:$AN$109,COLUMN(Python数据平滑!AI$56),0)</f>
        <v>20194.471485390401</v>
      </c>
      <c r="AL223" s="14">
        <f>VLOOKUP($A223,Python数据平滑!$A$56:$AN$109,COLUMN(Python数据平滑!AJ$56),0)</f>
        <v>20347.934748269621</v>
      </c>
      <c r="AM223" s="14">
        <f>VLOOKUP($A223,Python数据平滑!$A$56:$AN$109,COLUMN(Python数据平滑!AK$56),0)</f>
        <v>20468.489319987839</v>
      </c>
      <c r="AN223" s="14">
        <f>VLOOKUP($A223,Python数据平滑!$A$56:$AN$109,COLUMN(Python数据平滑!AL$56),0)</f>
        <v>20555.314224676051</v>
      </c>
      <c r="AO223" s="14">
        <f>VLOOKUP($A223,Python数据平滑!$A$56:$AN$109,COLUMN(Python数据平滑!AM$56),0)</f>
        <v>20607.75060749691</v>
      </c>
      <c r="AP223" s="167">
        <f>VLOOKUP($A223,Python数据平滑!$A$56:$AN$109,COLUMN(Python数据平滑!AN$56),0)</f>
        <v>20625.30907896678</v>
      </c>
    </row>
    <row r="224" spans="1:42" x14ac:dyDescent="0.25">
      <c r="A224" s="199" t="s">
        <v>111</v>
      </c>
      <c r="B224" s="207">
        <f>VLOOKUP($A224,'高情景（2001-2060, 2020RMB）'!$A$57:$W$70,COLUMN('高情景（2001-2060, 2020RMB）'!U$1),0)</f>
        <v>16353.2</v>
      </c>
      <c r="C224" s="164">
        <f>VLOOKUP($A224,'高情景（2001-2060, 2020RMB）'!$A$57:$W$70,COLUMN('高情景（2001-2060, 2020RMB）'!V$1),0)</f>
        <v>17458.40324388129</v>
      </c>
      <c r="D224" s="164">
        <f>VLOOKUP($A224,'高情景（2001-2060, 2020RMB）'!$A$57:$W$70,COLUMN('高情景（2001-2060, 2020RMB）'!W$1),0)</f>
        <v>17998.461308152702</v>
      </c>
      <c r="E224" s="14">
        <f>VLOOKUP($A224,Python数据平滑!$A$56:$AN$109,COLUMN(Python数据平滑!C$56),0)</f>
        <v>18485.41928135468</v>
      </c>
      <c r="F224" s="14">
        <f>VLOOKUP($A224,Python数据平滑!$A$56:$AN$109,COLUMN(Python数据平滑!D$56),0)</f>
        <v>19704.857880296549</v>
      </c>
      <c r="G224" s="14">
        <f>VLOOKUP($A224,Python数据平滑!$A$56:$AN$109,COLUMN(Python数据平滑!E$56),0)</f>
        <v>21277.0157050813</v>
      </c>
      <c r="H224" s="14">
        <f>VLOOKUP($A224,Python数据平滑!$A$56:$AN$109,COLUMN(Python数据平滑!F$56),0)</f>
        <v>22813.860757987241</v>
      </c>
      <c r="I224" s="14">
        <f>VLOOKUP($A224,Python数据平滑!$A$56:$AN$109,COLUMN(Python数据平滑!G$56),0)</f>
        <v>24235.416890955668</v>
      </c>
      <c r="J224" s="14">
        <f>VLOOKUP($A224,Python数据平滑!$A$56:$AN$109,COLUMN(Python数据平滑!H$56),0)</f>
        <v>25561.876789787791</v>
      </c>
      <c r="K224" s="14">
        <f>VLOOKUP($A224,Python数据平滑!$A$56:$AN$109,COLUMN(Python数据平滑!I$56),0)</f>
        <v>26825.783321373248</v>
      </c>
      <c r="L224" s="14">
        <f>VLOOKUP($A224,Python数据平滑!$A$56:$AN$109,COLUMN(Python数据平滑!J$56),0)</f>
        <v>28070.905279101291</v>
      </c>
      <c r="M224" s="14">
        <f>VLOOKUP($A224,Python数据平滑!$A$56:$AN$109,COLUMN(Python数据平滑!K$56),0)</f>
        <v>29340.491816516849</v>
      </c>
      <c r="N224" s="14">
        <f>VLOOKUP($A224,Python数据平滑!$A$56:$AN$109,COLUMN(Python数据平滑!L$56),0)</f>
        <v>30640.150605609098</v>
      </c>
      <c r="O224" s="14">
        <f>VLOOKUP($A224,Python数据平滑!$A$56:$AN$109,COLUMN(Python数据平滑!M$56),0)</f>
        <v>31964.524148179451</v>
      </c>
      <c r="P224" s="14">
        <f>VLOOKUP($A224,Python数据平滑!$A$56:$AN$109,COLUMN(Python数据平滑!N$56),0)</f>
        <v>33307.400483157922</v>
      </c>
      <c r="Q224" s="14">
        <f>VLOOKUP($A224,Python数据平滑!$A$56:$AN$109,COLUMN(Python数据平滑!O$56),0)</f>
        <v>34661.686339934589</v>
      </c>
      <c r="R224" s="14">
        <f>VLOOKUP($A224,Python数据平滑!$A$56:$AN$109,COLUMN(Python数据平滑!P$56),0)</f>
        <v>36020.14066903387</v>
      </c>
      <c r="S224" s="14">
        <f>VLOOKUP($A224,Python数据平滑!$A$56:$AN$109,COLUMN(Python数据平滑!Q$56),0)</f>
        <v>37377.842999778179</v>
      </c>
      <c r="T224" s="14">
        <f>VLOOKUP($A224,Python数据平滑!$A$56:$AN$109,COLUMN(Python数据平滑!R$56),0)</f>
        <v>38730.360173553723</v>
      </c>
      <c r="U224" s="14">
        <f>VLOOKUP($A224,Python数据平滑!$A$56:$AN$109,COLUMN(Python数据平滑!S$56),0)</f>
        <v>40073.074159054238</v>
      </c>
      <c r="V224" s="14">
        <f>VLOOKUP($A224,Python数据平滑!$A$56:$AN$109,COLUMN(Python数据平滑!T$56),0)</f>
        <v>41401.203271732003</v>
      </c>
      <c r="W224" s="14">
        <f>VLOOKUP($A224,Python数据平滑!$A$56:$AN$109,COLUMN(Python数据平滑!U$56),0)</f>
        <v>42709.825872743902</v>
      </c>
      <c r="X224" s="14">
        <f>VLOOKUP($A224,Python数据平滑!$A$56:$AN$109,COLUMN(Python数据平滑!V$56),0)</f>
        <v>43993.906445626213</v>
      </c>
      <c r="Y224" s="14">
        <f>VLOOKUP($A224,Python数据平滑!$A$56:$AN$109,COLUMN(Python数据平滑!W$56),0)</f>
        <v>45248.323914887333</v>
      </c>
      <c r="Z224" s="14">
        <f>VLOOKUP($A224,Python数据平滑!$A$56:$AN$109,COLUMN(Python数据平滑!X$56),0)</f>
        <v>46467.902036478437</v>
      </c>
      <c r="AA224" s="14">
        <f>VLOOKUP($A224,Python数据平滑!$A$56:$AN$109,COLUMN(Python数据平滑!Y$56),0)</f>
        <v>47647.44165618917</v>
      </c>
      <c r="AB224" s="14">
        <f>VLOOKUP($A224,Python数据平滑!$A$56:$AN$109,COLUMN(Python数据平滑!Z$56),0)</f>
        <v>48781.754598969637</v>
      </c>
      <c r="AC224" s="14">
        <f>VLOOKUP($A224,Python数据平滑!$A$56:$AN$109,COLUMN(Python数据平滑!AA$56),0)</f>
        <v>49865.698920576157</v>
      </c>
      <c r="AD224" s="14">
        <f>VLOOKUP($A224,Python数据平滑!$A$56:$AN$109,COLUMN(Python数据平滑!AB$56),0)</f>
        <v>50894.215223334417</v>
      </c>
      <c r="AE224" s="14">
        <f>VLOOKUP($A224,Python数据平滑!$A$56:$AN$109,COLUMN(Python数据平滑!AC$56),0)</f>
        <v>51862.363710796548</v>
      </c>
      <c r="AF224" s="14">
        <f>VLOOKUP($A224,Python数据平滑!$A$56:$AN$109,COLUMN(Python数据平滑!AD$56),0)</f>
        <v>52765.361632195432</v>
      </c>
      <c r="AG224" s="14">
        <f>VLOOKUP($A224,Python数据平滑!$A$56:$AN$109,COLUMN(Python数据平滑!AE$56),0)</f>
        <v>53598.620747410321</v>
      </c>
      <c r="AH224" s="14">
        <f>VLOOKUP($A224,Python数据平滑!$A$56:$AN$109,COLUMN(Python数据平滑!AF$56),0)</f>
        <v>54357.784427159771</v>
      </c>
      <c r="AI224" s="14">
        <f>VLOOKUP($A224,Python数据平滑!$A$56:$AN$109,COLUMN(Python数据平滑!AG$56),0)</f>
        <v>55038.763991777021</v>
      </c>
      <c r="AJ224" s="14">
        <f>VLOOKUP($A224,Python数据平滑!$A$56:$AN$109,COLUMN(Python数据平滑!AH$56),0)</f>
        <v>55637.773885615527</v>
      </c>
      <c r="AK224" s="14">
        <f>VLOOKUP($A224,Python数据平滑!$A$56:$AN$109,COLUMN(Python数据平滑!AI$56),0)</f>
        <v>56151.36528318817</v>
      </c>
      <c r="AL224" s="14">
        <f>VLOOKUP($A224,Python数据平滑!$A$56:$AN$109,COLUMN(Python数据平滑!AJ$56),0)</f>
        <v>56576.457727828783</v>
      </c>
      <c r="AM224" s="14">
        <f>VLOOKUP($A224,Python数据平滑!$A$56:$AN$109,COLUMN(Python数据平滑!AK$56),0)</f>
        <v>56910.368414126453</v>
      </c>
      <c r="AN224" s="14">
        <f>VLOOKUP($A224,Python数据平滑!$A$56:$AN$109,COLUMN(Python数据平滑!AL$56),0)</f>
        <v>57150.838741701511</v>
      </c>
      <c r="AO224" s="14">
        <f>VLOOKUP($A224,Python数据平滑!$A$56:$AN$109,COLUMN(Python数据平滑!AM$56),0)</f>
        <v>57296.057790015861</v>
      </c>
      <c r="AP224" s="167">
        <f>VLOOKUP($A224,Python数据平滑!$A$56:$AN$109,COLUMN(Python数据平滑!AN$56),0)</f>
        <v>57344.682391713788</v>
      </c>
    </row>
    <row r="225" spans="1:42" x14ac:dyDescent="0.25">
      <c r="A225" s="199" t="s">
        <v>112</v>
      </c>
      <c r="B225" s="207">
        <f>VLOOKUP($A225,'高情景（2001-2060, 2020RMB）'!$A$57:$W$70,COLUMN('高情景（2001-2060, 2020RMB）'!U$1),0)</f>
        <v>40091.9</v>
      </c>
      <c r="C225" s="164">
        <f>VLOOKUP($A225,'高情景（2001-2060, 2020RMB）'!$A$57:$W$70,COLUMN('高情景（2001-2060, 2020RMB）'!V$1),0)</f>
        <v>42801.442959993416</v>
      </c>
      <c r="D225" s="164">
        <f>VLOOKUP($A225,'高情景（2001-2060, 2020RMB）'!$A$57:$W$70,COLUMN('高情景（2001-2060, 2020RMB）'!W$1),0)</f>
        <v>44125.462351119488</v>
      </c>
      <c r="E225" s="14">
        <f>VLOOKUP($A225,Python数据平滑!$A$56:$AN$109,COLUMN(Python数据平滑!C$56),0)</f>
        <v>45584.270052455708</v>
      </c>
      <c r="F225" s="14">
        <f>VLOOKUP($A225,Python数据平滑!$A$56:$AN$109,COLUMN(Python数据平滑!D$56),0)</f>
        <v>49264.549850395233</v>
      </c>
      <c r="G225" s="14">
        <f>VLOOKUP($A225,Python数据平滑!$A$56:$AN$109,COLUMN(Python数据平滑!E$56),0)</f>
        <v>54058.161484948047</v>
      </c>
      <c r="H225" s="14">
        <f>VLOOKUP($A225,Python数据平滑!$A$56:$AN$109,COLUMN(Python数据平滑!F$56),0)</f>
        <v>58773.277380828731</v>
      </c>
      <c r="I225" s="14">
        <f>VLOOKUP($A225,Python数据平滑!$A$56:$AN$109,COLUMN(Python数据平滑!G$56),0)</f>
        <v>63148.032784727737</v>
      </c>
      <c r="J225" s="14">
        <f>VLOOKUP($A225,Python数据平滑!$A$56:$AN$109,COLUMN(Python数据平滑!H$56),0)</f>
        <v>67242.151702062474</v>
      </c>
      <c r="K225" s="14">
        <f>VLOOKUP($A225,Python数据平滑!$A$56:$AN$109,COLUMN(Python数据平滑!I$56),0)</f>
        <v>71164.895923535922</v>
      </c>
      <c r="L225" s="14">
        <f>VLOOKUP($A225,Python数据平滑!$A$56:$AN$109,COLUMN(Python数据平滑!J$56),0)</f>
        <v>75071.147721856541</v>
      </c>
      <c r="M225" s="14">
        <f>VLOOKUP($A225,Python数据平滑!$A$56:$AN$109,COLUMN(Python数据平滑!K$56),0)</f>
        <v>79118.916146802134</v>
      </c>
      <c r="N225" s="14">
        <f>VLOOKUP($A225,Python数据平滑!$A$56:$AN$109,COLUMN(Python数据平滑!L$56),0)</f>
        <v>83331.729777041881</v>
      </c>
      <c r="O225" s="14">
        <f>VLOOKUP($A225,Python数据平滑!$A$56:$AN$109,COLUMN(Python数据平滑!M$56),0)</f>
        <v>87692.500024046778</v>
      </c>
      <c r="P225" s="14">
        <f>VLOOKUP($A225,Python数据平滑!$A$56:$AN$109,COLUMN(Python数据平滑!N$56),0)</f>
        <v>92179.78399930014</v>
      </c>
      <c r="Q225" s="14">
        <f>VLOOKUP($A225,Python数据平滑!$A$56:$AN$109,COLUMN(Python数据平滑!O$56),0)</f>
        <v>96767.449287449243</v>
      </c>
      <c r="R225" s="14">
        <f>VLOOKUP($A225,Python数据平滑!$A$56:$AN$109,COLUMN(Python数据平滑!P$56),0)</f>
        <v>101427.8600962395</v>
      </c>
      <c r="S225" s="14">
        <f>VLOOKUP($A225,Python数据平滑!$A$56:$AN$109,COLUMN(Python数据平滑!Q$56),0)</f>
        <v>106143.3445942438</v>
      </c>
      <c r="T225" s="14">
        <f>VLOOKUP($A225,Python数据平滑!$A$56:$AN$109,COLUMN(Python数据平滑!R$56),0)</f>
        <v>110898.0167485053</v>
      </c>
      <c r="U225" s="14">
        <f>VLOOKUP($A225,Python数据平滑!$A$56:$AN$109,COLUMN(Python数据平滑!S$56),0)</f>
        <v>115674.6693898837</v>
      </c>
      <c r="V225" s="14">
        <f>VLOOKUP($A225,Python数据平滑!$A$56:$AN$109,COLUMN(Python数据平滑!T$56),0)</f>
        <v>120454.8248912</v>
      </c>
      <c r="W225" s="14">
        <f>VLOOKUP($A225,Python数据平滑!$A$56:$AN$109,COLUMN(Python数据平滑!U$56),0)</f>
        <v>125218.8037989975</v>
      </c>
      <c r="X225" s="14">
        <f>VLOOKUP($A225,Python数据平滑!$A$56:$AN$109,COLUMN(Python数据平滑!V$56),0)</f>
        <v>129945.812014941</v>
      </c>
      <c r="Y225" s="14">
        <f>VLOOKUP($A225,Python数据平滑!$A$56:$AN$109,COLUMN(Python数据平滑!W$56),0)</f>
        <v>134614.04687990629</v>
      </c>
      <c r="Z225" s="14">
        <f>VLOOKUP($A225,Python数据平滑!$A$56:$AN$109,COLUMN(Python数据平滑!X$56),0)</f>
        <v>139200.82224118811</v>
      </c>
      <c r="AA225" s="14">
        <f>VLOOKUP($A225,Python数据平滑!$A$56:$AN$109,COLUMN(Python数据平滑!Y$56),0)</f>
        <v>143682.71228386671</v>
      </c>
      <c r="AB225" s="14">
        <f>VLOOKUP($A225,Python数据平滑!$A$56:$AN$109,COLUMN(Python数据平滑!Z$56),0)</f>
        <v>148035.71358496841</v>
      </c>
      <c r="AC225" s="14">
        <f>VLOOKUP($A225,Python数据平滑!$A$56:$AN$109,COLUMN(Python数据平滑!AA$56),0)</f>
        <v>152235.42450839491</v>
      </c>
      <c r="AD225" s="14">
        <f>VLOOKUP($A225,Python数据平滑!$A$56:$AN$109,COLUMN(Python数据平滑!AB$56),0)</f>
        <v>156257.2407052934</v>
      </c>
      <c r="AE225" s="14">
        <f>VLOOKUP($A225,Python数据平滑!$A$56:$AN$109,COLUMN(Python数据平滑!AC$56),0)</f>
        <v>160076.56512513541</v>
      </c>
      <c r="AF225" s="14">
        <f>VLOOKUP($A225,Python数据平滑!$A$56:$AN$109,COLUMN(Python数据平滑!AD$56),0)</f>
        <v>163669.030584516</v>
      </c>
      <c r="AG225" s="14">
        <f>VLOOKUP($A225,Python数据平滑!$A$56:$AN$109,COLUMN(Python数据平滑!AE$56),0)</f>
        <v>167010.73259151331</v>
      </c>
      <c r="AH225" s="14">
        <f>VLOOKUP($A225,Python数据平滑!$A$56:$AN$109,COLUMN(Python数据平滑!AF$56),0)</f>
        <v>170078.4697917733</v>
      </c>
      <c r="AI225" s="14">
        <f>VLOOKUP($A225,Python数据平滑!$A$56:$AN$109,COLUMN(Python数据平滑!AG$56),0)</f>
        <v>172849.9890970689</v>
      </c>
      <c r="AJ225" s="14">
        <f>VLOOKUP($A225,Python数据平滑!$A$56:$AN$109,COLUMN(Python数据平滑!AH$56),0)</f>
        <v>175304.23228667211</v>
      </c>
      <c r="AK225" s="14">
        <f>VLOOKUP($A225,Python数据平滑!$A$56:$AN$109,COLUMN(Python数据平滑!AI$56),0)</f>
        <v>177421.58064528849</v>
      </c>
      <c r="AL225" s="14">
        <f>VLOOKUP($A225,Python数据平滑!$A$56:$AN$109,COLUMN(Python数据平滑!AJ$56),0)</f>
        <v>179184.0940267026</v>
      </c>
      <c r="AM225" s="14">
        <f>VLOOKUP($A225,Python数据平滑!$A$56:$AN$109,COLUMN(Python数据平滑!AK$56),0)</f>
        <v>180575.74061738909</v>
      </c>
      <c r="AN225" s="14">
        <f>VLOOKUP($A225,Python数据平滑!$A$56:$AN$109,COLUMN(Python数据平滑!AL$56),0)</f>
        <v>181582.6136258794</v>
      </c>
      <c r="AO225" s="14">
        <f>VLOOKUP($A225,Python数据平滑!$A$56:$AN$109,COLUMN(Python数据平滑!AM$56),0)</f>
        <v>182193.1311470714</v>
      </c>
      <c r="AP225" s="167">
        <f>VLOOKUP($A225,Python数据平滑!$A$56:$AN$109,COLUMN(Python数据平滑!AN$56),0)</f>
        <v>182398.21555014091</v>
      </c>
    </row>
    <row r="226" spans="1:42" x14ac:dyDescent="0.25">
      <c r="A226" s="199" t="s">
        <v>113</v>
      </c>
      <c r="B226" s="207">
        <f>VLOOKUP($A226,'高情景（2001-2060, 2020RMB）'!$A$57:$W$70,COLUMN('高情景（2001-2060, 2020RMB）'!U$1),0)</f>
        <v>24396.1</v>
      </c>
      <c r="C226" s="164">
        <f>VLOOKUP($A226,'高情景（2001-2060, 2020RMB）'!$A$57:$W$70,COLUMN('高情景（2001-2060, 2020RMB）'!V$1),0)</f>
        <v>26044.86897842944</v>
      </c>
      <c r="D226" s="164">
        <f>VLOOKUP($A226,'高情景（2001-2060, 2020RMB）'!$A$57:$W$70,COLUMN('高情景（2001-2060, 2020RMB）'!W$1),0)</f>
        <v>26850.540684381289</v>
      </c>
      <c r="E226" s="14">
        <f>VLOOKUP($A226,Python数据平滑!$A$56:$AN$109,COLUMN(Python数据平滑!C$56),0)</f>
        <v>27701.850582098301</v>
      </c>
      <c r="F226" s="14">
        <f>VLOOKUP($A226,Python数据平滑!$A$56:$AN$109,COLUMN(Python数据平滑!D$56),0)</f>
        <v>29845.782289926661</v>
      </c>
      <c r="G226" s="14">
        <f>VLOOKUP($A226,Python数据平滑!$A$56:$AN$109,COLUMN(Python数据平滑!E$56),0)</f>
        <v>32631.42224505169</v>
      </c>
      <c r="H226" s="14">
        <f>VLOOKUP($A226,Python数据平滑!$A$56:$AN$109,COLUMN(Python数据平滑!F$56),0)</f>
        <v>35366.865423926341</v>
      </c>
      <c r="I226" s="14">
        <f>VLOOKUP($A226,Python数据平滑!$A$56:$AN$109,COLUMN(Python数据平滑!G$56),0)</f>
        <v>37902.372978215863</v>
      </c>
      <c r="J226" s="14">
        <f>VLOOKUP($A226,Python数据平滑!$A$56:$AN$109,COLUMN(Python数据平滑!H$56),0)</f>
        <v>40273.140172951549</v>
      </c>
      <c r="K226" s="14">
        <f>VLOOKUP($A226,Python数据平滑!$A$56:$AN$109,COLUMN(Python数据平滑!I$56),0)</f>
        <v>42541.602509068609</v>
      </c>
      <c r="L226" s="14">
        <f>VLOOKUP($A226,Python数据平滑!$A$56:$AN$109,COLUMN(Python数据平滑!J$56),0)</f>
        <v>44795.197273758662</v>
      </c>
      <c r="M226" s="14">
        <f>VLOOKUP($A226,Python数据平滑!$A$56:$AN$109,COLUMN(Python数据平滑!K$56),0)</f>
        <v>47122.474994962839</v>
      </c>
      <c r="N226" s="14">
        <f>VLOOKUP($A226,Python数据平滑!$A$56:$AN$109,COLUMN(Python数据平滑!L$56),0)</f>
        <v>49536.195239794157</v>
      </c>
      <c r="O226" s="14">
        <f>VLOOKUP($A226,Python数据平滑!$A$56:$AN$109,COLUMN(Python数据平滑!M$56),0)</f>
        <v>52026.399983066018</v>
      </c>
      <c r="P226" s="14">
        <f>VLOOKUP($A226,Python数据平滑!$A$56:$AN$109,COLUMN(Python数据平滑!N$56),0)</f>
        <v>54580.830658802181</v>
      </c>
      <c r="Q226" s="14">
        <f>VLOOKUP($A226,Python数据平滑!$A$56:$AN$109,COLUMN(Python数据平滑!O$56),0)</f>
        <v>57184.773231070503</v>
      </c>
      <c r="R226" s="14">
        <f>VLOOKUP($A226,Python数据平滑!$A$56:$AN$109,COLUMN(Python数据平滑!P$56),0)</f>
        <v>59822.797886022177</v>
      </c>
      <c r="S226" s="14">
        <f>VLOOKUP($A226,Python数据平滑!$A$56:$AN$109,COLUMN(Python数据平滑!Q$56),0)</f>
        <v>62484.923463236802</v>
      </c>
      <c r="T226" s="14">
        <f>VLOOKUP($A226,Python数据平滑!$A$56:$AN$109,COLUMN(Python数据平滑!R$56),0)</f>
        <v>65162.181134409373</v>
      </c>
      <c r="U226" s="14">
        <f>VLOOKUP($A226,Python数据平滑!$A$56:$AN$109,COLUMN(Python数据平滑!S$56),0)</f>
        <v>67844.942438463244</v>
      </c>
      <c r="V226" s="14">
        <f>VLOOKUP($A226,Python数据平滑!$A$56:$AN$109,COLUMN(Python数据平滑!T$56),0)</f>
        <v>70522.952266427586</v>
      </c>
      <c r="W226" s="14">
        <f>VLOOKUP($A226,Python数据平滑!$A$56:$AN$109,COLUMN(Python数据平滑!U$56),0)</f>
        <v>73185.370780868659</v>
      </c>
      <c r="X226" s="14">
        <f>VLOOKUP($A226,Python数据平滑!$A$56:$AN$109,COLUMN(Python数据平滑!V$56),0)</f>
        <v>75820.824442183948</v>
      </c>
      <c r="Y226" s="14">
        <f>VLOOKUP($A226,Python数据平滑!$A$56:$AN$109,COLUMN(Python数据平滑!W$56),0)</f>
        <v>78417.466191411615</v>
      </c>
      <c r="Z226" s="14">
        <f>VLOOKUP($A226,Python数据平滑!$A$56:$AN$109,COLUMN(Python数据平滑!X$56),0)</f>
        <v>80963.044704876433</v>
      </c>
      <c r="AA226" s="14">
        <f>VLOOKUP($A226,Python数据平滑!$A$56:$AN$109,COLUMN(Python数据平滑!Y$56),0)</f>
        <v>83444.982491576346</v>
      </c>
      <c r="AB226" s="14">
        <f>VLOOKUP($A226,Python数据平滑!$A$56:$AN$109,COLUMN(Python数据平滑!Z$56),0)</f>
        <v>85850.462451705214</v>
      </c>
      <c r="AC226" s="14">
        <f>VLOOKUP($A226,Python数据平滑!$A$56:$AN$109,COLUMN(Python数据平滑!AA$56),0)</f>
        <v>88166.522356462418</v>
      </c>
      <c r="AD226" s="14">
        <f>VLOOKUP($A226,Python数据平滑!$A$56:$AN$109,COLUMN(Python数据平滑!AB$56),0)</f>
        <v>90380.156548004787</v>
      </c>
      <c r="AE226" s="14">
        <f>VLOOKUP($A226,Python数据平滑!$A$56:$AN$109,COLUMN(Python数据平滑!AC$56),0)</f>
        <v>92478.423997107908</v>
      </c>
      <c r="AF226" s="14">
        <f>VLOOKUP($A226,Python数据平滑!$A$56:$AN$109,COLUMN(Python数据平滑!AD$56),0)</f>
        <v>94448.561698056263</v>
      </c>
      <c r="AG226" s="14">
        <f>VLOOKUP($A226,Python数据平滑!$A$56:$AN$109,COLUMN(Python数据平滑!AE$56),0)</f>
        <v>96278.102229024618</v>
      </c>
      <c r="AH226" s="14">
        <f>VLOOKUP($A226,Python数据平滑!$A$56:$AN$109,COLUMN(Python数据平滑!AF$56),0)</f>
        <v>97954.994165324169</v>
      </c>
      <c r="AI226" s="14">
        <f>VLOOKUP($A226,Python数据平滑!$A$56:$AN$109,COLUMN(Python数据平滑!AG$56),0)</f>
        <v>99467.723906098501</v>
      </c>
      <c r="AJ226" s="14">
        <f>VLOOKUP($A226,Python数据平滑!$A$56:$AN$109,COLUMN(Python数据平滑!AH$56),0)</f>
        <v>100805.4373659819</v>
      </c>
      <c r="AK226" s="14">
        <f>VLOOKUP($A226,Python数据平滑!$A$56:$AN$109,COLUMN(Python数据平滑!AI$56),0)</f>
        <v>101958.05989542689</v>
      </c>
      <c r="AL226" s="14">
        <f>VLOOKUP($A226,Python数据平滑!$A$56:$AN$109,COLUMN(Python数据平滑!AJ$56),0)</f>
        <v>102916.41273013179</v>
      </c>
      <c r="AM226" s="14">
        <f>VLOOKUP($A226,Python数据平滑!$A$56:$AN$109,COLUMN(Python数据平滑!AK$56),0)</f>
        <v>103672.3242342086</v>
      </c>
      <c r="AN226" s="14">
        <f>VLOOKUP($A226,Python数据平滑!$A$56:$AN$109,COLUMN(Python数据平滑!AL$56),0)</f>
        <v>104218.7341959512</v>
      </c>
      <c r="AO226" s="14">
        <f>VLOOKUP($A226,Python数据平滑!$A$56:$AN$109,COLUMN(Python数据平滑!AM$56),0)</f>
        <v>104549.7894612196</v>
      </c>
      <c r="AP226" s="167">
        <f>VLOOKUP($A226,Python数据平滑!$A$56:$AN$109,COLUMN(Python数据平滑!AN$56),0)</f>
        <v>104660.9292489363</v>
      </c>
    </row>
    <row r="227" spans="1:42" x14ac:dyDescent="0.25">
      <c r="A227" s="199" t="s">
        <v>114</v>
      </c>
      <c r="B227" s="207">
        <f>VLOOKUP($A227,'高情景（2001-2060, 2020RMB）'!$A$57:$W$70,COLUMN('高情景（2001-2060, 2020RMB）'!U$1),0)</f>
        <v>6981.2</v>
      </c>
      <c r="C227" s="164">
        <f>VLOOKUP($A227,'高情景（2001-2060, 2020RMB）'!$A$57:$W$70,COLUMN('高情景（2001-2060, 2020RMB）'!V$1),0)</f>
        <v>7453.0125434889851</v>
      </c>
      <c r="D227" s="164">
        <f>VLOOKUP($A227,'高情景（2001-2060, 2020RMB）'!$A$57:$W$70,COLUMN('高情景（2001-2060, 2020RMB）'!W$1),0)</f>
        <v>7683.5639559520841</v>
      </c>
      <c r="E227" s="14">
        <f>VLOOKUP($A227,Python数据平滑!$A$56:$AN$109,COLUMN(Python数据平滑!C$56),0)</f>
        <v>7862.6763444707794</v>
      </c>
      <c r="F227" s="14">
        <f>VLOOKUP($A227,Python数据平滑!$A$56:$AN$109,COLUMN(Python数据平滑!D$56),0)</f>
        <v>8309.4242105838021</v>
      </c>
      <c r="G227" s="14">
        <f>VLOOKUP($A227,Python数据平滑!$A$56:$AN$109,COLUMN(Python数据平滑!E$56),0)</f>
        <v>8882.4036920210838</v>
      </c>
      <c r="H227" s="14">
        <f>VLOOKUP($A227,Python数据平滑!$A$56:$AN$109,COLUMN(Python数据平滑!F$56),0)</f>
        <v>9441.5360150656325</v>
      </c>
      <c r="I227" s="14">
        <f>VLOOKUP($A227,Python数据平滑!$A$56:$AN$109,COLUMN(Python数据平滑!G$56),0)</f>
        <v>9958.8731531276371</v>
      </c>
      <c r="J227" s="14">
        <f>VLOOKUP($A227,Python数据平滑!$A$56:$AN$109,COLUMN(Python数据平滑!H$56),0)</f>
        <v>10441.50984910071</v>
      </c>
      <c r="K227" s="14">
        <f>VLOOKUP($A227,Python数据平滑!$A$56:$AN$109,COLUMN(Python数据平滑!I$56),0)</f>
        <v>10900.14096357467</v>
      </c>
      <c r="L227" s="14">
        <f>VLOOKUP($A227,Python数据平滑!$A$56:$AN$109,COLUMN(Python数据平滑!J$56),0)</f>
        <v>11348.717664701369</v>
      </c>
      <c r="M227" s="14">
        <f>VLOOKUP($A227,Python数据平滑!$A$56:$AN$109,COLUMN(Python数据平滑!K$56),0)</f>
        <v>11800.77214287766</v>
      </c>
      <c r="N227" s="14">
        <f>VLOOKUP($A227,Python数据平滑!$A$56:$AN$109,COLUMN(Python数据平滑!L$56),0)</f>
        <v>12257.949987187791</v>
      </c>
      <c r="O227" s="14">
        <f>VLOOKUP($A227,Python数据平滑!$A$56:$AN$109,COLUMN(Python数据平滑!M$56),0)</f>
        <v>12718.527084913951</v>
      </c>
      <c r="P227" s="14">
        <f>VLOOKUP($A227,Python数据平滑!$A$56:$AN$109,COLUMN(Python数据平滑!N$56),0)</f>
        <v>13180.597975313991</v>
      </c>
      <c r="Q227" s="14">
        <f>VLOOKUP($A227,Python数据平滑!$A$56:$AN$109,COLUMN(Python数据平滑!O$56),0)</f>
        <v>13642.07696263146</v>
      </c>
      <c r="R227" s="14">
        <f>VLOOKUP($A227,Python数据平滑!$A$56:$AN$109,COLUMN(Python数据平滑!P$56),0)</f>
        <v>14100.875790551159</v>
      </c>
      <c r="S227" s="14">
        <f>VLOOKUP($A227,Python数据平滑!$A$56:$AN$109,COLUMN(Python数据平滑!Q$56),0)</f>
        <v>14555.476855900441</v>
      </c>
      <c r="T227" s="14">
        <f>VLOOKUP($A227,Python数据平滑!$A$56:$AN$109,COLUMN(Python数据平滑!R$56),0)</f>
        <v>15004.49744019878</v>
      </c>
      <c r="U227" s="14">
        <f>VLOOKUP($A227,Python数据平滑!$A$56:$AN$109,COLUMN(Python数据平滑!S$56),0)</f>
        <v>15446.533824467549</v>
      </c>
      <c r="V227" s="14">
        <f>VLOOKUP($A227,Python数据平滑!$A$56:$AN$109,COLUMN(Python数据平滑!T$56),0)</f>
        <v>15880.16832658149</v>
      </c>
      <c r="W227" s="14">
        <f>VLOOKUP($A227,Python数据平滑!$A$56:$AN$109,COLUMN(Python数据平滑!U$56),0)</f>
        <v>16303.97664921714</v>
      </c>
      <c r="X227" s="14">
        <f>VLOOKUP($A227,Python数据平滑!$A$56:$AN$109,COLUMN(Python数据平滑!V$56),0)</f>
        <v>16716.535487359572</v>
      </c>
      <c r="Y227" s="14">
        <f>VLOOKUP($A227,Python数据平滑!$A$56:$AN$109,COLUMN(Python数据平滑!W$56),0)</f>
        <v>17116.430340344032</v>
      </c>
      <c r="Z227" s="14">
        <f>VLOOKUP($A227,Python数据平滑!$A$56:$AN$109,COLUMN(Python数据平滑!X$56),0)</f>
        <v>17502.26346991734</v>
      </c>
      <c r="AA227" s="14">
        <f>VLOOKUP($A227,Python数据平滑!$A$56:$AN$109,COLUMN(Python数据平滑!Y$56),0)</f>
        <v>17872.661942851351</v>
      </c>
      <c r="AB227" s="14">
        <f>VLOOKUP($A227,Python数据平滑!$A$56:$AN$109,COLUMN(Python数据平滑!Z$56),0)</f>
        <v>18226.2856942871</v>
      </c>
      <c r="AC227" s="14">
        <f>VLOOKUP($A227,Python数据平滑!$A$56:$AN$109,COLUMN(Python数据平滑!AA$56),0)</f>
        <v>18561.835546270831</v>
      </c>
      <c r="AD227" s="14">
        <f>VLOOKUP($A227,Python数据平滑!$A$56:$AN$109,COLUMN(Python数据平滑!AB$56),0)</f>
        <v>18878.06111490287</v>
      </c>
      <c r="AE227" s="14">
        <f>VLOOKUP($A227,Python数据平滑!$A$56:$AN$109,COLUMN(Python数据平滑!AC$56),0)</f>
        <v>19173.768539182671</v>
      </c>
      <c r="AF227" s="14">
        <f>VLOOKUP($A227,Python数据平滑!$A$56:$AN$109,COLUMN(Python数据平滑!AD$56),0)</f>
        <v>19447.82796501795</v>
      </c>
      <c r="AG227" s="14">
        <f>VLOOKUP($A227,Python数据平滑!$A$56:$AN$109,COLUMN(Python数据平滑!AE$56),0)</f>
        <v>19699.180718983222</v>
      </c>
      <c r="AH227" s="14">
        <f>VLOOKUP($A227,Python数据平滑!$A$56:$AN$109,COLUMN(Python数据平滑!AF$56),0)</f>
        <v>19926.84610826202</v>
      </c>
      <c r="AI227" s="14">
        <f>VLOOKUP($A227,Python数据平滑!$A$56:$AN$109,COLUMN(Python数据平滑!AG$56),0)</f>
        <v>20129.927785776719</v>
      </c>
      <c r="AJ227" s="14">
        <f>VLOOKUP($A227,Python数据平滑!$A$56:$AN$109,COLUMN(Python数据平滑!AH$56),0)</f>
        <v>20307.619622783252</v>
      </c>
      <c r="AK227" s="14">
        <f>VLOOKUP($A227,Python数据平滑!$A$56:$AN$109,COLUMN(Python数据平滑!AI$56),0)</f>
        <v>20459.211035151551</v>
      </c>
      <c r="AL227" s="14">
        <f>VLOOKUP($A227,Python数据平滑!$A$56:$AN$109,COLUMN(Python数据平滑!AJ$56),0)</f>
        <v>20584.091714126869</v>
      </c>
      <c r="AM227" s="14">
        <f>VLOOKUP($A227,Python数据平滑!$A$56:$AN$109,COLUMN(Python数据平滑!AK$56),0)</f>
        <v>20681.755717530199</v>
      </c>
      <c r="AN227" s="14">
        <f>VLOOKUP($A227,Python数据平滑!$A$56:$AN$109,COLUMN(Python数据平滑!AL$56),0)</f>
        <v>20751.804883038491</v>
      </c>
      <c r="AO227" s="14">
        <f>VLOOKUP($A227,Python数据平滑!$A$56:$AN$109,COLUMN(Python数据平滑!AM$56),0)</f>
        <v>20793.95153133522</v>
      </c>
      <c r="AP227" s="167">
        <f>VLOOKUP($A227,Python数据平滑!$A$56:$AN$109,COLUMN(Python数据平滑!AN$56),0)</f>
        <v>20808.020433461541</v>
      </c>
    </row>
    <row r="228" spans="1:42" x14ac:dyDescent="0.25">
      <c r="A228" s="200" t="s">
        <v>115</v>
      </c>
      <c r="B228" s="222">
        <f>VLOOKUP($A228,'高情景（2001-2060, 2020RMB）'!$A$57:$W$70,COLUMN('高情景（2001-2060, 2020RMB）'!U$1),0)</f>
        <v>49261.9</v>
      </c>
      <c r="C228" s="172">
        <f>VLOOKUP($A228,'高情景（2001-2060, 2020RMB）'!$A$57:$W$70,COLUMN('高情景（2001-2060, 2020RMB）'!V$1),0)</f>
        <v>52591.181833510003</v>
      </c>
      <c r="D228" s="172">
        <f>VLOOKUP($A228,'高情景（2001-2060, 2020RMB）'!$A$57:$W$70,COLUMN('高情景（2001-2060, 2020RMB）'!W$1),0)</f>
        <v>54218.036905075918</v>
      </c>
      <c r="E228" s="18">
        <f>VLOOKUP($A228,Python数据平滑!$A$56:$AN$109,COLUMN(Python数据平滑!C$56),0)</f>
        <v>55942.707130273549</v>
      </c>
      <c r="F228" s="18">
        <f>VLOOKUP($A228,Python数据平滑!$A$56:$AN$109,COLUMN(Python数据平滑!D$56),0)</f>
        <v>60286.681465256181</v>
      </c>
      <c r="G228" s="18">
        <f>VLOOKUP($A228,Python数据平滑!$A$56:$AN$109,COLUMN(Python数据平滑!E$56),0)</f>
        <v>65931.921756910233</v>
      </c>
      <c r="H228" s="18">
        <f>VLOOKUP($A228,Python数据平滑!$A$56:$AN$109,COLUMN(Python数据平滑!F$56),0)</f>
        <v>71476.123762177813</v>
      </c>
      <c r="I228" s="18">
        <f>VLOOKUP($A228,Python数据平滑!$A$56:$AN$109,COLUMN(Python数据平滑!G$56),0)</f>
        <v>76615.456199827633</v>
      </c>
      <c r="J228" s="18">
        <f>VLOOKUP($A228,Python数据平滑!$A$56:$AN$109,COLUMN(Python数据平滑!H$56),0)</f>
        <v>81421.176503230818</v>
      </c>
      <c r="K228" s="18">
        <f>VLOOKUP($A228,Python数据平滑!$A$56:$AN$109,COLUMN(Python数据平滑!I$56),0)</f>
        <v>86019.987785455873</v>
      </c>
      <c r="L228" s="18">
        <f>VLOOKUP($A228,Python数据平滑!$A$56:$AN$109,COLUMN(Python数据平滑!J$56),0)</f>
        <v>90589.495450395028</v>
      </c>
      <c r="M228" s="18">
        <f>VLOOKUP($A228,Python数据平滑!$A$56:$AN$109,COLUMN(Python数据平滑!K$56),0)</f>
        <v>95309.66748833179</v>
      </c>
      <c r="N228" s="18">
        <f>VLOOKUP($A228,Python数据平滑!$A$56:$AN$109,COLUMN(Python数据平滑!L$56),0)</f>
        <v>100206.5013983954</v>
      </c>
      <c r="O228" s="18">
        <f>VLOOKUP($A228,Python数据平滑!$A$56:$AN$109,COLUMN(Python数据平滑!M$56),0)</f>
        <v>105259.81603105849</v>
      </c>
      <c r="P228" s="18">
        <f>VLOOKUP($A228,Python数据平滑!$A$56:$AN$109,COLUMN(Python数据平滑!N$56),0)</f>
        <v>110444.732210817</v>
      </c>
      <c r="Q228" s="18">
        <f>VLOOKUP($A228,Python数据平滑!$A$56:$AN$109,COLUMN(Python数据平滑!O$56),0)</f>
        <v>115731.3528187295</v>
      </c>
      <c r="R228" s="18">
        <f>VLOOKUP($A228,Python数据平滑!$A$56:$AN$109,COLUMN(Python数据平滑!P$56),0)</f>
        <v>121088.3063059867</v>
      </c>
      <c r="S228" s="18">
        <f>VLOOKUP($A228,Python数据平滑!$A$56:$AN$109,COLUMN(Python数据平滑!Q$56),0)</f>
        <v>126495.3177542522</v>
      </c>
      <c r="T228" s="18">
        <f>VLOOKUP($A228,Python数据平滑!$A$56:$AN$109,COLUMN(Python数据平滑!R$56),0)</f>
        <v>131934.1682834517</v>
      </c>
      <c r="U228" s="18">
        <f>VLOOKUP($A228,Python数据平滑!$A$56:$AN$109,COLUMN(Python数据平滑!S$56),0)</f>
        <v>137385.2857311758</v>
      </c>
      <c r="V228" s="18">
        <f>VLOOKUP($A228,Python数据平滑!$A$56:$AN$109,COLUMN(Python数据平滑!T$56),0)</f>
        <v>142827.81102372709</v>
      </c>
      <c r="W228" s="18">
        <f>VLOOKUP($A228,Python数据平滑!$A$56:$AN$109,COLUMN(Python数据平滑!U$56),0)</f>
        <v>148239.68288226961</v>
      </c>
      <c r="X228" s="18">
        <f>VLOOKUP($A228,Python数据平滑!$A$56:$AN$109,COLUMN(Python数据平滑!V$56),0)</f>
        <v>153597.74123787339</v>
      </c>
      <c r="Y228" s="18">
        <f>VLOOKUP($A228,Python数据平滑!$A$56:$AN$109,COLUMN(Python数据平滑!W$56),0)</f>
        <v>158877.84947774961</v>
      </c>
      <c r="Z228" s="18">
        <f>VLOOKUP($A228,Python数据平滑!$A$56:$AN$109,COLUMN(Python数据平滑!X$56),0)</f>
        <v>164055.0353690343</v>
      </c>
      <c r="AA228" s="18">
        <f>VLOOKUP($A228,Python数据平滑!$A$56:$AN$109,COLUMN(Python数据平滑!Y$56),0)</f>
        <v>169103.65020934891</v>
      </c>
      <c r="AB228" s="18">
        <f>VLOOKUP($A228,Python数据平滑!$A$56:$AN$109,COLUMN(Python数据平滑!Z$56),0)</f>
        <v>173997.54543908031</v>
      </c>
      <c r="AC228" s="18">
        <f>VLOOKUP($A228,Python数据平滑!$A$56:$AN$109,COLUMN(Python数据平滑!AA$56),0)</f>
        <v>178710.26562377569</v>
      </c>
      <c r="AD228" s="18">
        <f>VLOOKUP($A228,Python数据平滑!$A$56:$AN$109,COLUMN(Python数据平滑!AB$56),0)</f>
        <v>183215.2563817286</v>
      </c>
      <c r="AE228" s="18">
        <f>VLOOKUP($A228,Python数据平滑!$A$56:$AN$109,COLUMN(Python数据平滑!AC$56),0)</f>
        <v>187486.08549806161</v>
      </c>
      <c r="AF228" s="18">
        <f>VLOOKUP($A228,Python数据平滑!$A$56:$AN$109,COLUMN(Python数据平滑!AD$56),0)</f>
        <v>191496.67513909319</v>
      </c>
      <c r="AG228" s="18">
        <f>VLOOKUP($A228,Python数据平滑!$A$56:$AN$109,COLUMN(Python数据平滑!AE$56),0)</f>
        <v>195221.54276684939</v>
      </c>
      <c r="AH228" s="18">
        <f>VLOOKUP($A228,Python数据平滑!$A$56:$AN$109,COLUMN(Python数据平滑!AF$56),0)</f>
        <v>198636.04806067349</v>
      </c>
      <c r="AI228" s="18">
        <f>VLOOKUP($A228,Python数据平滑!$A$56:$AN$109,COLUMN(Python数据平滑!AG$56),0)</f>
        <v>201716.64288878179</v>
      </c>
      <c r="AJ228" s="18">
        <f>VLOOKUP($A228,Python数据平滑!$A$56:$AN$109,COLUMN(Python数据平滑!AH$56),0)</f>
        <v>204441.1211448198</v>
      </c>
      <c r="AK228" s="18">
        <f>VLOOKUP($A228,Python数据平滑!$A$56:$AN$109,COLUMN(Python数据平滑!AI$56),0)</f>
        <v>206788.86508039769</v>
      </c>
      <c r="AL228" s="18">
        <f>VLOOKUP($A228,Python数据平滑!$A$56:$AN$109,COLUMN(Python数据平滑!AJ$56),0)</f>
        <v>208741.08463107649</v>
      </c>
      <c r="AM228" s="18">
        <f>VLOOKUP($A228,Python数据平滑!$A$56:$AN$109,COLUMN(Python数据平滑!AK$56),0)</f>
        <v>210281.04615651019</v>
      </c>
      <c r="AN228" s="18">
        <f>VLOOKUP($A228,Python数据平滑!$A$56:$AN$109,COLUMN(Python数据平滑!AL$56),0)</f>
        <v>211394.28700071809</v>
      </c>
      <c r="AO228" s="18">
        <f>VLOOKUP($A228,Python数据平滑!$A$56:$AN$109,COLUMN(Python数据平滑!AM$56),0)</f>
        <v>212068.81232987309</v>
      </c>
      <c r="AP228" s="169">
        <f>VLOOKUP($A228,Python数据平滑!$A$56:$AN$109,COLUMN(Python数据平滑!AN$56),0)</f>
        <v>212295.27082546809</v>
      </c>
    </row>
    <row r="232" spans="1:42" x14ac:dyDescent="0.25">
      <c r="A232" s="22" t="s">
        <v>265</v>
      </c>
      <c r="C232" s="228" t="s">
        <v>272</v>
      </c>
    </row>
    <row r="233" spans="1:42" ht="30" x14ac:dyDescent="0.25">
      <c r="A233" s="144"/>
      <c r="B233" s="146" t="s">
        <v>236</v>
      </c>
      <c r="C233" s="148" t="s">
        <v>250</v>
      </c>
      <c r="D233" s="147" t="s">
        <v>266</v>
      </c>
      <c r="E233" s="147" t="s">
        <v>267</v>
      </c>
      <c r="F233" s="147" t="s">
        <v>268</v>
      </c>
      <c r="G233" s="148" t="s">
        <v>269</v>
      </c>
      <c r="H233" s="147" t="s">
        <v>237</v>
      </c>
      <c r="I233" s="147" t="s">
        <v>238</v>
      </c>
      <c r="J233" s="147" t="s">
        <v>239</v>
      </c>
      <c r="K233" s="148" t="s">
        <v>240</v>
      </c>
      <c r="L233" s="147" t="s">
        <v>241</v>
      </c>
      <c r="M233" s="147" t="s">
        <v>242</v>
      </c>
      <c r="N233" s="147" t="s">
        <v>243</v>
      </c>
      <c r="O233" s="148" t="s">
        <v>244</v>
      </c>
      <c r="P233" s="227" t="s">
        <v>256</v>
      </c>
      <c r="Q233" s="225" t="s">
        <v>245</v>
      </c>
      <c r="R233" s="225" t="s">
        <v>246</v>
      </c>
      <c r="S233" s="225" t="s">
        <v>247</v>
      </c>
      <c r="T233" s="226" t="s">
        <v>248</v>
      </c>
      <c r="U233" s="145"/>
      <c r="V233" s="145"/>
      <c r="W233" s="145"/>
      <c r="X233" s="145"/>
      <c r="Y233" s="145"/>
      <c r="Z233" s="145"/>
      <c r="AA233" s="145"/>
      <c r="AB233" s="145"/>
      <c r="AC233" s="145"/>
      <c r="AD233" s="145"/>
      <c r="AE233" s="145"/>
      <c r="AF233" s="145"/>
      <c r="AG233" s="145"/>
      <c r="AH233" s="145"/>
      <c r="AI233" s="145"/>
      <c r="AJ233" s="145"/>
      <c r="AK233" s="145"/>
      <c r="AL233" s="145"/>
      <c r="AM233" s="145"/>
      <c r="AN233" s="145"/>
      <c r="AO233" s="145"/>
      <c r="AP233" s="145"/>
    </row>
    <row r="234" spans="1:42" x14ac:dyDescent="0.25">
      <c r="A234" s="152" t="s">
        <v>18</v>
      </c>
      <c r="B234" s="165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4"/>
    </row>
    <row r="235" spans="1:42" x14ac:dyDescent="0.25">
      <c r="A235" s="129" t="s">
        <v>19</v>
      </c>
      <c r="B235" s="166">
        <f>(VLOOKUP(A235,'高情景（2001-2060, 2020RMB）'!$A$14:$W$54,20,0)/VLOOKUP(A235,'高情景（2001-2060, 2020RMB）'!$A$14:$W$54,17,0))^(1/3)-1</f>
        <v>8.507076768611288E-3</v>
      </c>
      <c r="C235" s="156">
        <f>(VLOOKUP(A235,'高情景（2001-2060, 2020RMB）'!$A$14:$W$54,23,0)/VLOOKUP(A235,'高情景（2001-2060, 2020RMB）'!$A$14:$W$54,20,0))^(1/3)-1</f>
        <v>6.2061126117941567E-2</v>
      </c>
      <c r="D235" s="1">
        <v>0.8</v>
      </c>
      <c r="E235" s="1">
        <v>0.6</v>
      </c>
      <c r="F235" s="1">
        <v>0.5</v>
      </c>
      <c r="G235" s="1">
        <v>0.1</v>
      </c>
      <c r="H235" s="155">
        <f>AVERAGE($B235:$C235)*D235</f>
        <v>2.8227281154621142E-2</v>
      </c>
      <c r="I235" s="155">
        <f t="shared" ref="I235:I239" si="194">AVERAGE($B235:$C235)*E235</f>
        <v>2.1170460865965857E-2</v>
      </c>
      <c r="J235" s="155">
        <f t="shared" ref="J235:J239" si="195">AVERAGE($B235:$C235)*F235</f>
        <v>1.7642050721638214E-2</v>
      </c>
      <c r="K235" s="155">
        <f t="shared" ref="K235:K239" si="196">AVERAGE($B235:$C235)*G235</f>
        <v>3.5284101443276428E-3</v>
      </c>
      <c r="L235" s="14">
        <f>VLOOKUP($A235,'低情景（2001-2060, 2020RMB）'!$A$14:$W$54,23,0)*(1+情景假设!H235)^3</f>
        <v>19569.944919039062</v>
      </c>
      <c r="M235" s="14">
        <f>L235*(1+情景假设!I235)^5</f>
        <v>21731.055514413958</v>
      </c>
      <c r="N235" s="14">
        <f>M235*(1+情景假设!J235)^5</f>
        <v>23716.797397589296</v>
      </c>
      <c r="O235" s="14">
        <f>N235*(1+情景假设!K235)^25</f>
        <v>25899.885446414017</v>
      </c>
      <c r="P235" s="14">
        <f>VLOOKUP($A235,'低情景（2001-2060, 2020RMB）'!$A$14:$W$70,23,0)</f>
        <v>18002.06128553487</v>
      </c>
      <c r="Q235" s="14">
        <f>L235/SUM(L$235:L$239)*$G$84</f>
        <v>19141.317920468624</v>
      </c>
      <c r="R235" s="14">
        <f>M235/SUM(M$235:M$239)*$L$84</f>
        <v>21321.392784638061</v>
      </c>
      <c r="S235" s="14">
        <f>N235/SUM(N$235:N$239)*$Q$84</f>
        <v>21587.776814500106</v>
      </c>
      <c r="T235" s="167">
        <f>O235/SUM(O$235:O$239)*$AP$84</f>
        <v>19944.734159839856</v>
      </c>
    </row>
    <row r="236" spans="1:42" x14ac:dyDescent="0.25">
      <c r="A236" s="130" t="s">
        <v>20</v>
      </c>
      <c r="B236" s="166">
        <f>(VLOOKUP(A236,'高情景（2001-2060, 2020RMB）'!$A$14:$W$54,20,0)/VLOOKUP(A236,'高情景（2001-2060, 2020RMB）'!$A$14:$W$54,17,0))^(1/3)-1</f>
        <v>3.2675207571886133E-5</v>
      </c>
      <c r="C236" s="156">
        <f>(VLOOKUP(A236,'高情景（2001-2060, 2020RMB）'!$A$14:$W$54,23,0)/VLOOKUP(A236,'高情景（2001-2060, 2020RMB）'!$A$14:$W$54,20,0))^(1/3)-1</f>
        <v>4.1028013857423495E-2</v>
      </c>
      <c r="D236" s="1">
        <v>0.8</v>
      </c>
      <c r="E236" s="1">
        <v>0.7</v>
      </c>
      <c r="F236" s="1">
        <v>0.6</v>
      </c>
      <c r="G236" s="1">
        <v>0.4</v>
      </c>
      <c r="H236" s="155">
        <f t="shared" ref="H236:H239" si="197">AVERAGE($B236:$C236)*D236</f>
        <v>1.6424275625998155E-2</v>
      </c>
      <c r="I236" s="155">
        <f t="shared" si="194"/>
        <v>1.4371241172748383E-2</v>
      </c>
      <c r="J236" s="155">
        <f t="shared" si="195"/>
        <v>1.2318206719498613E-2</v>
      </c>
      <c r="K236" s="155">
        <f t="shared" si="196"/>
        <v>8.2121378129990773E-3</v>
      </c>
      <c r="L236" s="14">
        <f>VLOOKUP($A236,'低情景（2001-2060, 2020RMB）'!$A$14:$W$54,23,0)*(1+情景假设!H236)^3</f>
        <v>12920.435534597742</v>
      </c>
      <c r="M236" s="14">
        <f>L236*(1+情景假设!I236)^5</f>
        <v>13875.920176972766</v>
      </c>
      <c r="N236" s="14">
        <f>M236*(1+情景假设!J236)^5</f>
        <v>14751.868478745</v>
      </c>
      <c r="O236" s="14">
        <f>N236*(1+情景假设!K236)^25</f>
        <v>18098.603732534124</v>
      </c>
      <c r="P236" s="14">
        <f>VLOOKUP($A236,'低情景（2001-2060, 2020RMB）'!$A$14:$W$70,23,0)</f>
        <v>12304.162743704102</v>
      </c>
      <c r="Q236" s="14">
        <f t="shared" ref="Q236:Q239" si="198">L236/SUM(L$235:L$239)*$G$84</f>
        <v>12637.448151325669</v>
      </c>
      <c r="R236" s="14">
        <f t="shared" ref="R236:R239" si="199">M236/SUM(M$235:M$239)*$L$84</f>
        <v>13614.33843585206</v>
      </c>
      <c r="S236" s="14">
        <f t="shared" ref="S236:S239" si="200">N236/SUM(N$235:N$239)*$Q$84</f>
        <v>13427.615836039324</v>
      </c>
      <c r="T236" s="167">
        <f t="shared" ref="T236:T239" si="201">O236/SUM(O$235:O$239)*$AP$84</f>
        <v>13937.198326861984</v>
      </c>
    </row>
    <row r="237" spans="1:42" x14ac:dyDescent="0.25">
      <c r="A237" s="130" t="s">
        <v>21</v>
      </c>
      <c r="B237" s="166">
        <f>(VLOOKUP(A237,'高情景（2001-2060, 2020RMB）'!$A$14:$W$54,20,0)/VLOOKUP(A237,'高情景（2001-2060, 2020RMB）'!$A$14:$W$54,17,0))^(1/3)-1</f>
        <v>4.3953138286075832E-2</v>
      </c>
      <c r="C237" s="156">
        <f>(VLOOKUP(A237,'高情景（2001-2060, 2020RMB）'!$A$14:$W$54,23,0)/VLOOKUP(A237,'高情景（2001-2060, 2020RMB）'!$A$14:$W$54,20,0))^(1/3)-1</f>
        <v>-4.8253326651807038E-3</v>
      </c>
      <c r="D237" s="1">
        <v>0.7</v>
      </c>
      <c r="E237" s="1">
        <v>0.5</v>
      </c>
      <c r="F237" s="1">
        <v>0.3</v>
      </c>
      <c r="G237" s="1">
        <v>0.1</v>
      </c>
      <c r="H237" s="155">
        <f t="shared" si="197"/>
        <v>1.3694731967313294E-2</v>
      </c>
      <c r="I237" s="155">
        <f t="shared" si="194"/>
        <v>9.7819514052237821E-3</v>
      </c>
      <c r="J237" s="155">
        <f t="shared" si="195"/>
        <v>5.8691708431342689E-3</v>
      </c>
      <c r="K237" s="155">
        <f t="shared" si="196"/>
        <v>1.9563902810447566E-3</v>
      </c>
      <c r="L237" s="14">
        <f>VLOOKUP($A237,'低情景（2001-2060, 2020RMB）'!$A$14:$W$54,23,0)*(1+情景假设!H237)^3</f>
        <v>6483.6559051743197</v>
      </c>
      <c r="M237" s="14">
        <f>L237*(1+情景假设!I237)^5</f>
        <v>6807.0349128077778</v>
      </c>
      <c r="N237" s="14">
        <f>M237*(1+情景假设!J237)^5</f>
        <v>7009.1518002878083</v>
      </c>
      <c r="O237" s="14">
        <f>N237*(1+情景假设!K237)^25</f>
        <v>7360.1379166561319</v>
      </c>
      <c r="P237" s="14">
        <f>VLOOKUP($A237,'低情景（2001-2060, 2020RMB）'!$A$14:$W$70,23,0)</f>
        <v>6224.4128368227912</v>
      </c>
      <c r="Q237" s="14">
        <f t="shared" si="198"/>
        <v>6341.6488641787837</v>
      </c>
      <c r="R237" s="14">
        <f t="shared" si="199"/>
        <v>6678.7121766106784</v>
      </c>
      <c r="S237" s="14">
        <f t="shared" si="200"/>
        <v>6379.9509768104263</v>
      </c>
      <c r="T237" s="167">
        <f t="shared" si="201"/>
        <v>5667.8240693836287</v>
      </c>
    </row>
    <row r="238" spans="1:42" x14ac:dyDescent="0.25">
      <c r="A238" s="130" t="s">
        <v>22</v>
      </c>
      <c r="B238" s="166">
        <f>(VLOOKUP(A238,'高情景（2001-2060, 2020RMB）'!$A$14:$W$54,20,0)/VLOOKUP(A238,'高情景（2001-2060, 2020RMB）'!$A$14:$W$54,17,0))^(1/3)-1</f>
        <v>0.12785054008628594</v>
      </c>
      <c r="C238" s="156">
        <f>(VLOOKUP(A238,'高情景（2001-2060, 2020RMB）'!$A$14:$W$54,23,0)/VLOOKUP(A238,'高情景（2001-2060, 2020RMB）'!$A$14:$W$54,20,0))^(1/3)-1</f>
        <v>8.7030245339022816E-2</v>
      </c>
      <c r="D238" s="1">
        <v>0.8</v>
      </c>
      <c r="E238" s="1">
        <v>0.7</v>
      </c>
      <c r="F238" s="1">
        <v>0.6</v>
      </c>
      <c r="G238" s="1">
        <v>0.4</v>
      </c>
      <c r="H238" s="155">
        <f t="shared" si="197"/>
        <v>8.5952314170123501E-2</v>
      </c>
      <c r="I238" s="155">
        <f t="shared" si="194"/>
        <v>7.5208274898858063E-2</v>
      </c>
      <c r="J238" s="155">
        <f t="shared" si="195"/>
        <v>6.4464235627592625E-2</v>
      </c>
      <c r="K238" s="155">
        <f t="shared" si="196"/>
        <v>4.297615708506175E-2</v>
      </c>
      <c r="L238" s="14">
        <f>VLOOKUP($A238,'低情景（2001-2060, 2020RMB）'!$A$14:$W$54,23,0)*(1+情景假设!H238)^3</f>
        <v>3156.803645202192</v>
      </c>
      <c r="M238" s="14">
        <f>L238*(1+情景假设!I238)^5</f>
        <v>4536.3918325319773</v>
      </c>
      <c r="N238" s="14">
        <f>M238*(1+情景假设!J238)^5</f>
        <v>6199.6322932024013</v>
      </c>
      <c r="O238" s="14">
        <f>N238*(1+情景假设!K238)^25</f>
        <v>17751.106965623723</v>
      </c>
      <c r="P238" s="14">
        <f>VLOOKUP($A238,'低情景（2001-2060, 2020RMB）'!$A$14:$W$70,23,0)</f>
        <v>2464.9908072284757</v>
      </c>
      <c r="Q238" s="14">
        <f t="shared" si="198"/>
        <v>3087.6623534347914</v>
      </c>
      <c r="R238" s="14">
        <f t="shared" si="199"/>
        <v>4450.8740968557013</v>
      </c>
      <c r="S238" s="14">
        <f t="shared" si="200"/>
        <v>5643.1007961987625</v>
      </c>
      <c r="T238" s="167">
        <f t="shared" si="201"/>
        <v>13669.601365795448</v>
      </c>
    </row>
    <row r="239" spans="1:42" x14ac:dyDescent="0.25">
      <c r="A239" s="130" t="s">
        <v>23</v>
      </c>
      <c r="B239" s="168">
        <f>(VLOOKUP(A239,'高情景（2001-2060, 2020RMB）'!$A$14:$W$54,20,0)/VLOOKUP(A239,'高情景（2001-2060, 2020RMB）'!$A$14:$W$54,17,0))^(1/3)-1</f>
        <v>6.7720746545205213E-2</v>
      </c>
      <c r="C239" s="158">
        <f>(VLOOKUP(A239,'高情景（2001-2060, 2020RMB）'!$A$14:$W$54,23,0)/VLOOKUP(A239,'高情景（2001-2060, 2020RMB）'!$A$14:$W$54,20,0))^(1/3)-1</f>
        <v>6.4716352530419963E-2</v>
      </c>
      <c r="D239" s="151">
        <v>0.9</v>
      </c>
      <c r="E239" s="151">
        <v>0.8</v>
      </c>
      <c r="F239" s="151">
        <v>0.7</v>
      </c>
      <c r="G239" s="151">
        <v>0.5</v>
      </c>
      <c r="H239" s="157">
        <f t="shared" si="197"/>
        <v>5.9596694584031329E-2</v>
      </c>
      <c r="I239" s="157">
        <f t="shared" si="194"/>
        <v>5.297483963025007E-2</v>
      </c>
      <c r="J239" s="157">
        <f t="shared" si="195"/>
        <v>4.6352984676468811E-2</v>
      </c>
      <c r="K239" s="157">
        <f t="shared" si="196"/>
        <v>3.3109274768906294E-2</v>
      </c>
      <c r="L239" s="18">
        <f>VLOOKUP($A239,'低情景（2001-2060, 2020RMB）'!$A$14:$W$54,23,0)*(1+情景假设!H239)^3</f>
        <v>1544.8857921581634</v>
      </c>
      <c r="M239" s="18">
        <f>L239*(1+情景假设!I239)^5</f>
        <v>1999.7990111283668</v>
      </c>
      <c r="N239" s="18">
        <f>M239*(1+情景假设!J239)^5</f>
        <v>2508.2882086555214</v>
      </c>
      <c r="O239" s="18">
        <f>N239*(1+情景假设!K239)^25</f>
        <v>5662.8355253276686</v>
      </c>
      <c r="P239" s="18">
        <f>VLOOKUP($A239,'低情景（2001-2060, 2020RMB）'!$A$14:$W$70,23,0)</f>
        <v>1298.5975960878834</v>
      </c>
      <c r="Q239" s="18">
        <f t="shared" si="198"/>
        <v>1511.0492247602322</v>
      </c>
      <c r="R239" s="18">
        <f t="shared" si="199"/>
        <v>1962.0998242960202</v>
      </c>
      <c r="S239" s="18">
        <f t="shared" si="200"/>
        <v>2283.1230172924443</v>
      </c>
      <c r="T239" s="169">
        <f t="shared" si="201"/>
        <v>4360.781802577244</v>
      </c>
    </row>
    <row r="240" spans="1:42" x14ac:dyDescent="0.25">
      <c r="A240" s="152" t="s">
        <v>223</v>
      </c>
      <c r="B240" s="171"/>
      <c r="C240" s="171"/>
      <c r="D240" s="153"/>
      <c r="E240" s="153"/>
      <c r="F240" s="153"/>
      <c r="G240" s="153"/>
      <c r="H240" s="153"/>
      <c r="I240" s="153"/>
      <c r="J240" s="153"/>
      <c r="K240" s="153"/>
      <c r="L240" s="173"/>
      <c r="M240" s="173"/>
      <c r="N240" s="173"/>
      <c r="O240" s="173"/>
      <c r="P240" s="173"/>
      <c r="Q240" s="153"/>
      <c r="R240" s="153"/>
      <c r="S240" s="153"/>
      <c r="T240" s="154"/>
    </row>
    <row r="241" spans="1:20" x14ac:dyDescent="0.25">
      <c r="A241" s="129" t="s">
        <v>24</v>
      </c>
      <c r="B241" s="170">
        <f>(VLOOKUP(A241,'高情景（2001-2060, 2020RMB）'!$A$14:$W$54,20,0)/VLOOKUP(A241,'高情景（2001-2060, 2020RMB）'!$A$14:$W$54,17,0))^(1/3)-1</f>
        <v>1.1202932590575365E-2</v>
      </c>
      <c r="C241" s="170">
        <f>(VLOOKUP(A241,'高情景（2001-2060, 2020RMB）'!$A$14:$W$54,23,0)/VLOOKUP(A241,'高情景（2001-2060, 2020RMB）'!$A$14:$W$54,20,0))^(1/3)-1</f>
        <v>5.4812951575273772E-3</v>
      </c>
      <c r="D241" s="150">
        <v>0.6</v>
      </c>
      <c r="E241" s="150">
        <v>0.5</v>
      </c>
      <c r="F241" s="150">
        <v>0.35</v>
      </c>
      <c r="G241" s="150">
        <v>0.2</v>
      </c>
      <c r="H241" s="174">
        <f>AVERAGE($B241:$C241)*D241</f>
        <v>5.0052683244308227E-3</v>
      </c>
      <c r="I241" s="174">
        <f t="shared" ref="I241:I249" si="202">AVERAGE($B241:$C241)*E241</f>
        <v>4.1710569370256856E-3</v>
      </c>
      <c r="J241" s="174">
        <f t="shared" ref="J241:J249" si="203">AVERAGE($B241:$C241)*F241</f>
        <v>2.9197398559179799E-3</v>
      </c>
      <c r="K241" s="174">
        <f t="shared" ref="K241:K249" si="204">AVERAGE($B241:$C241)*G241</f>
        <v>1.6684227748102742E-3</v>
      </c>
      <c r="L241" s="10">
        <f>VLOOKUP($A241,'低情景（2001-2060, 2020RMB）'!$A$14:$W$54,23,0)*(1+情景假设!H241)^3</f>
        <v>8242.3733083779152</v>
      </c>
      <c r="M241" s="10">
        <f>L241*(1+情景假设!I241)^5</f>
        <v>8415.7103286190304</v>
      </c>
      <c r="N241" s="10">
        <f>M241*(1+情景假设!J241)^5</f>
        <v>8539.2882799735107</v>
      </c>
      <c r="O241" s="10">
        <f>N241*(1+情景假设!K241)^25</f>
        <v>8902.689991779589</v>
      </c>
      <c r="P241" s="10">
        <f>VLOOKUP($A241,'低情景（2001-2060, 2020RMB）'!$A$14:$W$70,23,0)</f>
        <v>8119.836142530613</v>
      </c>
      <c r="Q241" s="10">
        <f>L241/SUM(L$241:L$249)*$G$86</f>
        <v>8041.0186808561521</v>
      </c>
      <c r="R241" s="10">
        <f>M241/SUM(M$241:M$249)*$L$86</f>
        <v>8287.4057508372389</v>
      </c>
      <c r="S241" s="10">
        <f>N241/SUM(N$241:N$249)*$Q$86</f>
        <v>8134.5883434498091</v>
      </c>
      <c r="T241" s="175">
        <f>O241/SUM(O$241:O$249)*$AP$86</f>
        <v>7043.9705309980127</v>
      </c>
    </row>
    <row r="242" spans="1:20" x14ac:dyDescent="0.25">
      <c r="A242" s="130" t="s">
        <v>25</v>
      </c>
      <c r="B242" s="156">
        <f>(VLOOKUP(A242,'高情景（2001-2060, 2020RMB）'!$A$14:$W$54,20,0)/VLOOKUP(A242,'高情景（2001-2060, 2020RMB）'!$A$14:$W$54,17,0))^(1/3)-1</f>
        <v>2.69344232492299E-2</v>
      </c>
      <c r="C242" s="156">
        <f>(VLOOKUP(A242,'高情景（2001-2060, 2020RMB）'!$A$14:$W$54,23,0)/VLOOKUP(A242,'高情景（2001-2060, 2020RMB）'!$A$14:$W$54,20,0))^(1/3)-1</f>
        <v>-3.0027664574899804E-3</v>
      </c>
      <c r="D242" s="1">
        <v>0.6</v>
      </c>
      <c r="E242" s="1">
        <v>0.5</v>
      </c>
      <c r="F242" s="1">
        <v>0.35</v>
      </c>
      <c r="G242" s="1">
        <v>0.2</v>
      </c>
      <c r="H242" s="163">
        <f t="shared" ref="H242:H249" si="205">AVERAGE($B242:$C242)*D242</f>
        <v>7.1794970375219751E-3</v>
      </c>
      <c r="I242" s="163">
        <f t="shared" si="202"/>
        <v>5.9829141979349798E-3</v>
      </c>
      <c r="J242" s="163">
        <f t="shared" si="203"/>
        <v>4.1880399385544852E-3</v>
      </c>
      <c r="K242" s="163">
        <f t="shared" si="204"/>
        <v>2.3931656791739923E-3</v>
      </c>
      <c r="L242" s="14">
        <f>VLOOKUP($A242,'低情景（2001-2060, 2020RMB）'!$A$14:$W$54,23,0)*(1+情景假设!H242)^3</f>
        <v>5255.8410488755435</v>
      </c>
      <c r="M242" s="14">
        <f>L242*(1+情景假设!I242)^5</f>
        <v>5414.9599107522445</v>
      </c>
      <c r="N242" s="14">
        <f>M242*(1+情景假设!J242)^5</f>
        <v>5529.3040051690277</v>
      </c>
      <c r="O242" s="14">
        <f>N242*(1+情景假设!K242)^25</f>
        <v>5869.7944433946095</v>
      </c>
      <c r="P242" s="14">
        <f>VLOOKUP($A242,'低情景（2001-2060, 2020RMB）'!$A$14:$W$70,23,0)</f>
        <v>5144.2443998897388</v>
      </c>
      <c r="Q242" s="14">
        <f t="shared" ref="Q242:Q249" si="206">L242/SUM(L$241:L$249)*$G$86</f>
        <v>5127.4450302634968</v>
      </c>
      <c r="R242" s="14">
        <f t="shared" ref="R242:R249" si="207">M242/SUM(M$241:M$249)*$L$86</f>
        <v>5332.4042953704111</v>
      </c>
      <c r="S242" s="14">
        <f t="shared" ref="S242:S249" si="208">N242/SUM(N$241:N$249)*$Q$86</f>
        <v>5267.2553535079669</v>
      </c>
      <c r="T242" s="167">
        <f t="shared" ref="T242:T249" si="209">O242/SUM(O$241:O$249)*$AP$86</f>
        <v>4644.288312910533</v>
      </c>
    </row>
    <row r="243" spans="1:20" x14ac:dyDescent="0.25">
      <c r="A243" s="130" t="s">
        <v>26</v>
      </c>
      <c r="B243" s="156">
        <f>(VLOOKUP(A243,'高情景（2001-2060, 2020RMB）'!$A$14:$W$54,20,0)/VLOOKUP(A243,'高情景（2001-2060, 2020RMB）'!$A$14:$W$54,17,0))^(1/3)-1</f>
        <v>2.1415721542173971E-2</v>
      </c>
      <c r="C243" s="156">
        <f>(VLOOKUP(A243,'高情景（2001-2060, 2020RMB）'!$A$14:$W$54,23,0)/VLOOKUP(A243,'高情景（2001-2060, 2020RMB）'!$A$14:$W$54,20,0))^(1/3)-1</f>
        <v>3.0419244367445586E-2</v>
      </c>
      <c r="D243" s="1">
        <v>0.6</v>
      </c>
      <c r="E243" s="1">
        <v>0.5</v>
      </c>
      <c r="F243" s="1">
        <v>0.35</v>
      </c>
      <c r="G243" s="1">
        <v>0.2</v>
      </c>
      <c r="H243" s="163">
        <f t="shared" si="205"/>
        <v>1.5550489772885867E-2</v>
      </c>
      <c r="I243" s="163">
        <f t="shared" si="202"/>
        <v>1.2958741477404889E-2</v>
      </c>
      <c r="J243" s="163">
        <f t="shared" si="203"/>
        <v>9.0711190341834225E-3</v>
      </c>
      <c r="K243" s="163">
        <f t="shared" si="204"/>
        <v>5.1834965909619557E-3</v>
      </c>
      <c r="L243" s="14">
        <f>VLOOKUP($A243,'低情景（2001-2060, 2020RMB）'!$A$14:$W$54,23,0)*(1+情景假设!H243)^3</f>
        <v>4288.0465000529648</v>
      </c>
      <c r="M243" s="14">
        <f>L243*(1+情景假设!I243)^5</f>
        <v>4573.1797234512742</v>
      </c>
      <c r="N243" s="14">
        <f>M243*(1+情景假设!J243)^5</f>
        <v>4784.3963519161134</v>
      </c>
      <c r="O243" s="14">
        <f>N243*(1+情景假设!K243)^25</f>
        <v>5444.5362105371887</v>
      </c>
      <c r="P243" s="14">
        <f>VLOOKUP($A243,'低情景（2001-2060, 2020RMB）'!$A$14:$W$70,23,0)</f>
        <v>4094.0668183633061</v>
      </c>
      <c r="Q243" s="14">
        <f t="shared" si="206"/>
        <v>4183.2929329054359</v>
      </c>
      <c r="R243" s="14">
        <f t="shared" si="207"/>
        <v>4503.4577545828479</v>
      </c>
      <c r="S243" s="14">
        <f t="shared" si="208"/>
        <v>4557.6508859660289</v>
      </c>
      <c r="T243" s="167">
        <f t="shared" si="209"/>
        <v>4307.8162507497809</v>
      </c>
    </row>
    <row r="244" spans="1:20" x14ac:dyDescent="0.25">
      <c r="A244" s="130" t="s">
        <v>27</v>
      </c>
      <c r="B244" s="156">
        <f>(VLOOKUP(A244,'高情景（2001-2060, 2020RMB）'!$A$14:$W$54,20,0)/VLOOKUP(A244,'高情景（2001-2060, 2020RMB）'!$A$14:$W$54,17,0))^(1/3)-1</f>
        <v>3.0429296625402502E-2</v>
      </c>
      <c r="C244" s="156">
        <f>(VLOOKUP(A244,'高情景（2001-2060, 2020RMB）'!$A$14:$W$54,23,0)/VLOOKUP(A244,'高情景（2001-2060, 2020RMB）'!$A$14:$W$54,20,0))^(1/3)-1</f>
        <v>6.6952428340167458E-2</v>
      </c>
      <c r="D244" s="1">
        <v>0.7</v>
      </c>
      <c r="E244" s="1">
        <v>0.5</v>
      </c>
      <c r="F244" s="1">
        <v>0.4</v>
      </c>
      <c r="G244" s="1">
        <v>0.2</v>
      </c>
      <c r="H244" s="163">
        <f t="shared" si="205"/>
        <v>3.4083603737949483E-2</v>
      </c>
      <c r="I244" s="163">
        <f t="shared" si="202"/>
        <v>2.434543124139249E-2</v>
      </c>
      <c r="J244" s="163">
        <f t="shared" si="203"/>
        <v>1.9476344993113993E-2</v>
      </c>
      <c r="K244" s="163">
        <f t="shared" si="204"/>
        <v>9.7381724965569967E-3</v>
      </c>
      <c r="L244" s="14">
        <f>VLOOKUP($A244,'低情景（2001-2060, 2020RMB）'!$A$14:$W$54,23,0)*(1+情景假设!H244)^3</f>
        <v>26594.836504551084</v>
      </c>
      <c r="M244" s="14">
        <f>L244*(1+情景假设!I244)^5</f>
        <v>29993.662376274875</v>
      </c>
      <c r="N244" s="14">
        <f>M244*(1+情景假设!J244)^5</f>
        <v>33030.508892136611</v>
      </c>
      <c r="O244" s="14">
        <f>N244*(1+情景假设!K244)^25</f>
        <v>42085.707704704386</v>
      </c>
      <c r="P244" s="14">
        <f>VLOOKUP($A244,'低情景（2001-2060, 2020RMB）'!$A$14:$W$70,23,0)</f>
        <v>24050.846611769</v>
      </c>
      <c r="Q244" s="14">
        <f t="shared" si="206"/>
        <v>25945.145790720759</v>
      </c>
      <c r="R244" s="14">
        <f t="shared" si="207"/>
        <v>29536.383782187499</v>
      </c>
      <c r="S244" s="14">
        <f t="shared" si="208"/>
        <v>31465.103859103259</v>
      </c>
      <c r="T244" s="167">
        <f t="shared" si="209"/>
        <v>33298.978749329137</v>
      </c>
    </row>
    <row r="245" spans="1:20" x14ac:dyDescent="0.25">
      <c r="A245" s="130" t="s">
        <v>28</v>
      </c>
      <c r="B245" s="156">
        <f>(VLOOKUP(A245,'高情景（2001-2060, 2020RMB）'!$A$14:$W$54,20,0)/VLOOKUP(A245,'高情景（2001-2060, 2020RMB）'!$A$14:$W$54,17,0))^(1/3)-1</f>
        <v>7.3724697676555095E-2</v>
      </c>
      <c r="C245" s="156">
        <f>(VLOOKUP(A245,'高情景（2001-2060, 2020RMB）'!$A$14:$W$54,23,0)/VLOOKUP(A245,'高情景（2001-2060, 2020RMB）'!$A$14:$W$54,20,0))^(1/3)-1</f>
        <v>4.2588314219098589E-2</v>
      </c>
      <c r="D245" s="1">
        <v>0.7</v>
      </c>
      <c r="E245" s="1">
        <v>0.5</v>
      </c>
      <c r="F245" s="1">
        <v>0.4</v>
      </c>
      <c r="G245" s="1">
        <v>0.2</v>
      </c>
      <c r="H245" s="163">
        <f t="shared" si="205"/>
        <v>4.0709554163478788E-2</v>
      </c>
      <c r="I245" s="163">
        <f t="shared" si="202"/>
        <v>2.9078252973913421E-2</v>
      </c>
      <c r="J245" s="163">
        <f t="shared" si="203"/>
        <v>2.3262602379130738E-2</v>
      </c>
      <c r="K245" s="163">
        <f t="shared" si="204"/>
        <v>1.1631301189565369E-2</v>
      </c>
      <c r="L245" s="14">
        <f>VLOOKUP($A245,'低情景（2001-2060, 2020RMB）'!$A$14:$W$54,23,0)*(1+情景假设!H245)^3</f>
        <v>2093.4000175542765</v>
      </c>
      <c r="M245" s="14">
        <f>L245*(1+情景假设!I245)^5</f>
        <v>2415.9849592926898</v>
      </c>
      <c r="N245" s="14">
        <f>M245*(1+情景假设!J245)^5</f>
        <v>2710.3772079327973</v>
      </c>
      <c r="O245" s="14">
        <f>N245*(1+情景假设!K245)^25</f>
        <v>3618.9801375390134</v>
      </c>
      <c r="P245" s="14">
        <f>VLOOKUP($A245,'低情景（2001-2060, 2020RMB）'!$A$14:$W$70,23,0)</f>
        <v>1857.221055664822</v>
      </c>
      <c r="Q245" s="14">
        <f t="shared" si="206"/>
        <v>2042.2599193060876</v>
      </c>
      <c r="R245" s="14">
        <f t="shared" si="207"/>
        <v>2379.151237833069</v>
      </c>
      <c r="S245" s="14">
        <f t="shared" si="208"/>
        <v>2581.9251112190541</v>
      </c>
      <c r="T245" s="167">
        <f t="shared" si="209"/>
        <v>2863.4030236513117</v>
      </c>
    </row>
    <row r="246" spans="1:20" x14ac:dyDescent="0.25">
      <c r="A246" s="130" t="s">
        <v>29</v>
      </c>
      <c r="B246" s="156">
        <f>(VLOOKUP(A246,'高情景（2001-2060, 2020RMB）'!$A$14:$W$54,20,0)/VLOOKUP(A246,'高情景（2001-2060, 2020RMB）'!$A$14:$W$54,17,0))^(1/3)-1</f>
        <v>3.7627999851762794E-2</v>
      </c>
      <c r="C246" s="156">
        <f>(VLOOKUP(A246,'高情景（2001-2060, 2020RMB）'!$A$14:$W$54,23,0)/VLOOKUP(A246,'高情景（2001-2060, 2020RMB）'!$A$14:$W$54,20,0))^(1/3)-1</f>
        <v>2.8280067481713189E-2</v>
      </c>
      <c r="D246" s="1">
        <v>0.7</v>
      </c>
      <c r="E246" s="1">
        <v>0.5</v>
      </c>
      <c r="F246" s="1">
        <v>0.4</v>
      </c>
      <c r="G246" s="1">
        <v>0.2</v>
      </c>
      <c r="H246" s="163">
        <f t="shared" si="205"/>
        <v>2.3067823566716592E-2</v>
      </c>
      <c r="I246" s="163">
        <f t="shared" si="202"/>
        <v>1.6477016833368996E-2</v>
      </c>
      <c r="J246" s="163">
        <f t="shared" si="203"/>
        <v>1.3181613466695198E-2</v>
      </c>
      <c r="K246" s="163">
        <f t="shared" si="204"/>
        <v>6.5908067333475991E-3</v>
      </c>
      <c r="L246" s="14">
        <f>VLOOKUP($A246,'低情景（2001-2060, 2020RMB）'!$A$14:$W$54,23,0)*(1+情景假设!H246)^3</f>
        <v>8250.9287030264768</v>
      </c>
      <c r="M246" s="14">
        <f>L246*(1+情景假设!I246)^5</f>
        <v>8953.4549231227429</v>
      </c>
      <c r="N246" s="14">
        <f>M246*(1+情景假设!J246)^5</f>
        <v>9559.3233251192414</v>
      </c>
      <c r="O246" s="14">
        <f>N246*(1+情景假设!K246)^25</f>
        <v>11265.517379760258</v>
      </c>
      <c r="P246" s="14">
        <f>VLOOKUP($A246,'低情景（2001-2060, 2020RMB）'!$A$14:$W$70,23,0)</f>
        <v>7705.3000762763377</v>
      </c>
      <c r="Q246" s="14">
        <f t="shared" si="206"/>
        <v>8049.3650740146923</v>
      </c>
      <c r="R246" s="14">
        <f t="shared" si="207"/>
        <v>8816.9519769967355</v>
      </c>
      <c r="S246" s="14">
        <f t="shared" si="208"/>
        <v>9106.2811726534255</v>
      </c>
      <c r="T246" s="167">
        <f t="shared" si="209"/>
        <v>8913.4826117442808</v>
      </c>
    </row>
    <row r="247" spans="1:20" x14ac:dyDescent="0.25">
      <c r="A247" s="130" t="s">
        <v>30</v>
      </c>
      <c r="B247" s="156">
        <f>(VLOOKUP(A247,'高情景（2001-2060, 2020RMB）'!$A$14:$W$54,20,0)/VLOOKUP(A247,'高情景（2001-2060, 2020RMB）'!$A$14:$W$54,17,0))^(1/3)-1</f>
        <v>4.7039440342731886E-2</v>
      </c>
      <c r="C247" s="156">
        <f>(VLOOKUP(A247,'高情景（2001-2060, 2020RMB）'!$A$14:$W$54,23,0)/VLOOKUP(A247,'高情景（2001-2060, 2020RMB）'!$A$14:$W$54,20,0))^(1/3)-1</f>
        <v>3.8161551876011446E-2</v>
      </c>
      <c r="D247" s="1">
        <v>0.5</v>
      </c>
      <c r="E247" s="1">
        <v>0.3</v>
      </c>
      <c r="F247" s="1">
        <v>0.2</v>
      </c>
      <c r="G247" s="1">
        <v>0.1</v>
      </c>
      <c r="H247" s="163">
        <f t="shared" si="205"/>
        <v>2.1300248054685833E-2</v>
      </c>
      <c r="I247" s="163">
        <f t="shared" si="202"/>
        <v>1.27801488328115E-2</v>
      </c>
      <c r="J247" s="163">
        <f t="shared" si="203"/>
        <v>8.5200992218743329E-3</v>
      </c>
      <c r="K247" s="163">
        <f t="shared" si="204"/>
        <v>4.2600496109371664E-3</v>
      </c>
      <c r="L247" s="14">
        <f>VLOOKUP($A247,'低情景（2001-2060, 2020RMB）'!$A$14:$W$54,23,0)*(1+情景假设!H247)^3</f>
        <v>17176.833483081064</v>
      </c>
      <c r="M247" s="14">
        <f>L247*(1+情景假设!I247)^5</f>
        <v>18302.862073712116</v>
      </c>
      <c r="N247" s="14">
        <f>M247*(1+情景假设!J247)^5</f>
        <v>19095.973193290793</v>
      </c>
      <c r="O247" s="14">
        <f>N247*(1+情景假设!K247)^25</f>
        <v>21237.160849423191</v>
      </c>
      <c r="P247" s="14">
        <f>VLOOKUP($A247,'低情景（2001-2060, 2020RMB）'!$A$14:$W$70,23,0)</f>
        <v>16124.371416167727</v>
      </c>
      <c r="Q247" s="14">
        <f t="shared" si="206"/>
        <v>16757.217096078351</v>
      </c>
      <c r="R247" s="14">
        <f t="shared" si="207"/>
        <v>18023.819556934886</v>
      </c>
      <c r="S247" s="14">
        <f t="shared" si="208"/>
        <v>18190.963444725767</v>
      </c>
      <c r="T247" s="167">
        <f t="shared" si="209"/>
        <v>16803.228611074981</v>
      </c>
    </row>
    <row r="248" spans="1:20" x14ac:dyDescent="0.25">
      <c r="A248" s="130" t="s">
        <v>31</v>
      </c>
      <c r="B248" s="156">
        <f>(VLOOKUP(A248,'高情景（2001-2060, 2020RMB）'!$A$14:$W$54,20,0)/VLOOKUP(A248,'高情景（2001-2060, 2020RMB）'!$A$14:$W$54,17,0))^(1/3)-1</f>
        <v>4.6512456367293176E-2</v>
      </c>
      <c r="C248" s="156">
        <f>(VLOOKUP(A248,'高情景（2001-2060, 2020RMB）'!$A$14:$W$54,23,0)/VLOOKUP(A248,'高情景（2001-2060, 2020RMB）'!$A$14:$W$54,20,0))^(1/3)-1</f>
        <v>3.7900502191664298E-2</v>
      </c>
      <c r="D248" s="1">
        <v>0.6</v>
      </c>
      <c r="E248" s="1">
        <v>0.5</v>
      </c>
      <c r="F248" s="1">
        <v>0.35</v>
      </c>
      <c r="G248" s="1">
        <v>0.2</v>
      </c>
      <c r="H248" s="163">
        <f t="shared" si="205"/>
        <v>2.5323887567687241E-2</v>
      </c>
      <c r="I248" s="163">
        <f t="shared" si="202"/>
        <v>2.1103239639739368E-2</v>
      </c>
      <c r="J248" s="163">
        <f t="shared" si="203"/>
        <v>1.4772267747817557E-2</v>
      </c>
      <c r="K248" s="163">
        <f t="shared" si="204"/>
        <v>8.4412958558957481E-3</v>
      </c>
      <c r="L248" s="14">
        <f>VLOOKUP($A248,'低情景（2001-2060, 2020RMB）'!$A$14:$W$54,23,0)*(1+情景假设!H248)^3</f>
        <v>23178.077867388925</v>
      </c>
      <c r="M248" s="14">
        <f>L248*(1+情景假设!I248)^5</f>
        <v>25729.164753497476</v>
      </c>
      <c r="N248" s="14">
        <f>M248*(1+情景假设!J248)^5</f>
        <v>27686.537013243025</v>
      </c>
      <c r="O248" s="14">
        <f>N248*(1+情景假设!K248)^25</f>
        <v>34161.28381003804</v>
      </c>
      <c r="P248" s="14">
        <f>VLOOKUP($A248,'低情景（2001-2060, 2020RMB）'!$A$14:$W$70,23,0)</f>
        <v>21502.759178911721</v>
      </c>
      <c r="Q248" s="14">
        <f t="shared" si="206"/>
        <v>22611.855850859443</v>
      </c>
      <c r="R248" s="14">
        <f t="shared" si="207"/>
        <v>25336.90201019113</v>
      </c>
      <c r="S248" s="14">
        <f>N248/SUM(N$241:N$249)*$Q$86</f>
        <v>26374.397241817562</v>
      </c>
      <c r="T248" s="167">
        <f t="shared" si="209"/>
        <v>27029.03017864906</v>
      </c>
    </row>
    <row r="249" spans="1:20" x14ac:dyDescent="0.25">
      <c r="A249" s="130" t="s">
        <v>32</v>
      </c>
      <c r="B249" s="158">
        <f>(VLOOKUP(A249,'高情景（2001-2060, 2020RMB）'!$A$14:$W$54,20,0)/VLOOKUP(A249,'高情景（2001-2060, 2020RMB）'!$A$14:$W$54,17,0))^(1/3)-1</f>
        <v>5.1040412039642602E-2</v>
      </c>
      <c r="C249" s="158">
        <f>(VLOOKUP(A249,'高情景（2001-2060, 2020RMB）'!$A$14:$W$54,23,0)/VLOOKUP(A249,'高情景（2001-2060, 2020RMB）'!$A$14:$W$54,20,0))^(1/3)-1</f>
        <v>4.6563598012598018E-2</v>
      </c>
      <c r="D249" s="151">
        <v>0.7</v>
      </c>
      <c r="E249" s="151">
        <v>0.6</v>
      </c>
      <c r="F249" s="151">
        <v>0.45</v>
      </c>
      <c r="G249" s="151">
        <v>0.3</v>
      </c>
      <c r="H249" s="157">
        <f t="shared" si="205"/>
        <v>3.4161403518284214E-2</v>
      </c>
      <c r="I249" s="157">
        <f t="shared" si="202"/>
        <v>2.9281203015672184E-2</v>
      </c>
      <c r="J249" s="157">
        <f t="shared" si="203"/>
        <v>2.196090226175414E-2</v>
      </c>
      <c r="K249" s="157">
        <f t="shared" si="204"/>
        <v>1.4640601507836092E-2</v>
      </c>
      <c r="L249" s="18">
        <f>VLOOKUP($A249,'低情景（2001-2060, 2020RMB）'!$A$14:$W$54,23,0)*(1+情景假设!H249)^3</f>
        <v>14604.363296335459</v>
      </c>
      <c r="M249" s="18">
        <f>L249*(1+情景假设!I249)^5</f>
        <v>16871.466586132068</v>
      </c>
      <c r="N249" s="18">
        <f>M249*(1+情景假设!J249)^5</f>
        <v>18807.204266088069</v>
      </c>
      <c r="O249" s="18">
        <f>N249*(1+情景假设!K249)^25</f>
        <v>27047.688998768179</v>
      </c>
      <c r="P249" s="18">
        <f>VLOOKUP($A249,'低情景（2001-2060, 2020RMB）'!$A$14:$W$70,23,0)</f>
        <v>13204.368998026079</v>
      </c>
      <c r="Q249" s="18">
        <f t="shared" si="206"/>
        <v>14247.590310970052</v>
      </c>
      <c r="R249" s="18">
        <f t="shared" si="207"/>
        <v>16614.24689672191</v>
      </c>
      <c r="S249" s="18">
        <f t="shared" si="208"/>
        <v>17915.880056958809</v>
      </c>
      <c r="T249" s="169">
        <f t="shared" si="209"/>
        <v>21400.624352284998</v>
      </c>
    </row>
    <row r="250" spans="1:20" x14ac:dyDescent="0.25">
      <c r="A250" s="177" t="s">
        <v>33</v>
      </c>
      <c r="B250" s="171"/>
      <c r="C250" s="171"/>
      <c r="D250" s="153"/>
      <c r="E250" s="153"/>
      <c r="F250" s="153"/>
      <c r="G250" s="153"/>
      <c r="H250" s="178"/>
      <c r="I250" s="178"/>
      <c r="J250" s="178"/>
      <c r="K250" s="178"/>
      <c r="L250" s="173"/>
      <c r="M250" s="173"/>
      <c r="N250" s="173"/>
      <c r="O250" s="173"/>
      <c r="P250" s="173"/>
      <c r="Q250" s="173"/>
      <c r="R250" s="173"/>
      <c r="S250" s="173"/>
      <c r="T250" s="179"/>
    </row>
    <row r="251" spans="1:20" x14ac:dyDescent="0.25">
      <c r="A251" s="129" t="s">
        <v>34</v>
      </c>
      <c r="B251" s="156">
        <f>(VLOOKUP(A251,'高情景（2001-2060, 2020RMB）'!$A$14:$W$54,20,0)/VLOOKUP(A251,'高情景（2001-2060, 2020RMB）'!$A$14:$W$54,17,0))^(1/3)-1</f>
        <v>4.3911486408383826E-2</v>
      </c>
      <c r="C251" s="156">
        <f>(VLOOKUP(A251,'高情景（2001-2060, 2020RMB）'!$A$14:$W$54,23,0)/VLOOKUP(A251,'高情景（2001-2060, 2020RMB）'!$A$14:$W$54,20,0))^(1/3)-1</f>
        <v>7.5370857891373655E-2</v>
      </c>
      <c r="D251" s="1">
        <v>0.8</v>
      </c>
      <c r="E251" s="1">
        <v>0.7</v>
      </c>
      <c r="F251" s="1">
        <v>0.6</v>
      </c>
      <c r="G251" s="1">
        <v>0.5</v>
      </c>
      <c r="H251" s="155">
        <f t="shared" ref="H251:H256" si="210">AVERAGE($B251:$C251)*D251</f>
        <v>4.7712937719902995E-2</v>
      </c>
      <c r="I251" s="155">
        <f t="shared" ref="I251:I256" si="211">AVERAGE($B251:$C251)*E251</f>
        <v>4.1748820504915116E-2</v>
      </c>
      <c r="J251" s="155">
        <f t="shared" ref="J251:J256" si="212">AVERAGE($B251:$C251)*F251</f>
        <v>3.5784703289927243E-2</v>
      </c>
      <c r="K251" s="155">
        <f t="shared" ref="K251:K256" si="213">AVERAGE($B251:$C251)*G251</f>
        <v>2.982058607493937E-2</v>
      </c>
      <c r="L251" s="14">
        <f>VLOOKUP($A251,'低情景（2001-2060, 2020RMB）'!$A$14:$W$54,23,0)*(1+情景假设!H251)^3</f>
        <v>17457.395744319903</v>
      </c>
      <c r="M251" s="14">
        <f>L251*(1+情景假设!I251)^5</f>
        <v>21418.770831544822</v>
      </c>
      <c r="N251" s="14">
        <f>M251*(1+情景假设!J251)^5</f>
        <v>25535.361413267965</v>
      </c>
      <c r="O251" s="14">
        <f>N251*(1+情景假设!K251)^25</f>
        <v>53233.036126901265</v>
      </c>
      <c r="P251" s="14">
        <f>VLOOKUP($A251,'低情景（2001-2060, 2020RMB）'!$A$14:$W$70,23,0)</f>
        <v>15179.327689922766</v>
      </c>
      <c r="Q251" s="14">
        <f>L251/SUM(L$251:L$256)*$G$87</f>
        <v>16567.486498542457</v>
      </c>
      <c r="R251" s="14">
        <f>M251/SUM(M$251:M$256)*$L$87</f>
        <v>19071.58971505372</v>
      </c>
      <c r="S251" s="14">
        <f>N251/SUM(N$251:N$256)*$Q$87</f>
        <v>22005.400280049682</v>
      </c>
      <c r="T251" s="167">
        <f>O251/SUM(O$251:O$256)*$AP$87</f>
        <v>32469.539944782147</v>
      </c>
    </row>
    <row r="252" spans="1:20" x14ac:dyDescent="0.25">
      <c r="A252" s="130" t="s">
        <v>35</v>
      </c>
      <c r="B252" s="156">
        <f>(VLOOKUP(A252,'高情景（2001-2060, 2020RMB）'!$A$14:$W$54,20,0)/VLOOKUP(A252,'高情景（2001-2060, 2020RMB）'!$A$14:$W$54,17,0))^(1/3)-1</f>
        <v>6.2830620842833751E-2</v>
      </c>
      <c r="C252" s="156">
        <f>(VLOOKUP(A252,'高情景（2001-2060, 2020RMB）'!$A$14:$W$54,23,0)/VLOOKUP(A252,'高情景（2001-2060, 2020RMB）'!$A$14:$W$54,20,0))^(1/3)-1</f>
        <v>6.0936109817283146E-2</v>
      </c>
      <c r="D252" s="1">
        <v>0.8</v>
      </c>
      <c r="E252" s="1">
        <v>0.7</v>
      </c>
      <c r="F252" s="1">
        <v>0.6</v>
      </c>
      <c r="G252" s="1">
        <v>0.5</v>
      </c>
      <c r="H252" s="155">
        <f t="shared" si="210"/>
        <v>4.9506692264046762E-2</v>
      </c>
      <c r="I252" s="155">
        <f t="shared" si="211"/>
        <v>4.3318355731040911E-2</v>
      </c>
      <c r="J252" s="155">
        <f t="shared" si="212"/>
        <v>3.7130019198035068E-2</v>
      </c>
      <c r="K252" s="155">
        <f t="shared" si="213"/>
        <v>3.0941682665029224E-2</v>
      </c>
      <c r="L252" s="14">
        <f>VLOOKUP($A252,'低情景（2001-2060, 2020RMB）'!$A$14:$W$54,23,0)*(1+情景假设!H252)^3</f>
        <v>18256.884353539455</v>
      </c>
      <c r="M252" s="14">
        <f>L252*(1+情景假设!I252)^5</f>
        <v>22568.926690594119</v>
      </c>
      <c r="N252" s="14">
        <f>M252*(1+情景假设!J252)^5</f>
        <v>27081.762818265517</v>
      </c>
      <c r="O252" s="14">
        <f>N252*(1+情景假设!K252)^25</f>
        <v>58013.54583173139</v>
      </c>
      <c r="P252" s="14">
        <f>VLOOKUP($A252,'低情景（2001-2060, 2020RMB）'!$A$14:$W$70,23,0)</f>
        <v>15793.232462385689</v>
      </c>
      <c r="Q252" s="14">
        <f t="shared" ref="Q252:Q256" si="214">L252/SUM(L$251:L$256)*$G$87</f>
        <v>17326.220328775591</v>
      </c>
      <c r="R252" s="14">
        <f t="shared" ref="R252:R256" si="215">M252/SUM(M$251:M$256)*$L$87</f>
        <v>20095.705469625769</v>
      </c>
      <c r="S252" s="14">
        <f t="shared" ref="S252:S256" si="216">N252/SUM(N$251:N$256)*$Q$87</f>
        <v>23338.030014944332</v>
      </c>
      <c r="T252" s="167">
        <f t="shared" ref="T252:T256" si="217">O252/SUM(O$251:O$256)*$AP$87</f>
        <v>35385.416289827961</v>
      </c>
    </row>
    <row r="253" spans="1:20" x14ac:dyDescent="0.25">
      <c r="A253" s="130" t="s">
        <v>36</v>
      </c>
      <c r="B253" s="156">
        <f>(VLOOKUP(A253,'高情景（2001-2060, 2020RMB）'!$A$14:$W$54,20,0)/VLOOKUP(A253,'高情景（2001-2060, 2020RMB）'!$A$14:$W$54,17,0))^(1/3)-1</f>
        <v>8.8012669513386932E-2</v>
      </c>
      <c r="C253" s="156">
        <f>(VLOOKUP(A253,'高情景（2001-2060, 2020RMB）'!$A$14:$W$54,23,0)/VLOOKUP(A253,'高情景（2001-2060, 2020RMB）'!$A$14:$W$54,20,0))^(1/3)-1</f>
        <v>8.2574294780134005E-2</v>
      </c>
      <c r="D253" s="1">
        <v>0.8</v>
      </c>
      <c r="E253" s="1">
        <v>0.7</v>
      </c>
      <c r="F253" s="1">
        <v>0.6</v>
      </c>
      <c r="G253" s="1">
        <v>0.5</v>
      </c>
      <c r="H253" s="155">
        <f t="shared" si="210"/>
        <v>6.8234785717408375E-2</v>
      </c>
      <c r="I253" s="155">
        <f t="shared" si="211"/>
        <v>5.9705437502732321E-2</v>
      </c>
      <c r="J253" s="155">
        <f t="shared" si="212"/>
        <v>5.1176089288056281E-2</v>
      </c>
      <c r="K253" s="155">
        <f t="shared" si="213"/>
        <v>4.2646741073380234E-2</v>
      </c>
      <c r="L253" s="14">
        <f>VLOOKUP($A253,'低情景（2001-2060, 2020RMB）'!$A$14:$W$54,23,0)*(1+情景假设!H253)^3</f>
        <v>14877.235066101335</v>
      </c>
      <c r="M253" s="14">
        <f>L253*(1+情景假设!I253)^5</f>
        <v>19881.449250089703</v>
      </c>
      <c r="N253" s="14">
        <f>M253*(1+情景假设!J253)^5</f>
        <v>25516.752834859311</v>
      </c>
      <c r="O253" s="14">
        <f>N253*(1+情景假设!K253)^25</f>
        <v>72486.171126409317</v>
      </c>
      <c r="P253" s="14">
        <f>VLOOKUP($A253,'低情景（2001-2060, 2020RMB）'!$A$14:$W$70,23,0)</f>
        <v>12204.55859303716</v>
      </c>
      <c r="Q253" s="14">
        <f t="shared" si="214"/>
        <v>14118.852244812788</v>
      </c>
      <c r="R253" s="14">
        <f t="shared" si="215"/>
        <v>17702.735886222923</v>
      </c>
      <c r="S253" s="14">
        <f t="shared" si="216"/>
        <v>21989.364117103018</v>
      </c>
      <c r="T253" s="167">
        <f t="shared" si="217"/>
        <v>44213.007562119412</v>
      </c>
    </row>
    <row r="254" spans="1:20" x14ac:dyDescent="0.25">
      <c r="A254" s="130" t="s">
        <v>37</v>
      </c>
      <c r="B254" s="156">
        <f>(VLOOKUP(A254,'高情景（2001-2060, 2020RMB）'!$A$14:$W$54,20,0)/VLOOKUP(A254,'高情景（2001-2060, 2020RMB）'!$A$14:$W$54,17,0))^(1/3)-1</f>
        <v>5.201591196057076E-2</v>
      </c>
      <c r="C254" s="156">
        <f>(VLOOKUP(A254,'高情景（2001-2060, 2020RMB）'!$A$14:$W$54,23,0)/VLOOKUP(A254,'高情景（2001-2060, 2020RMB）'!$A$14:$W$54,20,0))^(1/3)-1</f>
        <v>6.945262358549531E-2</v>
      </c>
      <c r="D254" s="1">
        <v>0.8</v>
      </c>
      <c r="E254" s="1">
        <v>0.7</v>
      </c>
      <c r="F254" s="1">
        <v>0.6</v>
      </c>
      <c r="G254" s="1">
        <v>0.5</v>
      </c>
      <c r="H254" s="155">
        <f t="shared" si="210"/>
        <v>4.8587414218426432E-2</v>
      </c>
      <c r="I254" s="155">
        <f t="shared" si="211"/>
        <v>4.251398744112312E-2</v>
      </c>
      <c r="J254" s="155">
        <f t="shared" si="212"/>
        <v>3.6440560663819822E-2</v>
      </c>
      <c r="K254" s="155">
        <f t="shared" si="213"/>
        <v>3.0367133886516517E-2</v>
      </c>
      <c r="L254" s="14">
        <f>VLOOKUP($A254,'低情景（2001-2060, 2020RMB）'!$A$14:$W$54,23,0)*(1+情景假设!H254)^3</f>
        <v>27928.415410198733</v>
      </c>
      <c r="M254" s="14">
        <f>L254*(1+情景假设!I254)^5</f>
        <v>34391.866692654286</v>
      </c>
      <c r="N254" s="14">
        <f>M254*(1+情景假设!J254)^5</f>
        <v>41131.803428661085</v>
      </c>
      <c r="O254" s="14">
        <f>N254*(1+情景假设!K254)^25</f>
        <v>86891.578147199136</v>
      </c>
      <c r="P254" s="14">
        <f>VLOOKUP($A254,'低情景（2001-2060, 2020RMB）'!$A$14:$W$70,23,0)</f>
        <v>24223.247878201622</v>
      </c>
      <c r="Q254" s="14">
        <f t="shared" si="214"/>
        <v>26504.734841948124</v>
      </c>
      <c r="R254" s="14">
        <f t="shared" si="215"/>
        <v>30623.02576817929</v>
      </c>
      <c r="S254" s="14">
        <f t="shared" si="216"/>
        <v>35445.81899740464</v>
      </c>
      <c r="T254" s="167">
        <f t="shared" si="217"/>
        <v>52999.598985673591</v>
      </c>
    </row>
    <row r="255" spans="1:20" x14ac:dyDescent="0.25">
      <c r="A255" s="130" t="s">
        <v>38</v>
      </c>
      <c r="B255" s="156">
        <f>(VLOOKUP(A255,'高情景（2001-2060, 2020RMB）'!$A$14:$W$54,20,0)/VLOOKUP(A255,'高情景（2001-2060, 2020RMB）'!$A$14:$W$54,17,0))^(1/3)-1</f>
        <v>5.2856842755794275E-2</v>
      </c>
      <c r="C255" s="156">
        <f>(VLOOKUP(A255,'高情景（2001-2060, 2020RMB）'!$A$14:$W$54,23,0)/VLOOKUP(A255,'高情景（2001-2060, 2020RMB）'!$A$14:$W$54,20,0))^(1/3)-1</f>
        <v>4.2290324652889622E-2</v>
      </c>
      <c r="D255" s="1">
        <v>0.8</v>
      </c>
      <c r="E255" s="1">
        <v>0.7</v>
      </c>
      <c r="F255" s="1">
        <v>0.6</v>
      </c>
      <c r="G255" s="1">
        <v>0.5</v>
      </c>
      <c r="H255" s="155">
        <f t="shared" si="210"/>
        <v>3.8058866963473562E-2</v>
      </c>
      <c r="I255" s="155">
        <f t="shared" si="211"/>
        <v>3.3301508593039361E-2</v>
      </c>
      <c r="J255" s="155">
        <f t="shared" si="212"/>
        <v>2.8544150222605168E-2</v>
      </c>
      <c r="K255" s="155">
        <f t="shared" si="213"/>
        <v>2.3786791852170974E-2</v>
      </c>
      <c r="L255" s="14">
        <f>VLOOKUP($A255,'低情景（2001-2060, 2020RMB）'!$A$14:$W$54,23,0)*(1+情景假设!H255)^3</f>
        <v>7395.9908003448209</v>
      </c>
      <c r="M255" s="14">
        <f>L255*(1+情景假设!I255)^5</f>
        <v>8712.2770903434266</v>
      </c>
      <c r="N255" s="14">
        <f>M255*(1+情景假设!J255)^5</f>
        <v>10028.73999757698</v>
      </c>
      <c r="O255" s="14">
        <f>N255*(1+情景假设!K255)^25</f>
        <v>18050.300216312586</v>
      </c>
      <c r="P255" s="14">
        <f>VLOOKUP($A255,'低情景（2001-2060, 2020RMB）'!$A$14:$W$70,23,0)</f>
        <v>6611.9630030332355</v>
      </c>
      <c r="Q255" s="14">
        <f t="shared" si="214"/>
        <v>7018.9723325671584</v>
      </c>
      <c r="R255" s="14">
        <f t="shared" si="215"/>
        <v>7757.5401248600883</v>
      </c>
      <c r="S255" s="14">
        <f t="shared" si="216"/>
        <v>8642.3855288204013</v>
      </c>
      <c r="T255" s="167">
        <f t="shared" si="217"/>
        <v>11009.797421505589</v>
      </c>
    </row>
    <row r="256" spans="1:20" x14ac:dyDescent="0.25">
      <c r="A256" s="130" t="s">
        <v>39</v>
      </c>
      <c r="B256" s="158">
        <f>(VLOOKUP(A256,'高情景（2001-2060, 2020RMB）'!$A$14:$W$54,20,0)/VLOOKUP(A256,'高情景（2001-2060, 2020RMB）'!$A$14:$W$54,17,0))^(1/3)-1</f>
        <v>8.4803532887303135E-2</v>
      </c>
      <c r="C256" s="158">
        <f>(VLOOKUP(A256,'高情景（2001-2060, 2020RMB）'!$A$14:$W$54,23,0)/VLOOKUP(A256,'高情景（2001-2060, 2020RMB）'!$A$14:$W$54,20,0))^(1/3)-1</f>
        <v>0.13348082333262457</v>
      </c>
      <c r="D256" s="151">
        <v>0.9</v>
      </c>
      <c r="E256" s="151">
        <v>0.8</v>
      </c>
      <c r="F256" s="151">
        <v>0.6</v>
      </c>
      <c r="G256" s="151">
        <v>0.4</v>
      </c>
      <c r="H256" s="157">
        <f t="shared" si="210"/>
        <v>9.8227960298967465E-2</v>
      </c>
      <c r="I256" s="157">
        <f t="shared" si="211"/>
        <v>8.731374248797108E-2</v>
      </c>
      <c r="J256" s="157">
        <f t="shared" si="212"/>
        <v>6.548530686597831E-2</v>
      </c>
      <c r="K256" s="157">
        <f t="shared" si="213"/>
        <v>4.365687124398554E-2</v>
      </c>
      <c r="L256" s="18">
        <f>VLOOKUP($A256,'低情景（2001-2060, 2020RMB）'!$A$14:$W$54,23,0)*(1+情景假设!H256)^3</f>
        <v>36451.554687681244</v>
      </c>
      <c r="M256" s="18">
        <f>L256*(1+情景假设!I256)^5</f>
        <v>55397.535119726956</v>
      </c>
      <c r="N256" s="18">
        <f>M256*(1+情景假设!J256)^5</f>
        <v>76072.51371067288</v>
      </c>
      <c r="O256" s="18">
        <f>N256*(1+情景假设!K256)^25</f>
        <v>221396.72198911465</v>
      </c>
      <c r="P256" s="18">
        <f>VLOOKUP($A256,'低情景（2001-2060, 2020RMB）'!$A$14:$W$70,23,0)</f>
        <v>27519.375031440293</v>
      </c>
      <c r="Q256" s="18">
        <f t="shared" si="214"/>
        <v>34593.398063713765</v>
      </c>
      <c r="R256" s="18">
        <f t="shared" si="215"/>
        <v>49326.783004405988</v>
      </c>
      <c r="S256" s="18">
        <f t="shared" si="216"/>
        <v>65556.390114107577</v>
      </c>
      <c r="T256" s="169">
        <f t="shared" si="217"/>
        <v>135041.1366943733</v>
      </c>
    </row>
    <row r="257" spans="1:20" x14ac:dyDescent="0.25">
      <c r="A257" s="152" t="s">
        <v>40</v>
      </c>
      <c r="B257" s="171"/>
      <c r="C257" s="171"/>
      <c r="D257" s="153"/>
      <c r="E257" s="153"/>
      <c r="F257" s="153"/>
      <c r="G257" s="153"/>
      <c r="H257" s="178"/>
      <c r="I257" s="178"/>
      <c r="J257" s="178"/>
      <c r="K257" s="178"/>
      <c r="L257" s="173"/>
      <c r="M257" s="173"/>
      <c r="N257" s="173"/>
      <c r="O257" s="173"/>
      <c r="P257" s="173"/>
      <c r="Q257" s="173"/>
      <c r="R257" s="173"/>
      <c r="S257" s="173"/>
      <c r="T257" s="179"/>
    </row>
    <row r="258" spans="1:20" x14ac:dyDescent="0.25">
      <c r="A258" s="129" t="s">
        <v>41</v>
      </c>
      <c r="B258" s="170">
        <f>(VLOOKUP(A258,'高情景（2001-2060, 2020RMB）'!$A$14:$W$54,20,0)/VLOOKUP(A258,'高情景（2001-2060, 2020RMB）'!$A$14:$W$54,17,0))^(1/3)-1</f>
        <v>0.10983549551460459</v>
      </c>
      <c r="C258" s="170">
        <f>(VLOOKUP(A258,'高情景（2001-2060, 2020RMB）'!$A$14:$W$54,23,0)/VLOOKUP(A258,'高情景（2001-2060, 2020RMB）'!$A$14:$W$54,20,0))^(1/3)-1</f>
        <v>0.11113719350225448</v>
      </c>
      <c r="D258" s="150">
        <v>0.8</v>
      </c>
      <c r="E258" s="150">
        <v>0.7</v>
      </c>
      <c r="F258" s="150">
        <v>0.6</v>
      </c>
      <c r="G258" s="150">
        <v>0.4</v>
      </c>
      <c r="H258" s="176">
        <f t="shared" ref="H258:H260" si="218">AVERAGE($B258:$C258)*D258</f>
        <v>8.8389075606743639E-2</v>
      </c>
      <c r="I258" s="176">
        <f t="shared" ref="I258:I260" si="219">AVERAGE($B258:$C258)*E258</f>
        <v>7.7340441155900663E-2</v>
      </c>
      <c r="J258" s="176">
        <f t="shared" ref="J258:J260" si="220">AVERAGE($B258:$C258)*F258</f>
        <v>6.6291806705057715E-2</v>
      </c>
      <c r="K258" s="176">
        <f t="shared" ref="K258:K260" si="221">AVERAGE($B258:$C258)*G258</f>
        <v>4.4194537803371819E-2</v>
      </c>
      <c r="L258" s="10">
        <f>VLOOKUP($A258,'低情景（2001-2060, 2020RMB）'!$A$14:$W$54,23,0)*(1+情景假设!H258)^3</f>
        <v>51635.257220785155</v>
      </c>
      <c r="M258" s="10">
        <f>L258*(1+情景假设!I258)^5</f>
        <v>74939.563336998181</v>
      </c>
      <c r="N258" s="10">
        <f>M258*(1+情景假设!J258)^5</f>
        <v>103297.90625147852</v>
      </c>
      <c r="O258" s="10">
        <f>N258*(1+情景假设!K258)^25</f>
        <v>304527.80059354386</v>
      </c>
      <c r="P258" s="10">
        <f>VLOOKUP($A258,'低情景（2001-2060, 2020RMB）'!$A$14:$W$70,23,0)</f>
        <v>40049.197919647981</v>
      </c>
      <c r="Q258" s="10">
        <f>L258/SUM(L$258:L$260)*$G$88</f>
        <v>49164.674671435765</v>
      </c>
      <c r="R258" s="10">
        <f>M258/SUM(M$258:M$260)*$L$88</f>
        <v>65813.186433769748</v>
      </c>
      <c r="S258" s="10">
        <f>N258/SUM(N$258:N$260)*$Q$88</f>
        <v>89033.49344119904</v>
      </c>
      <c r="T258" s="175">
        <f>O258/SUM(O$258:O$260)*$AP$88</f>
        <v>198651.30346665779</v>
      </c>
    </row>
    <row r="259" spans="1:20" x14ac:dyDescent="0.25">
      <c r="A259" s="130" t="s">
        <v>42</v>
      </c>
      <c r="B259" s="156">
        <f>(VLOOKUP(A259,'高情景（2001-2060, 2020RMB）'!$A$14:$W$54,20,0)/VLOOKUP(A259,'高情景（2001-2060, 2020RMB）'!$A$14:$W$54,17,0))^(1/3)-1</f>
        <v>8.6584169191379345E-2</v>
      </c>
      <c r="C259" s="156">
        <f>(VLOOKUP(A259,'高情景（2001-2060, 2020RMB）'!$A$14:$W$54,23,0)/VLOOKUP(A259,'高情景（2001-2060, 2020RMB）'!$A$14:$W$54,20,0))^(1/3)-1</f>
        <v>7.4164155276645882E-2</v>
      </c>
      <c r="D259" s="1">
        <v>0.8</v>
      </c>
      <c r="E259" s="1">
        <v>0.7</v>
      </c>
      <c r="F259" s="1">
        <v>0.6</v>
      </c>
      <c r="G259" s="1">
        <v>0.5</v>
      </c>
      <c r="H259" s="155">
        <f t="shared" si="218"/>
        <v>6.4299329787210091E-2</v>
      </c>
      <c r="I259" s="155">
        <f t="shared" si="219"/>
        <v>5.6261913563808823E-2</v>
      </c>
      <c r="J259" s="155">
        <f t="shared" si="220"/>
        <v>4.8224497340407568E-2</v>
      </c>
      <c r="K259" s="155">
        <f t="shared" si="221"/>
        <v>4.0187081117006307E-2</v>
      </c>
      <c r="L259" s="14">
        <f>VLOOKUP($A259,'低情景（2001-2060, 2020RMB）'!$A$14:$W$54,23,0)*(1+情景假设!H259)^3</f>
        <v>3887.7760818657689</v>
      </c>
      <c r="M259" s="14">
        <f>L259*(1+情景假设!I259)^5</f>
        <v>5111.6292372655316</v>
      </c>
      <c r="N259" s="14">
        <f>M259*(1+情景假设!J259)^5</f>
        <v>6468.9064547280595</v>
      </c>
      <c r="O259" s="14">
        <f>N259*(1+情景假设!K259)^25</f>
        <v>17322.766916185901</v>
      </c>
      <c r="P259" s="14">
        <f>VLOOKUP($A259,'低情景（2001-2060, 2020RMB）'!$A$14:$W$70,23,0)</f>
        <v>3224.8526645654251</v>
      </c>
      <c r="Q259" s="14">
        <f t="shared" ref="Q259:Q260" si="222">L259/SUM(L$258:L$260)*$G$88</f>
        <v>3701.7583827078938</v>
      </c>
      <c r="R259" s="14">
        <f t="shared" ref="R259:R260" si="223">M259/SUM(M$258:M$260)*$L$88</f>
        <v>4489.1188711580789</v>
      </c>
      <c r="S259" s="14">
        <f t="shared" ref="S259:S260" si="224">N259/SUM(N$258:N$260)*$Q$88</f>
        <v>5575.6148532828292</v>
      </c>
      <c r="T259" s="167">
        <f t="shared" ref="T259:T260" si="225">O259/SUM(O$258:O$260)*$AP$88</f>
        <v>11300.08564355152</v>
      </c>
    </row>
    <row r="260" spans="1:20" x14ac:dyDescent="0.25">
      <c r="A260" s="130" t="s">
        <v>43</v>
      </c>
      <c r="B260" s="158">
        <f>(VLOOKUP(A260,'高情景（2001-2060, 2020RMB）'!$A$14:$W$54,20,0)/VLOOKUP(A260,'高情景（2001-2060, 2020RMB）'!$A$14:$W$54,17,0))^(1/3)-1</f>
        <v>8.499311454124503E-2</v>
      </c>
      <c r="C260" s="158">
        <f>(VLOOKUP(A260,'高情景（2001-2060, 2020RMB）'!$A$14:$W$54,23,0)/VLOOKUP(A260,'高情景（2001-2060, 2020RMB）'!$A$14:$W$54,20,0))^(1/3)-1</f>
        <v>9.3141707414592156E-2</v>
      </c>
      <c r="D260" s="151">
        <v>0.8</v>
      </c>
      <c r="E260" s="151">
        <v>0.7</v>
      </c>
      <c r="F260" s="151">
        <v>0.6</v>
      </c>
      <c r="G260" s="151">
        <v>0.5</v>
      </c>
      <c r="H260" s="157">
        <f t="shared" si="218"/>
        <v>7.1253928782334872E-2</v>
      </c>
      <c r="I260" s="157">
        <f t="shared" si="219"/>
        <v>6.2347187684543011E-2</v>
      </c>
      <c r="J260" s="157">
        <f t="shared" si="220"/>
        <v>5.3440446586751157E-2</v>
      </c>
      <c r="K260" s="157">
        <f t="shared" si="221"/>
        <v>4.4533705488959296E-2</v>
      </c>
      <c r="L260" s="18">
        <f>VLOOKUP($A260,'低情景（2001-2060, 2020RMB）'!$A$14:$W$54,23,0)*(1+情景假设!H260)^3</f>
        <v>14171.433044547777</v>
      </c>
      <c r="M260" s="18">
        <f>L260*(1+情景假设!I260)^5</f>
        <v>19175.475051386857</v>
      </c>
      <c r="N260" s="18">
        <f>M260*(1+情景假设!J260)^5</f>
        <v>24876.889482506991</v>
      </c>
      <c r="O260" s="18">
        <f>N260*(1+情景假设!K260)^25</f>
        <v>73936.270597596245</v>
      </c>
      <c r="P260" s="18">
        <f>VLOOKUP($A260,'低情景（2001-2060, 2020RMB）'!$A$14:$W$70,23,0)</f>
        <v>11527.535972617879</v>
      </c>
      <c r="Q260" s="18">
        <f t="shared" si="222"/>
        <v>13493.375123204847</v>
      </c>
      <c r="R260" s="18">
        <f t="shared" si="223"/>
        <v>16840.225086953047</v>
      </c>
      <c r="S260" s="18">
        <f t="shared" si="224"/>
        <v>21441.638625144136</v>
      </c>
      <c r="T260" s="169">
        <f t="shared" si="225"/>
        <v>48230.527718812817</v>
      </c>
    </row>
    <row r="261" spans="1:20" x14ac:dyDescent="0.25">
      <c r="A261" s="182" t="s">
        <v>53</v>
      </c>
      <c r="B261" s="183"/>
      <c r="C261" s="184"/>
      <c r="D261" s="185"/>
      <c r="E261" s="185"/>
      <c r="F261" s="185"/>
      <c r="G261" s="185"/>
      <c r="H261" s="186"/>
      <c r="I261" s="186"/>
      <c r="J261" s="186"/>
      <c r="K261" s="186"/>
      <c r="L261" s="187"/>
      <c r="M261" s="187"/>
      <c r="N261" s="187"/>
      <c r="O261" s="187"/>
      <c r="P261" s="187"/>
      <c r="Q261" s="187"/>
      <c r="R261" s="187"/>
      <c r="S261" s="187"/>
      <c r="T261" s="188"/>
    </row>
    <row r="262" spans="1:20" x14ac:dyDescent="0.25">
      <c r="A262" s="131" t="s">
        <v>44</v>
      </c>
      <c r="B262" s="166">
        <f>(VLOOKUP(A262,'高情景（2001-2060, 2020RMB）'!$A$14:$W$54,20,0)/VLOOKUP(A262,'高情景（2001-2060, 2020RMB）'!$A$14:$W$54,17,0))^(1/3)-1</f>
        <v>3.8478237653810199E-2</v>
      </c>
      <c r="C262" s="156">
        <f>(VLOOKUP(A262,'高情景（2001-2060, 2020RMB）'!$A$14:$W$54,23,0)/VLOOKUP(A262,'高情景（2001-2060, 2020RMB）'!$A$14:$W$54,20,0))^(1/3)-1</f>
        <v>3.0088112665055178E-2</v>
      </c>
      <c r="D262" s="1">
        <v>0.7</v>
      </c>
      <c r="E262" s="1">
        <v>0.6</v>
      </c>
      <c r="F262" s="1">
        <v>0.5</v>
      </c>
      <c r="G262" s="1">
        <v>0.4</v>
      </c>
      <c r="H262" s="155">
        <f t="shared" ref="H262:H278" si="226">AVERAGE($B262:$C262)*D262</f>
        <v>2.3998222611602879E-2</v>
      </c>
      <c r="I262" s="155">
        <f t="shared" ref="I262:I278" si="227">AVERAGE($B262:$C262)*E262</f>
        <v>2.0569905095659612E-2</v>
      </c>
      <c r="J262" s="155">
        <f t="shared" ref="J262:J278" si="228">AVERAGE($B262:$C262)*F262</f>
        <v>1.7141587579716344E-2</v>
      </c>
      <c r="K262" s="155">
        <f t="shared" ref="K262:K278" si="229">AVERAGE($B262:$C262)*G262</f>
        <v>1.3713270063773077E-2</v>
      </c>
      <c r="L262" s="14">
        <f>VLOOKUP($A262,'低情景（2001-2060, 2020RMB）'!$A$14:$W$54,23,0)*(1+情景假设!H262)^3</f>
        <v>12865.168475545936</v>
      </c>
      <c r="M262" s="14">
        <f>L262*(1+情景假设!I262)^5</f>
        <v>14243.911468614675</v>
      </c>
      <c r="N262" s="14">
        <f>M262*(1+情景假设!J262)^5</f>
        <v>15507.304811337654</v>
      </c>
      <c r="O262" s="14">
        <f>N262*(1+情景假设!K262)^25</f>
        <v>21797.897977489905</v>
      </c>
      <c r="P262" s="14">
        <f>VLOOKUP($A262,'低情景（2001-2060, 2020RMB）'!$A$14:$W$70,23,0)</f>
        <v>11981.684218336073</v>
      </c>
      <c r="Q262" s="14">
        <f>L262/SUM(L$262:L$278)*$G$89</f>
        <v>12131.693581601774</v>
      </c>
      <c r="R262" s="14">
        <f>M262/SUM(M$262:M$278)*$L$89</f>
        <v>13281.467572792926</v>
      </c>
      <c r="S262" s="14">
        <f>N262/SUM(N$262:N$278)*$Q$89</f>
        <v>14440.461749969214</v>
      </c>
      <c r="T262" s="167">
        <f>O262/SUM(O$262:O$278)*$AP$89</f>
        <v>14530.823673036361</v>
      </c>
    </row>
    <row r="263" spans="1:20" x14ac:dyDescent="0.25">
      <c r="A263" s="132" t="s">
        <v>45</v>
      </c>
      <c r="B263" s="166">
        <f>(VLOOKUP(A263,'高情景（2001-2060, 2020RMB）'!$A$14:$W$54,20,0)/VLOOKUP(A263,'高情景（2001-2060, 2020RMB）'!$A$14:$W$54,17,0))^(1/3)-1</f>
        <v>6.0041288590014119E-2</v>
      </c>
      <c r="C263" s="156">
        <f>(VLOOKUP(A263,'高情景（2001-2060, 2020RMB）'!$A$14:$W$54,23,0)/VLOOKUP(A263,'高情景（2001-2060, 2020RMB）'!$A$14:$W$54,20,0))^(1/3)-1</f>
        <v>4.6893213334837647E-2</v>
      </c>
      <c r="D263" s="1">
        <v>0.7</v>
      </c>
      <c r="E263" s="1">
        <v>0.6</v>
      </c>
      <c r="F263" s="1">
        <v>0.5</v>
      </c>
      <c r="G263" s="1">
        <v>0.4</v>
      </c>
      <c r="H263" s="155">
        <f t="shared" si="226"/>
        <v>3.7427075673698115E-2</v>
      </c>
      <c r="I263" s="155">
        <f t="shared" si="227"/>
        <v>3.2080350577455528E-2</v>
      </c>
      <c r="J263" s="155">
        <f t="shared" si="228"/>
        <v>2.6733625481212941E-2</v>
      </c>
      <c r="K263" s="155">
        <f t="shared" si="229"/>
        <v>2.1386900384970355E-2</v>
      </c>
      <c r="L263" s="14">
        <f>VLOOKUP($A263,'低情景（2001-2060, 2020RMB）'!$A$14:$W$54,23,0)*(1+情景假设!H263)^3</f>
        <v>7400.311414477721</v>
      </c>
      <c r="M263" s="14">
        <f>L263*(1+情景假设!I263)^5</f>
        <v>8665.9772484904861</v>
      </c>
      <c r="N263" s="14">
        <f>M263*(1+情景假设!J263)^5</f>
        <v>9887.9547753472489</v>
      </c>
      <c r="O263" s="14">
        <f>N263*(1+情景假设!K263)^25</f>
        <v>16782.76684379857</v>
      </c>
      <c r="P263" s="14">
        <f>VLOOKUP($A263,'低情景（2001-2060, 2020RMB）'!$A$14:$W$70,23,0)</f>
        <v>6627.9200426937196</v>
      </c>
      <c r="Q263" s="14">
        <f t="shared" ref="Q263:Q278" si="230">L263/SUM(L$262:L$278)*$G$89</f>
        <v>6978.4014612419569</v>
      </c>
      <c r="R263" s="14">
        <f t="shared" ref="R263:R278" si="231">M263/SUM(M$262:M$278)*$L$89</f>
        <v>8080.4276315529269</v>
      </c>
      <c r="S263" s="14">
        <f t="shared" ref="S263:S278" si="232">N263/SUM(N$262:N$278)*$Q$89</f>
        <v>9207.7014320653361</v>
      </c>
      <c r="T263" s="167">
        <f t="shared" ref="T263:T278" si="233">O263/SUM(O$262:O$278)*$AP$89</f>
        <v>11187.657911086346</v>
      </c>
    </row>
    <row r="264" spans="1:20" x14ac:dyDescent="0.25">
      <c r="A264" s="132" t="s">
        <v>46</v>
      </c>
      <c r="B264" s="166">
        <f>(VLOOKUP(A264,'高情景（2001-2060, 2020RMB）'!$A$14:$W$54,20,0)/VLOOKUP(A264,'高情景（2001-2060, 2020RMB）'!$A$14:$W$54,17,0))^(1/3)-1</f>
        <v>6.5041663653590875E-2</v>
      </c>
      <c r="C264" s="156">
        <f>(VLOOKUP(A264,'高情景（2001-2060, 2020RMB）'!$A$14:$W$54,23,0)/VLOOKUP(A264,'高情景（2001-2060, 2020RMB）'!$A$14:$W$54,20,0))^(1/3)-1</f>
        <v>5.3855301278841861E-2</v>
      </c>
      <c r="D264" s="1">
        <v>0.8</v>
      </c>
      <c r="E264" s="1">
        <v>0.7</v>
      </c>
      <c r="F264" s="1">
        <v>0.6</v>
      </c>
      <c r="G264" s="1">
        <v>0.5</v>
      </c>
      <c r="H264" s="155">
        <f t="shared" si="226"/>
        <v>4.7558785972973097E-2</v>
      </c>
      <c r="I264" s="155">
        <f t="shared" si="227"/>
        <v>4.1613937726351455E-2</v>
      </c>
      <c r="J264" s="155">
        <f t="shared" si="228"/>
        <v>3.5669089479729819E-2</v>
      </c>
      <c r="K264" s="155">
        <f t="shared" si="229"/>
        <v>2.9724241233108184E-2</v>
      </c>
      <c r="L264" s="14">
        <f>VLOOKUP($A264,'低情景（2001-2060, 2020RMB）'!$A$14:$W$54,23,0)*(1+情景假设!H264)^3</f>
        <v>8359.8051807504435</v>
      </c>
      <c r="M264" s="14">
        <f>L264*(1+情景假设!I264)^5</f>
        <v>10250.146420084979</v>
      </c>
      <c r="N264" s="14">
        <f>M264*(1+情景假设!J264)^5</f>
        <v>12213.359528615769</v>
      </c>
      <c r="O264" s="14">
        <f>N264*(1+情景假设!K264)^25</f>
        <v>25401.453121581897</v>
      </c>
      <c r="P264" s="14">
        <f>VLOOKUP($A264,'低情景（2001-2060, 2020RMB）'!$A$14:$W$70,23,0)</f>
        <v>7272.1184742926107</v>
      </c>
      <c r="Q264" s="14">
        <f t="shared" si="230"/>
        <v>7883.1921282280528</v>
      </c>
      <c r="R264" s="14">
        <f t="shared" si="231"/>
        <v>9557.5564053950457</v>
      </c>
      <c r="S264" s="14">
        <f t="shared" si="232"/>
        <v>11373.127262105114</v>
      </c>
      <c r="T264" s="167">
        <f t="shared" si="233"/>
        <v>16933.010546694422</v>
      </c>
    </row>
    <row r="265" spans="1:20" x14ac:dyDescent="0.25">
      <c r="A265" s="132" t="s">
        <v>47</v>
      </c>
      <c r="B265" s="166">
        <f>(VLOOKUP(A265,'高情景（2001-2060, 2020RMB）'!$A$14:$W$54,20,0)/VLOOKUP(A265,'高情景（2001-2060, 2020RMB）'!$A$14:$W$54,17,0))^(1/3)-1</f>
        <v>3.8972978413204906E-2</v>
      </c>
      <c r="C265" s="156">
        <f>(VLOOKUP(A265,'高情景（2001-2060, 2020RMB）'!$A$14:$W$54,23,0)/VLOOKUP(A265,'高情景（2001-2060, 2020RMB）'!$A$14:$W$54,20,0))^(1/3)-1</f>
        <v>5.3533902155058266E-2</v>
      </c>
      <c r="D265" s="1">
        <v>0.8</v>
      </c>
      <c r="E265" s="1">
        <v>0.7</v>
      </c>
      <c r="F265" s="1">
        <v>0.6</v>
      </c>
      <c r="G265" s="1">
        <v>0.5</v>
      </c>
      <c r="H265" s="155">
        <f t="shared" si="226"/>
        <v>3.7002752227305272E-2</v>
      </c>
      <c r="I265" s="155">
        <f t="shared" si="227"/>
        <v>3.2377408198892108E-2</v>
      </c>
      <c r="J265" s="155">
        <f t="shared" si="228"/>
        <v>2.775206417047895E-2</v>
      </c>
      <c r="K265" s="155">
        <f t="shared" si="229"/>
        <v>2.3126720142065793E-2</v>
      </c>
      <c r="L265" s="14">
        <f>VLOOKUP($A265,'低情景（2001-2060, 2020RMB）'!$A$14:$W$54,23,0)*(1+情景假设!H265)^3</f>
        <v>10058.192329680658</v>
      </c>
      <c r="M265" s="14">
        <f>L265*(1+情景假设!I265)^5</f>
        <v>11795.392495649108</v>
      </c>
      <c r="N265" s="14">
        <f>M265*(1+情景假设!J265)^5</f>
        <v>13525.526676023786</v>
      </c>
      <c r="O265" s="14">
        <f>N265*(1+情景假设!K265)^25</f>
        <v>23954.651569466037</v>
      </c>
      <c r="P265" s="14">
        <f>VLOOKUP($A265,'低情景（2001-2060, 2020RMB）'!$A$14:$W$70,23,0)</f>
        <v>9019.4531857153415</v>
      </c>
      <c r="Q265" s="14">
        <f t="shared" si="230"/>
        <v>9484.7500489747745</v>
      </c>
      <c r="R265" s="14">
        <f t="shared" si="231"/>
        <v>10998.392069798858</v>
      </c>
      <c r="S265" s="14">
        <f t="shared" si="232"/>
        <v>12595.022345244142</v>
      </c>
      <c r="T265" s="167">
        <f t="shared" si="233"/>
        <v>15968.549741098353</v>
      </c>
    </row>
    <row r="266" spans="1:20" x14ac:dyDescent="0.25">
      <c r="A266" s="132" t="s">
        <v>48</v>
      </c>
      <c r="B266" s="166">
        <f>(VLOOKUP(A266,'高情景（2001-2060, 2020RMB）'!$A$14:$W$54,20,0)/VLOOKUP(A266,'高情景（2001-2060, 2020RMB）'!$A$14:$W$54,17,0))^(1/3)-1</f>
        <v>2.805962569093623E-2</v>
      </c>
      <c r="C266" s="156">
        <f>(VLOOKUP(A266,'高情景（2001-2060, 2020RMB）'!$A$14:$W$54,23,0)/VLOOKUP(A266,'高情景（2001-2060, 2020RMB）'!$A$14:$W$54,20,0))^(1/3)-1</f>
        <v>-7.6523101069775334E-3</v>
      </c>
      <c r="D266" s="1">
        <v>0.7</v>
      </c>
      <c r="E266" s="1">
        <v>0.6</v>
      </c>
      <c r="F266" s="1">
        <v>0.5</v>
      </c>
      <c r="G266" s="1">
        <v>0.4</v>
      </c>
      <c r="H266" s="155">
        <f t="shared" si="226"/>
        <v>7.1425604543855431E-3</v>
      </c>
      <c r="I266" s="155">
        <f t="shared" si="227"/>
        <v>6.122194675187609E-3</v>
      </c>
      <c r="J266" s="155">
        <f t="shared" si="228"/>
        <v>5.101828895989674E-3</v>
      </c>
      <c r="K266" s="155">
        <f t="shared" si="229"/>
        <v>4.0814631167917391E-3</v>
      </c>
      <c r="L266" s="14">
        <f>VLOOKUP($A266,'低情景（2001-2060, 2020RMB）'!$A$14:$W$54,23,0)*(1+情景假设!H266)^3</f>
        <v>3427.7753595399113</v>
      </c>
      <c r="M266" s="14">
        <f>L266*(1+情景假设!I266)^5</f>
        <v>3533.9955632075171</v>
      </c>
      <c r="N266" s="14">
        <f>M266*(1+情景假设!J266)^5</f>
        <v>3625.0693231517744</v>
      </c>
      <c r="O266" s="14">
        <f>N266*(1+情景假设!K266)^25</f>
        <v>4013.6551114292315</v>
      </c>
      <c r="P266" s="14">
        <f>VLOOKUP($A266,'低情景（2001-2060, 2020RMB）'!$A$14:$W$70,23,0)</f>
        <v>3355.3629553285882</v>
      </c>
      <c r="Q266" s="14">
        <f t="shared" si="230"/>
        <v>3232.3494564060425</v>
      </c>
      <c r="R266" s="14">
        <f t="shared" si="231"/>
        <v>3295.207750943684</v>
      </c>
      <c r="S266" s="14">
        <f t="shared" si="232"/>
        <v>3375.678465008808</v>
      </c>
      <c r="T266" s="167">
        <f t="shared" si="233"/>
        <v>2675.5660003907956</v>
      </c>
    </row>
    <row r="267" spans="1:20" x14ac:dyDescent="0.25">
      <c r="A267" s="132" t="s">
        <v>49</v>
      </c>
      <c r="B267" s="166">
        <f>(VLOOKUP(A267,'高情景（2001-2060, 2020RMB）'!$A$14:$W$54,20,0)/VLOOKUP(A267,'高情景（2001-2060, 2020RMB）'!$A$14:$W$54,17,0))^(1/3)-1</f>
        <v>2.7321656461441357E-2</v>
      </c>
      <c r="C267" s="156">
        <f>(VLOOKUP(A267,'高情景（2001-2060, 2020RMB）'!$A$14:$W$54,23,0)/VLOOKUP(A267,'高情景（2001-2060, 2020RMB）'!$A$14:$W$54,20,0))^(1/3)-1</f>
        <v>3.3080810164053176E-2</v>
      </c>
      <c r="D267" s="1">
        <v>0.7</v>
      </c>
      <c r="E267" s="1">
        <v>0.6</v>
      </c>
      <c r="F267" s="1">
        <v>0.5</v>
      </c>
      <c r="G267" s="1">
        <v>0.4</v>
      </c>
      <c r="H267" s="155">
        <f t="shared" si="226"/>
        <v>2.1140863318923085E-2</v>
      </c>
      <c r="I267" s="155">
        <f t="shared" si="227"/>
        <v>1.8120739987648359E-2</v>
      </c>
      <c r="J267" s="155">
        <f t="shared" si="228"/>
        <v>1.5100616656373633E-2</v>
      </c>
      <c r="K267" s="155">
        <f t="shared" si="229"/>
        <v>1.2080493325098907E-2</v>
      </c>
      <c r="L267" s="14">
        <f>VLOOKUP($A267,'低情景（2001-2060, 2020RMB）'!$A$14:$W$54,23,0)*(1+情景假设!H267)^3</f>
        <v>3267.8927902260921</v>
      </c>
      <c r="M267" s="14">
        <f>L267*(1+情景假设!I267)^5</f>
        <v>3574.9026731704034</v>
      </c>
      <c r="N267" s="14">
        <f>M267*(1+情景假设!J267)^5</f>
        <v>3853.0946782372689</v>
      </c>
      <c r="O267" s="14">
        <f>N267*(1+情景假设!K267)^25</f>
        <v>5202.1879773729252</v>
      </c>
      <c r="P267" s="14">
        <f>VLOOKUP($A267,'低情景（2001-2060, 2020RMB）'!$A$14:$W$70,23,0)</f>
        <v>3069.0985404160137</v>
      </c>
      <c r="Q267" s="14">
        <f t="shared" si="230"/>
        <v>3081.5821855660733</v>
      </c>
      <c r="R267" s="14">
        <f t="shared" si="231"/>
        <v>3333.3508168891503</v>
      </c>
      <c r="S267" s="14">
        <f t="shared" si="232"/>
        <v>3588.0165507171523</v>
      </c>
      <c r="T267" s="167">
        <f t="shared" si="233"/>
        <v>3467.8608135177774</v>
      </c>
    </row>
    <row r="268" spans="1:20" x14ac:dyDescent="0.25">
      <c r="A268" s="132" t="s">
        <v>50</v>
      </c>
      <c r="B268" s="166">
        <f>(VLOOKUP(A268,'高情景（2001-2060, 2020RMB）'!$A$14:$W$54,20,0)/VLOOKUP(A268,'高情景（2001-2060, 2020RMB）'!$A$14:$W$54,17,0))^(1/3)-1</f>
        <v>4.9172685554043749E-2</v>
      </c>
      <c r="C268" s="156">
        <f>(VLOOKUP(A268,'高情景（2001-2060, 2020RMB）'!$A$14:$W$54,23,0)/VLOOKUP(A268,'高情景（2001-2060, 2020RMB）'!$A$14:$W$54,20,0))^(1/3)-1</f>
        <v>7.9168483237206377E-3</v>
      </c>
      <c r="D268" s="1">
        <v>0.7</v>
      </c>
      <c r="E268" s="1">
        <v>0.6</v>
      </c>
      <c r="F268" s="1">
        <v>0.5</v>
      </c>
      <c r="G268" s="1">
        <v>0.4</v>
      </c>
      <c r="H268" s="155">
        <f t="shared" si="226"/>
        <v>1.9981336857217535E-2</v>
      </c>
      <c r="I268" s="155">
        <f t="shared" si="227"/>
        <v>1.7126860163329316E-2</v>
      </c>
      <c r="J268" s="155">
        <f t="shared" si="228"/>
        <v>1.4272383469441097E-2</v>
      </c>
      <c r="K268" s="155">
        <f t="shared" si="229"/>
        <v>1.1417906775552877E-2</v>
      </c>
      <c r="L268" s="14">
        <f>VLOOKUP($A268,'低情景（2001-2060, 2020RMB）'!$A$14:$W$54,23,0)*(1+情景假设!H268)^3</f>
        <v>1912.3334990883588</v>
      </c>
      <c r="M268" s="14">
        <f>L268*(1+情景假设!I268)^5</f>
        <v>2081.8011739609597</v>
      </c>
      <c r="N268" s="14">
        <f>M268*(1+情景假设!J268)^5</f>
        <v>2234.6641029247785</v>
      </c>
      <c r="O268" s="14">
        <f>N268*(1+情景假设!K268)^25</f>
        <v>2968.0978361027642</v>
      </c>
      <c r="P268" s="14">
        <f>VLOOKUP($A268,'低情景（2001-2060, 2020RMB）'!$A$14:$W$70,23,0)</f>
        <v>1802.1334874675638</v>
      </c>
      <c r="Q268" s="14">
        <f t="shared" si="230"/>
        <v>1803.3066633266781</v>
      </c>
      <c r="R268" s="14">
        <f t="shared" si="231"/>
        <v>1941.1363827897924</v>
      </c>
      <c r="S268" s="14">
        <f t="shared" si="232"/>
        <v>2080.9277882202778</v>
      </c>
      <c r="T268" s="167">
        <f t="shared" si="233"/>
        <v>1978.5809780955985</v>
      </c>
    </row>
    <row r="269" spans="1:20" x14ac:dyDescent="0.25">
      <c r="A269" s="132" t="s">
        <v>51</v>
      </c>
      <c r="B269" s="166">
        <f>(VLOOKUP(A269,'高情景（2001-2060, 2020RMB）'!$A$14:$W$54,20,0)/VLOOKUP(A269,'高情景（2001-2060, 2020RMB）'!$A$14:$W$54,17,0))^(1/3)-1</f>
        <v>5.3112706149011091E-2</v>
      </c>
      <c r="C269" s="156">
        <f>(VLOOKUP(A269,'高情景（2001-2060, 2020RMB）'!$A$14:$W$54,23,0)/VLOOKUP(A269,'高情景（2001-2060, 2020RMB）'!$A$14:$W$54,20,0))^(1/3)-1</f>
        <v>3.8330072814003913E-2</v>
      </c>
      <c r="D269" s="1">
        <v>0.7</v>
      </c>
      <c r="E269" s="1">
        <v>0.6</v>
      </c>
      <c r="F269" s="1">
        <v>0.5</v>
      </c>
      <c r="G269" s="1">
        <v>0.4</v>
      </c>
      <c r="H269" s="155">
        <f t="shared" si="226"/>
        <v>3.2004972637055248E-2</v>
      </c>
      <c r="I269" s="155">
        <f t="shared" si="227"/>
        <v>2.74328336889045E-2</v>
      </c>
      <c r="J269" s="155">
        <f t="shared" si="228"/>
        <v>2.2860694740753751E-2</v>
      </c>
      <c r="K269" s="155">
        <f t="shared" si="229"/>
        <v>1.8288555792603002E-2</v>
      </c>
      <c r="L269" s="14">
        <f>VLOOKUP($A269,'低情景（2001-2060, 2020RMB）'!$A$14:$W$54,23,0)*(1+情景假设!H269)^3</f>
        <v>2141.035192325126</v>
      </c>
      <c r="M269" s="14">
        <f>L269*(1+情景假设!I269)^5</f>
        <v>2451.2691962304425</v>
      </c>
      <c r="N269" s="14">
        <f>M269*(1+情景假设!J269)^5</f>
        <v>2744.5646139920623</v>
      </c>
      <c r="O269" s="14">
        <f>N269*(1+情景假设!K269)^25</f>
        <v>4317.6261183120541</v>
      </c>
      <c r="P269" s="14">
        <f>VLOOKUP($A269,'低情景（2001-2060, 2020RMB）'!$A$14:$W$70,23,0)</f>
        <v>1947.9528299445335</v>
      </c>
      <c r="Q269" s="14">
        <f t="shared" si="230"/>
        <v>2018.9695105887081</v>
      </c>
      <c r="R269" s="14">
        <f t="shared" si="231"/>
        <v>2285.6398969943298</v>
      </c>
      <c r="S269" s="14">
        <f t="shared" si="232"/>
        <v>2555.7491008814891</v>
      </c>
      <c r="T269" s="167">
        <f t="shared" si="233"/>
        <v>2878.1978829370337</v>
      </c>
    </row>
    <row r="270" spans="1:20" x14ac:dyDescent="0.25">
      <c r="A270" s="132" t="s">
        <v>52</v>
      </c>
      <c r="B270" s="166">
        <f>(VLOOKUP(A270,'高情景（2001-2060, 2020RMB）'!$A$14:$W$54,20,0)/VLOOKUP(A270,'高情景（2001-2060, 2020RMB）'!$A$14:$W$54,17,0))^(1/3)-1</f>
        <v>4.9337411046651347E-2</v>
      </c>
      <c r="C270" s="156">
        <f>(VLOOKUP(A270,'高情景（2001-2060, 2020RMB）'!$A$14:$W$54,23,0)/VLOOKUP(A270,'高情景（2001-2060, 2020RMB）'!$A$14:$W$54,20,0))^(1/3)-1</f>
        <v>2.4824549543858154E-2</v>
      </c>
      <c r="D270" s="1">
        <v>0.8</v>
      </c>
      <c r="E270" s="1">
        <v>0.7</v>
      </c>
      <c r="F270" s="1">
        <v>0.6</v>
      </c>
      <c r="G270" s="1">
        <v>0.5</v>
      </c>
      <c r="H270" s="155">
        <f t="shared" si="226"/>
        <v>2.9664784236203803E-2</v>
      </c>
      <c r="I270" s="155">
        <f t="shared" si="227"/>
        <v>2.5956686206678323E-2</v>
      </c>
      <c r="J270" s="155">
        <f t="shared" si="228"/>
        <v>2.2248588177152851E-2</v>
      </c>
      <c r="K270" s="155">
        <f t="shared" si="229"/>
        <v>1.8540490147627375E-2</v>
      </c>
      <c r="L270" s="14">
        <f>VLOOKUP($A270,'低情景（2001-2060, 2020RMB）'!$A$14:$W$54,23,0)*(1+情景假设!H270)^3</f>
        <v>2549.1186811887756</v>
      </c>
      <c r="M270" s="14">
        <f>L270*(1+情景假设!I270)^5</f>
        <v>2897.5783390363472</v>
      </c>
      <c r="N270" s="14">
        <f>M270*(1+情景假设!J270)^5</f>
        <v>3234.5791555667324</v>
      </c>
      <c r="O270" s="14">
        <f>N270*(1+情景假设!K270)^25</f>
        <v>5120.0622285282716</v>
      </c>
      <c r="P270" s="14">
        <f>VLOOKUP($A270,'低情景（2001-2060, 2020RMB）'!$A$14:$W$70,23,0)</f>
        <v>2335.0838323778685</v>
      </c>
      <c r="Q270" s="14">
        <f t="shared" si="230"/>
        <v>2403.7871561574507</v>
      </c>
      <c r="R270" s="14">
        <f t="shared" si="231"/>
        <v>2701.7924700202657</v>
      </c>
      <c r="S270" s="14">
        <f t="shared" si="232"/>
        <v>3012.0525224382977</v>
      </c>
      <c r="T270" s="167">
        <f t="shared" si="233"/>
        <v>3413.1144899635483</v>
      </c>
    </row>
    <row r="271" spans="1:20" x14ac:dyDescent="0.25">
      <c r="A271" s="132" t="s">
        <v>69</v>
      </c>
      <c r="B271" s="166">
        <f>(VLOOKUP(A271,'高情景（2001-2060, 2020RMB）'!$A$14:$W$54,20,0)/VLOOKUP(A271,'高情景（2001-2060, 2020RMB）'!$A$14:$W$54,17,0))^(1/3)-1</f>
        <v>-1.2129962985660381E-2</v>
      </c>
      <c r="C271" s="156">
        <f>(VLOOKUP(A271,'高情景（2001-2060, 2020RMB）'!$A$14:$W$54,23,0)/VLOOKUP(A271,'高情景（2001-2060, 2020RMB）'!$A$14:$W$54,20,0))^(1/3)-1</f>
        <v>5.5630510946381051E-2</v>
      </c>
      <c r="D271" s="1">
        <v>0.8</v>
      </c>
      <c r="E271" s="1">
        <v>0.6</v>
      </c>
      <c r="F271" s="1">
        <v>0.4</v>
      </c>
      <c r="G271" s="1">
        <v>0.2</v>
      </c>
      <c r="H271" s="155">
        <f t="shared" si="226"/>
        <v>1.740021918428827E-2</v>
      </c>
      <c r="I271" s="155">
        <f t="shared" si="227"/>
        <v>1.30501643882162E-2</v>
      </c>
      <c r="J271" s="155">
        <f t="shared" si="228"/>
        <v>8.7001095921441351E-3</v>
      </c>
      <c r="K271" s="155">
        <f t="shared" si="229"/>
        <v>4.3500547960720675E-3</v>
      </c>
      <c r="L271" s="14">
        <f>VLOOKUP($A271,'低情景（2001-2060, 2020RMB）'!$A$14:$W$54,23,0)*(1+情景假设!H271)^3</f>
        <v>4810.9666788595368</v>
      </c>
      <c r="M271" s="14">
        <f>L271*(1+情景假设!I271)^5</f>
        <v>5133.1872367043525</v>
      </c>
      <c r="N271" s="14">
        <f>M271*(1+情景假设!J271)^5</f>
        <v>5360.4030523631391</v>
      </c>
      <c r="O271" s="14">
        <f>N271*(1+情景假设!K271)^25</f>
        <v>5974.8242611250716</v>
      </c>
      <c r="P271" s="14">
        <f>VLOOKUP($A271,'低情景（2001-2060, 2020RMB）'!$A$14:$W$70,23,0)</f>
        <v>4568.3236898109044</v>
      </c>
      <c r="Q271" s="14">
        <f t="shared" si="230"/>
        <v>4536.6816369455673</v>
      </c>
      <c r="R271" s="14">
        <f t="shared" si="231"/>
        <v>4786.3439743770059</v>
      </c>
      <c r="S271" s="14">
        <f t="shared" si="232"/>
        <v>4991.6278930349517</v>
      </c>
      <c r="T271" s="167">
        <f t="shared" si="233"/>
        <v>3982.9123847374599</v>
      </c>
    </row>
    <row r="272" spans="1:20" x14ac:dyDescent="0.25">
      <c r="A272" s="132" t="s">
        <v>70</v>
      </c>
      <c r="B272" s="166">
        <f>(VLOOKUP(A272,'高情景（2001-2060, 2020RMB）'!$A$14:$W$54,20,0)/VLOOKUP(A272,'高情景（2001-2060, 2020RMB）'!$A$14:$W$54,17,0))^(1/3)-1</f>
        <v>-6.936466010152853E-3</v>
      </c>
      <c r="C272" s="156">
        <f>(VLOOKUP(A272,'高情景（2001-2060, 2020RMB）'!$A$14:$W$54,23,0)/VLOOKUP(A272,'高情景（2001-2060, 2020RMB）'!$A$14:$W$54,20,0))^(1/3)-1</f>
        <v>1.8311168334743444E-2</v>
      </c>
      <c r="D272" s="1">
        <v>0.8</v>
      </c>
      <c r="E272" s="1">
        <v>0.7</v>
      </c>
      <c r="F272" s="1">
        <v>0.6</v>
      </c>
      <c r="G272" s="1">
        <v>0.3</v>
      </c>
      <c r="H272" s="155">
        <f t="shared" si="226"/>
        <v>4.5498809298362367E-3</v>
      </c>
      <c r="I272" s="155">
        <f t="shared" si="227"/>
        <v>3.9811458136067065E-3</v>
      </c>
      <c r="J272" s="155">
        <f t="shared" si="228"/>
        <v>3.4124106973771771E-3</v>
      </c>
      <c r="K272" s="155">
        <f t="shared" si="229"/>
        <v>1.7062053486885886E-3</v>
      </c>
      <c r="L272" s="14">
        <f>VLOOKUP($A272,'低情景（2001-2060, 2020RMB）'!$A$14:$W$54,23,0)*(1+情景假设!H272)^3</f>
        <v>2176.2543841043603</v>
      </c>
      <c r="M272" s="14">
        <f>L272*(1+情景假设!I272)^5</f>
        <v>2219.9206161106158</v>
      </c>
      <c r="N272" s="14">
        <f>M272*(1+情景假设!J272)^5</f>
        <v>2258.0564037068866</v>
      </c>
      <c r="O272" s="14">
        <f>N272*(1+情景假设!K272)^25</f>
        <v>2356.3721948692769</v>
      </c>
      <c r="P272" s="14">
        <f>VLOOKUP($A272,'低情景（2001-2060, 2020RMB）'!$A$14:$W$70,23,0)</f>
        <v>2146.8175625414897</v>
      </c>
      <c r="Q272" s="14">
        <f t="shared" si="230"/>
        <v>2052.1807696304754</v>
      </c>
      <c r="R272" s="14">
        <f t="shared" si="231"/>
        <v>2069.9232610377321</v>
      </c>
      <c r="S272" s="14">
        <f t="shared" si="232"/>
        <v>2102.7107884770885</v>
      </c>
      <c r="T272" s="167">
        <f t="shared" si="233"/>
        <v>1570.7949870693901</v>
      </c>
    </row>
    <row r="273" spans="1:20" x14ac:dyDescent="0.25">
      <c r="A273" s="132" t="s">
        <v>251</v>
      </c>
      <c r="B273" s="166">
        <f>(VLOOKUP(A273,'高情景（2001-2060, 2020RMB）'!$A$14:$W$54,20,0)/VLOOKUP(A273,'高情景（2001-2060, 2020RMB）'!$A$14:$W$54,17,0))^(1/3)-1</f>
        <v>-5.5752169014151587E-3</v>
      </c>
      <c r="C273" s="156">
        <f>(VLOOKUP(A273,'高情景（2001-2060, 2020RMB）'!$A$14:$W$54,23,0)/VLOOKUP(A273,'高情景（2001-2060, 2020RMB）'!$A$14:$W$54,20,0))^(1/3)-1</f>
        <v>2.6040503261531622E-2</v>
      </c>
      <c r="D273" s="1">
        <v>0.6</v>
      </c>
      <c r="E273" s="1">
        <v>0.45</v>
      </c>
      <c r="F273" s="1">
        <v>0.2</v>
      </c>
      <c r="G273" s="1">
        <v>0.2</v>
      </c>
      <c r="H273" s="155">
        <f t="shared" si="226"/>
        <v>6.1395859080349393E-3</v>
      </c>
      <c r="I273" s="155">
        <f t="shared" si="227"/>
        <v>4.6046894310262047E-3</v>
      </c>
      <c r="J273" s="155">
        <f t="shared" si="228"/>
        <v>2.0465286360116463E-3</v>
      </c>
      <c r="K273" s="155">
        <f t="shared" si="229"/>
        <v>2.0465286360116463E-3</v>
      </c>
      <c r="L273" s="14">
        <f>VLOOKUP($A273,'低情景（2001-2060, 2020RMB）'!$A$14:$W$54,23,0)*(1+情景假设!H273)^3</f>
        <v>1560.8128467342933</v>
      </c>
      <c r="M273" s="14">
        <f>L273*(1+情景假设!I273)^5</f>
        <v>1597.0806079451327</v>
      </c>
      <c r="N273" s="14">
        <f>M273*(1+情景假设!J273)^5</f>
        <v>1613.4899911678983</v>
      </c>
      <c r="O273" s="14">
        <f>N273*(1+情景假设!K273)^25</f>
        <v>1698.100821992706</v>
      </c>
      <c r="P273" s="14">
        <f>VLOOKUP($A273,'低情景（2001-2060, 2020RMB）'!$A$14:$W$70,23,0)</f>
        <v>1532.4140383714741</v>
      </c>
      <c r="Q273" s="14">
        <f t="shared" si="230"/>
        <v>1471.8270678538081</v>
      </c>
      <c r="R273" s="14">
        <f t="shared" si="231"/>
        <v>1489.1678000314525</v>
      </c>
      <c r="S273" s="14">
        <f t="shared" si="232"/>
        <v>1502.488071581821</v>
      </c>
      <c r="T273" s="167">
        <f t="shared" si="233"/>
        <v>1131.9808748942266</v>
      </c>
    </row>
    <row r="274" spans="1:20" x14ac:dyDescent="0.25">
      <c r="A274" s="132" t="s">
        <v>54</v>
      </c>
      <c r="B274" s="166">
        <f>(VLOOKUP(A274,'高情景（2001-2060, 2020RMB）'!$A$14:$W$54,20,0)/VLOOKUP(A274,'高情景（2001-2060, 2020RMB）'!$A$14:$W$54,17,0))^(1/3)-1</f>
        <v>0.20663881127436401</v>
      </c>
      <c r="C274" s="156">
        <f>(VLOOKUP(A274,'高情景（2001-2060, 2020RMB）'!$A$14:$W$54,23,0)/VLOOKUP(A274,'高情景（2001-2060, 2020RMB）'!$A$14:$W$54,20,0))^(1/3)-1</f>
        <v>1.121552961387895E-2</v>
      </c>
      <c r="D274" s="1">
        <v>0.8</v>
      </c>
      <c r="E274" s="1">
        <v>0.7</v>
      </c>
      <c r="F274" s="1">
        <v>0.6</v>
      </c>
      <c r="G274" s="1">
        <v>0.4</v>
      </c>
      <c r="H274" s="155">
        <f t="shared" si="226"/>
        <v>8.7141736355297192E-2</v>
      </c>
      <c r="I274" s="155">
        <f t="shared" si="227"/>
        <v>7.6249019310885027E-2</v>
      </c>
      <c r="J274" s="155">
        <f t="shared" si="228"/>
        <v>6.535630226647289E-2</v>
      </c>
      <c r="K274" s="155">
        <f t="shared" si="229"/>
        <v>4.3570868177648596E-2</v>
      </c>
      <c r="L274" s="14">
        <f>VLOOKUP($A274,'低情景（2001-2060, 2020RMB）'!$A$14:$W$54,23,0)*(1+情景假设!H274)^3</f>
        <v>1470.4450842486792</v>
      </c>
      <c r="M274" s="14">
        <f>L274*(1+情景假设!I274)^5</f>
        <v>2123.3063251233261</v>
      </c>
      <c r="N274" s="14">
        <f>M274*(1+情景假设!J274)^5</f>
        <v>2913.9832445001762</v>
      </c>
      <c r="O274" s="14">
        <f>N274*(1+情景假设!K274)^25</f>
        <v>8463.2218676161083</v>
      </c>
      <c r="P274" s="14">
        <f>VLOOKUP($A274,'低情景（2001-2060, 2020RMB）'!$A$14:$W$70,23,0)</f>
        <v>1144.432816780665</v>
      </c>
      <c r="Q274" s="14">
        <f t="shared" si="230"/>
        <v>1386.6113937478447</v>
      </c>
      <c r="R274" s="14">
        <f t="shared" si="231"/>
        <v>1979.8370810131332</v>
      </c>
      <c r="S274" s="14">
        <f t="shared" si="232"/>
        <v>2713.5123797586748</v>
      </c>
      <c r="T274" s="167">
        <f t="shared" si="233"/>
        <v>5641.717600069087</v>
      </c>
    </row>
    <row r="275" spans="1:20" x14ac:dyDescent="0.25">
      <c r="A275" s="132" t="s">
        <v>55</v>
      </c>
      <c r="B275" s="166">
        <f>(VLOOKUP(A275,'高情景（2001-2060, 2020RMB）'!$A$14:$W$54,20,0)/VLOOKUP(A275,'高情景（2001-2060, 2020RMB）'!$A$14:$W$54,17,0))^(1/3)-1</f>
        <v>5.8954264971119885E-2</v>
      </c>
      <c r="C275" s="156">
        <f>(VLOOKUP(A275,'高情景（2001-2060, 2020RMB）'!$A$14:$W$54,23,0)/VLOOKUP(A275,'高情景（2001-2060, 2020RMB）'!$A$14:$W$54,20,0))^(1/3)-1</f>
        <v>5.6483848297676831E-2</v>
      </c>
      <c r="D275" s="1">
        <v>0.8</v>
      </c>
      <c r="E275" s="1">
        <v>0.7</v>
      </c>
      <c r="F275" s="1">
        <v>0.6</v>
      </c>
      <c r="G275" s="1">
        <v>0.4</v>
      </c>
      <c r="H275" s="155">
        <f t="shared" si="226"/>
        <v>4.6175245307518688E-2</v>
      </c>
      <c r="I275" s="155">
        <f t="shared" si="227"/>
        <v>4.0403339644078849E-2</v>
      </c>
      <c r="J275" s="155">
        <f t="shared" si="228"/>
        <v>3.4631433980639011E-2</v>
      </c>
      <c r="K275" s="155">
        <f t="shared" si="229"/>
        <v>2.3087622653759344E-2</v>
      </c>
      <c r="L275" s="14">
        <f>VLOOKUP($A275,'低情景（2001-2060, 2020RMB）'!$A$14:$W$54,23,0)*(1+情景假设!H275)^3</f>
        <v>10.603440972259516</v>
      </c>
      <c r="M275" s="14">
        <f>L275*(1+情景假设!I275)^5</f>
        <v>12.925742831622955</v>
      </c>
      <c r="N275" s="14">
        <f>M275*(1+情景假设!J275)^5</f>
        <v>15.324413273759861</v>
      </c>
      <c r="O275" s="14">
        <f>N275*(1+情景假设!K275)^25</f>
        <v>27.114688554729266</v>
      </c>
      <c r="P275" s="14">
        <f>VLOOKUP($A275,'低情景（2001-2060, 2020RMB）'!$A$14:$W$70,23,0)</f>
        <v>9.2604801376398402</v>
      </c>
      <c r="Q275" s="14">
        <f t="shared" si="230"/>
        <v>9.9989127255168171</v>
      </c>
      <c r="R275" s="14">
        <f t="shared" si="231"/>
        <v>12.052365998674473</v>
      </c>
      <c r="S275" s="14">
        <f t="shared" si="232"/>
        <v>14.270152448326144</v>
      </c>
      <c r="T275" s="167">
        <f t="shared" si="233"/>
        <v>18.075080392840626</v>
      </c>
    </row>
    <row r="276" spans="1:20" x14ac:dyDescent="0.25">
      <c r="A276" s="132" t="s">
        <v>56</v>
      </c>
      <c r="B276" s="166">
        <f>(VLOOKUP(A276,'高情景（2001-2060, 2020RMB）'!$A$14:$W$54,20,0)/VLOOKUP(A276,'高情景（2001-2060, 2020RMB）'!$A$14:$W$54,17,0))^(1/3)-1</f>
        <v>2.9688453329965281E-2</v>
      </c>
      <c r="C276" s="156">
        <f>(VLOOKUP(A276,'高情景（2001-2060, 2020RMB）'!$A$14:$W$54,23,0)/VLOOKUP(A276,'高情景（2001-2060, 2020RMB）'!$A$14:$W$54,20,0))^(1/3)-1</f>
        <v>5.1652149314185714E-2</v>
      </c>
      <c r="D276" s="1">
        <v>0.8</v>
      </c>
      <c r="E276" s="1">
        <v>0.7</v>
      </c>
      <c r="F276" s="1">
        <v>0.6</v>
      </c>
      <c r="G276" s="1">
        <v>0.5</v>
      </c>
      <c r="H276" s="155">
        <f t="shared" si="226"/>
        <v>3.2536241057660398E-2</v>
      </c>
      <c r="I276" s="155">
        <f t="shared" si="227"/>
        <v>2.8469210925452845E-2</v>
      </c>
      <c r="J276" s="155">
        <f t="shared" si="228"/>
        <v>2.4402180793245298E-2</v>
      </c>
      <c r="K276" s="155">
        <f t="shared" si="229"/>
        <v>2.0335150661037749E-2</v>
      </c>
      <c r="L276" s="14">
        <f>VLOOKUP($A276,'低情景（2001-2060, 2020RMB）'!$A$14:$W$54,23,0)*(1+情景假设!H276)^3</f>
        <v>998.82742513731137</v>
      </c>
      <c r="M276" s="14">
        <f>L276*(1+情景假设!I276)^5</f>
        <v>1149.3357949865331</v>
      </c>
      <c r="N276" s="14">
        <f>M276*(1+情景假设!J276)^5</f>
        <v>1296.5802569950254</v>
      </c>
      <c r="O276" s="14">
        <f>N276*(1+情景假设!K276)^25</f>
        <v>2144.7200628335863</v>
      </c>
      <c r="P276" s="14">
        <f>VLOOKUP($A276,'低情景（2001-2060, 2020RMB）'!$A$14:$W$70,23,0)</f>
        <v>907.3493796355416</v>
      </c>
      <c r="Q276" s="14">
        <f t="shared" si="230"/>
        <v>941.8818172260228</v>
      </c>
      <c r="R276" s="14">
        <f t="shared" si="231"/>
        <v>1071.6765633512068</v>
      </c>
      <c r="S276" s="14">
        <f t="shared" si="232"/>
        <v>1207.380510971388</v>
      </c>
      <c r="T276" s="167">
        <f t="shared" si="233"/>
        <v>1429.7043271438874</v>
      </c>
    </row>
    <row r="277" spans="1:20" x14ac:dyDescent="0.25">
      <c r="A277" s="132" t="s">
        <v>57</v>
      </c>
      <c r="B277" s="166">
        <f>(VLOOKUP(A277,'高情景（2001-2060, 2020RMB）'!$A$14:$W$54,20,0)/VLOOKUP(A277,'高情景（2001-2060, 2020RMB）'!$A$14:$W$54,17,0))^(1/3)-1</f>
        <v>5.1425624467323683E-2</v>
      </c>
      <c r="C277" s="156">
        <f>(VLOOKUP(A277,'高情景（2001-2060, 2020RMB）'!$A$14:$W$54,23,0)/VLOOKUP(A277,'高情景（2001-2060, 2020RMB）'!$A$14:$W$54,20,0))^(1/3)-1</f>
        <v>0.18814982016783799</v>
      </c>
      <c r="D277" s="1">
        <v>0.8</v>
      </c>
      <c r="E277" s="1">
        <v>0.7</v>
      </c>
      <c r="F277" s="1">
        <v>0.6</v>
      </c>
      <c r="G277" s="1">
        <v>0.5</v>
      </c>
      <c r="H277" s="155">
        <f t="shared" si="226"/>
        <v>9.5830177854064669E-2</v>
      </c>
      <c r="I277" s="155">
        <f t="shared" si="227"/>
        <v>8.3851405622306585E-2</v>
      </c>
      <c r="J277" s="155">
        <f t="shared" si="228"/>
        <v>7.1872633390548502E-2</v>
      </c>
      <c r="K277" s="155">
        <f t="shared" si="229"/>
        <v>5.9893861158790418E-2</v>
      </c>
      <c r="L277" s="14">
        <f>VLOOKUP($A277,'低情景（2001-2060, 2020RMB）'!$A$14:$W$54,23,0)*(1+情景假设!H277)^3</f>
        <v>1951.9284488915216</v>
      </c>
      <c r="M277" s="14">
        <f>L277*(1+情景假设!I277)^5</f>
        <v>2919.5278316719305</v>
      </c>
      <c r="N277" s="14">
        <f>M277*(1+情景假设!J277)^5</f>
        <v>4130.7464080870459</v>
      </c>
      <c r="O277" s="14">
        <f>N277*(1+情景假设!K277)^25</f>
        <v>17684.303216644839</v>
      </c>
      <c r="P277" s="14">
        <f>VLOOKUP($A277,'低情景（2001-2060, 2020RMB）'!$A$14:$W$70,23,0)</f>
        <v>1483.3175160522719</v>
      </c>
      <c r="Q277" s="14">
        <f t="shared" si="230"/>
        <v>1840.644207666181</v>
      </c>
      <c r="R277" s="14">
        <f t="shared" si="231"/>
        <v>2722.258861946465</v>
      </c>
      <c r="S277" s="14">
        <f t="shared" si="232"/>
        <v>3846.5669070483914</v>
      </c>
      <c r="T277" s="167">
        <f t="shared" si="233"/>
        <v>11788.636321123222</v>
      </c>
    </row>
    <row r="278" spans="1:20" x14ac:dyDescent="0.25">
      <c r="A278" s="181" t="s">
        <v>58</v>
      </c>
      <c r="B278" s="166">
        <f>(VLOOKUP(A278,'高情景（2001-2060, 2020RMB）'!$A$14:$W$54,20,0)/VLOOKUP(A278,'高情景（2001-2060, 2020RMB）'!$A$14:$W$54,17,0))^(1/3)-1</f>
        <v>0.10691350778862896</v>
      </c>
      <c r="C278" s="156">
        <f>(VLOOKUP(A278,'高情景（2001-2060, 2020RMB）'!$A$14:$W$54,23,0)/VLOOKUP(A278,'高情景（2001-2060, 2020RMB）'!$A$14:$W$54,20,0))^(1/3)-1</f>
        <v>5.4074169293930385E-2</v>
      </c>
      <c r="D278" s="1">
        <v>0.8</v>
      </c>
      <c r="E278" s="1">
        <v>0.7</v>
      </c>
      <c r="F278" s="1">
        <v>0.6</v>
      </c>
      <c r="G278" s="1">
        <v>0.5</v>
      </c>
      <c r="H278" s="155">
        <f t="shared" si="226"/>
        <v>6.4395070833023746E-2</v>
      </c>
      <c r="I278" s="155">
        <f t="shared" si="227"/>
        <v>5.6345686978895769E-2</v>
      </c>
      <c r="J278" s="155">
        <f t="shared" si="228"/>
        <v>4.8296303124767799E-2</v>
      </c>
      <c r="K278" s="155">
        <f t="shared" si="229"/>
        <v>4.0246919270639836E-2</v>
      </c>
      <c r="L278" s="14">
        <f>VLOOKUP($A278,'低情景（2001-2060, 2020RMB）'!$A$14:$W$54,23,0)*(1+情景假设!H278)^3</f>
        <v>572.34411269239024</v>
      </c>
      <c r="M278" s="14">
        <f>L278*(1+情景假设!I278)^5</f>
        <v>752.81374014235644</v>
      </c>
      <c r="N278" s="14">
        <f>M278*(1+情景假设!J278)^5</f>
        <v>953.0327133672622</v>
      </c>
      <c r="O278" s="14">
        <f>N278*(1+情景假设!K278)^25</f>
        <v>2555.7523305071918</v>
      </c>
      <c r="P278" s="14">
        <f>VLOOKUP($A278,'低情景（2001-2060, 2020RMB）'!$A$14:$W$70,23,0)</f>
        <v>474.62286420659473</v>
      </c>
      <c r="Q278" s="14">
        <f t="shared" si="230"/>
        <v>539.71336726884056</v>
      </c>
      <c r="R278" s="14">
        <f t="shared" si="231"/>
        <v>701.94702488038502</v>
      </c>
      <c r="S278" s="14">
        <f t="shared" si="232"/>
        <v>887.46771997333303</v>
      </c>
      <c r="T278" s="167">
        <f t="shared" si="233"/>
        <v>1703.70494003148</v>
      </c>
    </row>
    <row r="279" spans="1:20" x14ac:dyDescent="0.25">
      <c r="A279" s="189" t="s">
        <v>249</v>
      </c>
      <c r="B279" s="190">
        <f>(VLOOKUP(A279,'高情景（2001-2060, 2020RMB）'!$A$14:$W$54,20,0)/VLOOKUP(A279,'高情景（2001-2060, 2020RMB）'!$A$14:$W$54,17,0))^(1/3)-1</f>
        <v>6.9325463225565986E-2</v>
      </c>
      <c r="C279" s="191">
        <f>(VLOOKUP(A279,'高情景（2001-2060, 2020RMB）'!$A$14:$W$54,23,0)/VLOOKUP(A279,'高情景（2001-2060, 2020RMB）'!$A$14:$W$54,20,0))^(1/3)-1</f>
        <v>6.7128509401518821E-2</v>
      </c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>
        <f>VLOOKUP($A279,'低情景（2001-2060, 2020RMB）'!$A$14:$W$70,23,0)</f>
        <v>17470.728074872739</v>
      </c>
      <c r="Q279" s="192"/>
      <c r="R279" s="192"/>
      <c r="S279" s="192"/>
      <c r="T279" s="193"/>
    </row>
    <row r="281" spans="1:20" x14ac:dyDescent="0.25">
      <c r="A281" s="152" t="s">
        <v>252</v>
      </c>
      <c r="B281" s="165"/>
      <c r="C281" s="153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153"/>
      <c r="Q281" s="153"/>
      <c r="R281" s="153"/>
      <c r="S281" s="153"/>
      <c r="T281" s="154"/>
    </row>
    <row r="282" spans="1:20" x14ac:dyDescent="0.25">
      <c r="A282" s="196" t="s">
        <v>253</v>
      </c>
      <c r="B282" s="203">
        <f>(VLOOKUP($A282,'高情景（2001-2060, 2020RMB）'!$A$57:$W$70,20,0)/VLOOKUP($A282,'高情景（2001-2060, 2020RMB）'!$A$57:$W$70,17,0))^(1/3)-1</f>
        <v>5.8758080155827841E-2</v>
      </c>
      <c r="C282" s="155">
        <f>(VLOOKUP($A282,'高情景（2001-2060, 2020RMB）'!$A$57:$W$70,23,0)/VLOOKUP($A282,'高情景（2001-2060, 2020RMB）'!$A$57:$W$70,20,0))^(1/3)-1</f>
        <v>3.6529505831279563E-2</v>
      </c>
      <c r="D282" s="1">
        <v>0.8</v>
      </c>
      <c r="E282" s="1">
        <v>0.7</v>
      </c>
      <c r="F282" s="1">
        <v>0.6</v>
      </c>
      <c r="G282" s="1">
        <v>0.5</v>
      </c>
      <c r="H282" s="155">
        <f>AVERAGE($B282:$C282)*D282</f>
        <v>3.8115034394842963E-2</v>
      </c>
      <c r="I282" s="155">
        <f t="shared" ref="I282:I283" si="234">AVERAGE($B282:$C282)*E282</f>
        <v>3.335065509548759E-2</v>
      </c>
      <c r="J282" s="155">
        <f t="shared" ref="J282:J283" si="235">AVERAGE($B282:$C282)*F282</f>
        <v>2.858627579613222E-2</v>
      </c>
      <c r="K282" s="155">
        <f t="shared" ref="K282:K283" si="236">AVERAGE($B282:$C282)*G282</f>
        <v>2.3821896496776851E-2</v>
      </c>
      <c r="L282" s="14">
        <f>VLOOKUP($A282,'低情景（2001-2060, 2020RMB）'!$A$57:$W$70,23,0)*(1+情景假设!H282)^3</f>
        <v>119803.16618710896</v>
      </c>
      <c r="M282" s="14">
        <f>L282*(1+I282)^5</f>
        <v>141158.45343925347</v>
      </c>
      <c r="N282" s="14">
        <f>M282*(1+J282)^5</f>
        <v>162521.38627966665</v>
      </c>
      <c r="O282" s="14">
        <f>N282*(1+K282)^25</f>
        <v>292766.14727503725</v>
      </c>
      <c r="P282" s="14">
        <f>VLOOKUP($A282,'低情景（2001-2060, 2020RMB）'!$A$14:$W$70,23,0)</f>
        <v>107085.79216328831</v>
      </c>
      <c r="Q282" s="14">
        <f>L282/SUM(L$282:L$283)*$G$92</f>
        <v>127924.29928145889</v>
      </c>
      <c r="R282" s="14">
        <f>M282/SUM(M$282:M$283)*$L$92</f>
        <v>168436.46436050045</v>
      </c>
      <c r="S282" s="14">
        <f>N282/SUM(N$282:N$283)*$Q$92</f>
        <v>205868.01492251924</v>
      </c>
      <c r="T282" s="167">
        <f>O282/SUM(O$282:O$283)*$AP$92</f>
        <v>372306.02531937667</v>
      </c>
    </row>
    <row r="283" spans="1:20" x14ac:dyDescent="0.25">
      <c r="A283" s="180" t="s">
        <v>254</v>
      </c>
      <c r="B283" s="204">
        <f>(VLOOKUP($A283,'高情景（2001-2060, 2020RMB）'!$A$57:$W$70,20,0)/VLOOKUP($A283,'高情景（2001-2060, 2020RMB）'!$A$57:$W$70,17,0))^(1/3)-1</f>
        <v>6.3696595965439418E-2</v>
      </c>
      <c r="C283" s="202">
        <f>(VLOOKUP($A283,'高情景（2001-2060, 2020RMB）'!$A$57:$W$70,23,0)/VLOOKUP($A283,'高情景（2001-2060, 2020RMB）'!$A$57:$W$70,20,0))^(1/3)-1</f>
        <v>-2.4710709867632796E-2</v>
      </c>
      <c r="D283" s="151">
        <v>0.8</v>
      </c>
      <c r="E283" s="151">
        <v>0.7</v>
      </c>
      <c r="F283" s="151">
        <v>0.6</v>
      </c>
      <c r="G283" s="151">
        <v>0.5</v>
      </c>
      <c r="H283" s="157">
        <f>AVERAGE($B283:$C283)*D283</f>
        <v>1.5594354439122649E-2</v>
      </c>
      <c r="I283" s="157">
        <f t="shared" si="234"/>
        <v>1.3645060134232317E-2</v>
      </c>
      <c r="J283" s="157">
        <f t="shared" si="235"/>
        <v>1.1695765829341986E-2</v>
      </c>
      <c r="K283" s="157">
        <f t="shared" si="236"/>
        <v>9.7464715244516553E-3</v>
      </c>
      <c r="L283" s="18">
        <f>VLOOKUP($A283,'低情景（2001-2060, 2020RMB）'!$A$57:$W$70,23,0)*(1+情景假设!H283)^3</f>
        <v>17489.895808441466</v>
      </c>
      <c r="M283" s="18">
        <f t="shared" ref="M283" si="237">L283*(1+I283)^5</f>
        <v>18716.160615397464</v>
      </c>
      <c r="N283" s="18">
        <f t="shared" ref="N283" si="238">M283*(1+J283)^5</f>
        <v>19836.562976325229</v>
      </c>
      <c r="O283" s="18">
        <f t="shared" ref="O283" si="239">N283*(1+K283)^25</f>
        <v>25279.881354790581</v>
      </c>
      <c r="P283" s="18">
        <f>VLOOKUP($A283,'低情景（2001-2060, 2020RMB）'!$A$14:$W$70,23,0)</f>
        <v>16696.536385320014</v>
      </c>
      <c r="Q283" s="18">
        <f>L283/SUM(L$282:L$283)*$G$92</f>
        <v>18675.488611930741</v>
      </c>
      <c r="R283" s="18">
        <f>M283/SUM(M$282:M$283)*$L$92</f>
        <v>22332.944599860228</v>
      </c>
      <c r="S283" s="18">
        <f>N283/SUM(N$282:N$283)*$Q$92</f>
        <v>25127.239782426936</v>
      </c>
      <c r="T283" s="169">
        <f>O283/SUM(O$282:O$283)*$AP$92</f>
        <v>32148.020648390051</v>
      </c>
    </row>
    <row r="284" spans="1:20" x14ac:dyDescent="0.25">
      <c r="A284" s="197" t="s">
        <v>61</v>
      </c>
      <c r="B284" s="186">
        <f>(VLOOKUP($A284,'高情景（2001-2060, 2020RMB）'!$A$57:$W$70,20,0)/VLOOKUP($A284,'高情景（2001-2060, 2020RMB）'!$A$57:$W$70,17,0))^(1/3)-1</f>
        <v>5.5573901176045437E-2</v>
      </c>
      <c r="C284" s="201">
        <f>(VLOOKUP($A284,'高情景（2001-2060, 2020RMB）'!$A$57:$W$70,23,0)/VLOOKUP($A284,'高情景（2001-2060, 2020RMB）'!$A$57:$W$70,20,0))^(1/3)-1</f>
        <v>2.8524195486400394E-2</v>
      </c>
      <c r="D284" s="185"/>
      <c r="E284" s="185"/>
      <c r="F284" s="185"/>
      <c r="G284" s="185"/>
      <c r="H284" s="185"/>
      <c r="I284" s="185"/>
      <c r="J284" s="185"/>
      <c r="K284" s="185"/>
      <c r="L284" s="187"/>
      <c r="M284" s="187"/>
      <c r="N284" s="187"/>
      <c r="O284" s="187"/>
      <c r="P284" s="187">
        <f>VLOOKUP($A284,'低情景（2001-2060, 2020RMB）'!$A$14:$W$70,23,0)</f>
        <v>46450.003049149032</v>
      </c>
      <c r="Q284" s="185"/>
      <c r="R284" s="185"/>
      <c r="S284" s="185"/>
      <c r="T284" s="195"/>
    </row>
    <row r="285" spans="1:20" x14ac:dyDescent="0.25">
      <c r="A285" s="152" t="s">
        <v>255</v>
      </c>
      <c r="B285" s="178"/>
      <c r="C285" s="205"/>
      <c r="D285" s="153"/>
      <c r="E285" s="153"/>
      <c r="F285" s="153"/>
      <c r="G285" s="153"/>
      <c r="H285" s="153"/>
      <c r="I285" s="153"/>
      <c r="J285" s="153"/>
      <c r="K285" s="153"/>
      <c r="L285" s="173"/>
      <c r="M285" s="173"/>
      <c r="N285" s="173"/>
      <c r="O285" s="173"/>
      <c r="P285" s="173"/>
      <c r="Q285" s="153"/>
      <c r="R285" s="153"/>
      <c r="S285" s="153"/>
      <c r="T285" s="154"/>
    </row>
    <row r="286" spans="1:20" x14ac:dyDescent="0.25">
      <c r="A286" s="198" t="s">
        <v>64</v>
      </c>
      <c r="B286" s="155">
        <f>(VLOOKUP($A286,'高情景（2001-2060, 2020RMB）'!$A$57:$W$70,20,0)/VLOOKUP($A286,'高情景（2001-2060, 2020RMB）'!$A$57:$W$70,17,0))^(1/3)-1</f>
        <v>5.1691957445564096E-2</v>
      </c>
      <c r="C286" s="139">
        <f>(VLOOKUP($A286,'高情景（2001-2060, 2020RMB）'!$A$57:$W$70,23,0)/VLOOKUP($A286,'高情景（2001-2060, 2020RMB）'!$A$57:$W$70,20,0))^(1/3)-1</f>
        <v>5.7014546537245137E-2</v>
      </c>
      <c r="D286" s="1">
        <v>0.7</v>
      </c>
      <c r="E286" s="1">
        <v>0.6</v>
      </c>
      <c r="F286" s="1">
        <v>0.5</v>
      </c>
      <c r="G286" s="1">
        <v>0.3</v>
      </c>
      <c r="H286" s="155">
        <f>AVERAGE($B286:$C286)*D286</f>
        <v>3.8047276393983226E-2</v>
      </c>
      <c r="I286" s="155">
        <f t="shared" ref="I286:I296" si="240">AVERAGE($B286:$C286)*E286</f>
        <v>3.2611951194842767E-2</v>
      </c>
      <c r="J286" s="155">
        <f t="shared" ref="J286:J296" si="241">AVERAGE($B286:$C286)*F286</f>
        <v>2.7176625995702308E-2</v>
      </c>
      <c r="K286" s="155">
        <f t="shared" ref="K286:K296" si="242">AVERAGE($B286:$C286)*G286</f>
        <v>1.6305975597421384E-2</v>
      </c>
      <c r="L286" s="14">
        <f>VLOOKUP($A286,'低情景（2001-2060, 2020RMB）'!$A$57:$W$70,23,0)*(1+情景假设!H286)^3</f>
        <v>101259.39838154329</v>
      </c>
      <c r="M286" s="14">
        <f t="shared" ref="M286:M296" si="243">L286*(1+I286)^5</f>
        <v>118883.36205046606</v>
      </c>
      <c r="N286" s="14">
        <f t="shared" ref="N286:N296" si="244">M286*(1+J286)^5</f>
        <v>135939.82910116937</v>
      </c>
      <c r="O286" s="14">
        <f t="shared" ref="O286:O296" si="245">N286*(1+K286)^25</f>
        <v>203684.8359271152</v>
      </c>
      <c r="P286" s="14">
        <f>VLOOKUP($A286,'低情景（2001-2060, 2020RMB）'!$A$14:$W$70,23,0)</f>
        <v>90528.212015436089</v>
      </c>
      <c r="Q286" s="14">
        <f>L286/SUM(L$286:L$296)*$G$93</f>
        <v>109800.63897935349</v>
      </c>
      <c r="R286" s="14">
        <f>M286/SUM(M$286:M$296)*$L$93</f>
        <v>146059.41136897472</v>
      </c>
      <c r="S286" s="14">
        <f>N286/SUM(N$286:N$296)*$Q$93</f>
        <v>183430.34398053569</v>
      </c>
      <c r="T286" s="167">
        <f>O286/SUM(O$286:O$296)*$AP$93</f>
        <v>367178.39941226388</v>
      </c>
    </row>
    <row r="287" spans="1:20" x14ac:dyDescent="0.25">
      <c r="A287" s="198" t="s">
        <v>65</v>
      </c>
      <c r="B287" s="155">
        <f>(VLOOKUP($A287,'高情景（2001-2060, 2020RMB）'!$A$57:$W$70,20,0)/VLOOKUP($A287,'高情景（2001-2060, 2020RMB）'!$A$57:$W$70,17,0))^(1/3)-1</f>
        <v>8.8477020211982893E-2</v>
      </c>
      <c r="C287" s="139">
        <f>(VLOOKUP($A287,'高情景（2001-2060, 2020RMB）'!$A$57:$W$70,23,0)/VLOOKUP($A287,'高情景（2001-2060, 2020RMB）'!$A$57:$W$70,20,0))^(1/3)-1</f>
        <v>-8.4877901632879338E-3</v>
      </c>
      <c r="D287" s="1">
        <v>0.7</v>
      </c>
      <c r="E287" s="1">
        <v>0.6</v>
      </c>
      <c r="F287" s="1">
        <v>0.5</v>
      </c>
      <c r="G287" s="1">
        <v>0.3</v>
      </c>
      <c r="H287" s="155">
        <f t="shared" ref="H287:H296" si="246">AVERAGE($B287:$C287)*D287</f>
        <v>2.7996230517043235E-2</v>
      </c>
      <c r="I287" s="155">
        <f t="shared" si="240"/>
        <v>2.3996769014608486E-2</v>
      </c>
      <c r="J287" s="155">
        <f t="shared" si="241"/>
        <v>1.999730751217374E-2</v>
      </c>
      <c r="K287" s="155">
        <f t="shared" si="242"/>
        <v>1.1998384507304243E-2</v>
      </c>
      <c r="L287" s="14">
        <f>VLOOKUP($A287,'低情景（2001-2060, 2020RMB）'!$A$57:$W$70,23,0)*(1+情景假设!H287)^3</f>
        <v>74992.096006770415</v>
      </c>
      <c r="M287" s="14">
        <f t="shared" si="243"/>
        <v>84432.261867004097</v>
      </c>
      <c r="N287" s="14">
        <f t="shared" si="244"/>
        <v>93218.809142740007</v>
      </c>
      <c r="O287" s="14">
        <f t="shared" si="245"/>
        <v>125602.71616898719</v>
      </c>
      <c r="P287" s="14">
        <f>VLOOKUP($A287,'低情景（2001-2060, 2020RMB）'!$A$14:$W$70,23,0)</f>
        <v>69030.48514791824</v>
      </c>
      <c r="Q287" s="14">
        <f t="shared" ref="Q287:Q296" si="247">L287/SUM(L$286:L$296)*$G$93</f>
        <v>81317.686965887333</v>
      </c>
      <c r="R287" s="14">
        <f t="shared" ref="R287:R296" si="248">M287/SUM(M$286:M$296)*$L$93</f>
        <v>103732.98884002584</v>
      </c>
      <c r="S287" s="14">
        <f t="shared" ref="S287:S296" si="249">N287/SUM(N$286:N$296)*$Q$93</f>
        <v>125784.75594362518</v>
      </c>
      <c r="T287" s="167">
        <f t="shared" ref="T287:T296" si="250">O287/SUM(O$286:O$296)*$AP$93</f>
        <v>226421.393005733</v>
      </c>
    </row>
    <row r="288" spans="1:20" x14ac:dyDescent="0.25">
      <c r="A288" s="199" t="s">
        <v>125</v>
      </c>
      <c r="B288" s="155">
        <f>(VLOOKUP($A288,'高情景（2001-2060, 2020RMB）'!$A$57:$W$70,20,0)/VLOOKUP($A288,'高情景（2001-2060, 2020RMB）'!$A$57:$W$70,17,0))^(1/3)-1</f>
        <v>0.14924366218699059</v>
      </c>
      <c r="C288" s="139">
        <f>(VLOOKUP($A288,'高情景（2001-2060, 2020RMB）'!$A$57:$W$70,23,0)/VLOOKUP($A288,'高情景（2001-2060, 2020RMB）'!$A$57:$W$70,20,0))^(1/3)-1</f>
        <v>7.8333638749526591E-2</v>
      </c>
      <c r="D288" s="1">
        <v>0.7</v>
      </c>
      <c r="E288" s="1">
        <v>0.6</v>
      </c>
      <c r="F288" s="1">
        <v>0.5</v>
      </c>
      <c r="G288" s="1">
        <v>0.3</v>
      </c>
      <c r="H288" s="155">
        <f t="shared" si="246"/>
        <v>7.965205532778101E-2</v>
      </c>
      <c r="I288" s="155">
        <f t="shared" si="240"/>
        <v>6.8273190280955146E-2</v>
      </c>
      <c r="J288" s="155">
        <f t="shared" si="241"/>
        <v>5.6894325234129295E-2</v>
      </c>
      <c r="K288" s="155">
        <f t="shared" si="242"/>
        <v>3.4136595140477573E-2</v>
      </c>
      <c r="L288" s="14">
        <f>VLOOKUP($A288,'低情景（2001-2060, 2020RMB）'!$A$57:$W$70,23,0)*(1+情景假设!H288)^3</f>
        <v>52972.262591554434</v>
      </c>
      <c r="M288" s="14">
        <f t="shared" si="243"/>
        <v>73698.758157243428</v>
      </c>
      <c r="N288" s="14">
        <f t="shared" si="244"/>
        <v>97189.198417691528</v>
      </c>
      <c r="O288" s="14">
        <f t="shared" si="245"/>
        <v>224939.47193047625</v>
      </c>
      <c r="P288" s="14">
        <f>VLOOKUP($A288,'低情景（2001-2060, 2020RMB）'!$A$14:$W$70,23,0)</f>
        <v>42091.75905114122</v>
      </c>
      <c r="Q288" s="14">
        <f t="shared" si="247"/>
        <v>57440.478352624137</v>
      </c>
      <c r="R288" s="14">
        <f t="shared" si="248"/>
        <v>90545.868230929613</v>
      </c>
      <c r="S288" s="14">
        <f t="shared" si="249"/>
        <v>131142.19883035251</v>
      </c>
      <c r="T288" s="167">
        <f t="shared" si="250"/>
        <v>405493.68779532739</v>
      </c>
    </row>
    <row r="289" spans="1:42" x14ac:dyDescent="0.25">
      <c r="A289" s="199" t="s">
        <v>108</v>
      </c>
      <c r="B289" s="155">
        <f>(VLOOKUP($A289,'高情景（2001-2060, 2020RMB）'!$A$57:$W$70,20,0)/VLOOKUP($A289,'高情景（2001-2060, 2020RMB）'!$A$57:$W$70,17,0))^(1/3)-1</f>
        <v>0.11516786438456816</v>
      </c>
      <c r="C289" s="139">
        <f>(VLOOKUP($A289,'高情景（2001-2060, 2020RMB）'!$A$57:$W$70,23,0)/VLOOKUP($A289,'高情景（2001-2060, 2020RMB）'!$A$57:$W$70,20,0))^(1/3)-1</f>
        <v>2.8854191814652763E-2</v>
      </c>
      <c r="D289" s="1">
        <v>0.7</v>
      </c>
      <c r="E289" s="1">
        <v>0.6</v>
      </c>
      <c r="F289" s="1">
        <v>0.5</v>
      </c>
      <c r="G289" s="1">
        <v>0.3</v>
      </c>
      <c r="H289" s="155">
        <f t="shared" si="246"/>
        <v>5.0407719669727319E-2</v>
      </c>
      <c r="I289" s="155">
        <f t="shared" si="240"/>
        <v>4.3206616859766275E-2</v>
      </c>
      <c r="J289" s="155">
        <f t="shared" si="241"/>
        <v>3.6005514049805232E-2</v>
      </c>
      <c r="K289" s="155">
        <f t="shared" si="242"/>
        <v>2.1603308429883138E-2</v>
      </c>
      <c r="L289" s="14">
        <f>VLOOKUP($A289,'低情景（2001-2060, 2020RMB）'!$A$57:$W$70,23,0)*(1+情景假设!H289)^3</f>
        <v>41414.891873991568</v>
      </c>
      <c r="M289" s="14">
        <f t="shared" si="243"/>
        <v>51169.149332972491</v>
      </c>
      <c r="N289" s="14">
        <f t="shared" si="244"/>
        <v>61068.679829739332</v>
      </c>
      <c r="O289" s="14">
        <f t="shared" si="245"/>
        <v>104201.93872111196</v>
      </c>
      <c r="P289" s="14">
        <f>VLOOKUP($A289,'低情景（2001-2060, 2020RMB）'!$A$14:$W$70,23,0)</f>
        <v>35734.097446895939</v>
      </c>
      <c r="Q289" s="14">
        <f t="shared" si="247"/>
        <v>44908.242234371872</v>
      </c>
      <c r="R289" s="14">
        <f t="shared" si="248"/>
        <v>62866.121069595261</v>
      </c>
      <c r="S289" s="14">
        <f t="shared" si="249"/>
        <v>82402.99418994876</v>
      </c>
      <c r="T289" s="167">
        <f t="shared" si="250"/>
        <v>187842.65849306312</v>
      </c>
    </row>
    <row r="290" spans="1:42" x14ac:dyDescent="0.25">
      <c r="A290" s="199" t="s">
        <v>126</v>
      </c>
      <c r="B290" s="155">
        <f>(VLOOKUP($A290,'高情景（2001-2060, 2020RMB）'!$A$57:$W$70,20,0)/VLOOKUP($A290,'高情景（2001-2060, 2020RMB）'!$A$57:$W$70,17,0))^(1/3)-1</f>
        <v>0.10368126786441612</v>
      </c>
      <c r="C290" s="139">
        <f>(VLOOKUP($A290,'高情景（2001-2060, 2020RMB）'!$A$57:$W$70,23,0)/VLOOKUP($A290,'高情景（2001-2060, 2020RMB）'!$A$57:$W$70,20,0))^(1/3)-1</f>
        <v>5.3552106832185586E-2</v>
      </c>
      <c r="D290" s="1">
        <v>0.7</v>
      </c>
      <c r="E290" s="1">
        <v>0.6</v>
      </c>
      <c r="F290" s="1">
        <v>0.5</v>
      </c>
      <c r="G290" s="1">
        <v>0.3</v>
      </c>
      <c r="H290" s="155">
        <f t="shared" si="246"/>
        <v>5.5031681143810594E-2</v>
      </c>
      <c r="I290" s="155">
        <f t="shared" si="240"/>
        <v>4.7170012408980506E-2</v>
      </c>
      <c r="J290" s="155">
        <f t="shared" si="241"/>
        <v>3.9308343674150426E-2</v>
      </c>
      <c r="K290" s="155">
        <f t="shared" si="242"/>
        <v>2.3585006204490253E-2</v>
      </c>
      <c r="L290" s="14">
        <f>VLOOKUP($A290,'低情景（2001-2060, 2020RMB）'!$A$57:$W$70,23,0)*(1+情景假设!H290)^3</f>
        <v>31234.711521817524</v>
      </c>
      <c r="M290" s="14">
        <f t="shared" si="243"/>
        <v>39329.958108711275</v>
      </c>
      <c r="N290" s="14">
        <f t="shared" si="244"/>
        <v>47692.001960723283</v>
      </c>
      <c r="O290" s="14">
        <f t="shared" si="245"/>
        <v>85416.828588491306</v>
      </c>
      <c r="P290" s="14">
        <f>VLOOKUP($A290,'低情景（2001-2060, 2020RMB）'!$A$14:$W$70,23,0)</f>
        <v>26597.51092538951</v>
      </c>
      <c r="Q290" s="14">
        <f t="shared" si="247"/>
        <v>33869.362629518211</v>
      </c>
      <c r="R290" s="14">
        <f t="shared" si="248"/>
        <v>48320.559171991234</v>
      </c>
      <c r="S290" s="14">
        <f t="shared" si="249"/>
        <v>64353.180246131429</v>
      </c>
      <c r="T290" s="167">
        <f t="shared" si="250"/>
        <v>153979.13281682236</v>
      </c>
    </row>
    <row r="291" spans="1:42" x14ac:dyDescent="0.25">
      <c r="A291" s="199" t="s">
        <v>110</v>
      </c>
      <c r="B291" s="155">
        <f>(VLOOKUP($A291,'高情景（2001-2060, 2020RMB）'!$A$57:$W$70,20,0)/VLOOKUP($A291,'高情景（2001-2060, 2020RMB）'!$A$57:$W$70,17,0))^(1/3)-1</f>
        <v>7.181432431626944E-2</v>
      </c>
      <c r="C291" s="139">
        <f>(VLOOKUP($A291,'高情景（2001-2060, 2020RMB）'!$A$57:$W$70,23,0)/VLOOKUP($A291,'高情景（2001-2060, 2020RMB）'!$A$57:$W$70,20,0))^(1/3)-1</f>
        <v>3.075646025990264E-2</v>
      </c>
      <c r="D291" s="1">
        <v>0.7</v>
      </c>
      <c r="E291" s="1">
        <v>0.6</v>
      </c>
      <c r="F291" s="1">
        <v>0.5</v>
      </c>
      <c r="G291" s="1">
        <v>0.3</v>
      </c>
      <c r="H291" s="155">
        <f t="shared" si="246"/>
        <v>3.5899774601660224E-2</v>
      </c>
      <c r="I291" s="155">
        <f t="shared" si="240"/>
        <v>3.0771235372851622E-2</v>
      </c>
      <c r="J291" s="155">
        <f t="shared" si="241"/>
        <v>2.564269614404302E-2</v>
      </c>
      <c r="K291" s="155">
        <f t="shared" si="242"/>
        <v>1.5385617686425811E-2</v>
      </c>
      <c r="L291" s="14">
        <f>VLOOKUP($A291,'低情景（2001-2060, 2020RMB）'!$A$57:$W$70,23,0)*(1+情景假设!H291)^3</f>
        <v>7173.2034349484939</v>
      </c>
      <c r="M291" s="14">
        <f t="shared" si="243"/>
        <v>8346.8882876108109</v>
      </c>
      <c r="N291" s="14">
        <f t="shared" si="244"/>
        <v>9473.3822050363069</v>
      </c>
      <c r="O291" s="14">
        <f t="shared" si="245"/>
        <v>13876.509881515154</v>
      </c>
      <c r="P291" s="14">
        <f>VLOOKUP($A291,'低情景（2001-2060, 2020RMB）'!$A$14:$W$70,23,0)</f>
        <v>6452.974249433144</v>
      </c>
      <c r="Q291" s="14">
        <f t="shared" si="247"/>
        <v>7778.2638774772649</v>
      </c>
      <c r="R291" s="14">
        <f t="shared" si="248"/>
        <v>10254.938698095515</v>
      </c>
      <c r="S291" s="14">
        <f t="shared" si="249"/>
        <v>12782.903789261478</v>
      </c>
      <c r="T291" s="167">
        <f t="shared" si="250"/>
        <v>25014.894528262295</v>
      </c>
    </row>
    <row r="292" spans="1:42" x14ac:dyDescent="0.25">
      <c r="A292" s="199" t="s">
        <v>111</v>
      </c>
      <c r="B292" s="155">
        <f>(VLOOKUP($A292,'高情景（2001-2060, 2020RMB）'!$A$57:$W$70,20,0)/VLOOKUP($A292,'高情景（2001-2060, 2020RMB）'!$A$57:$W$70,17,0))^(1/3)-1</f>
        <v>8.439753008648565E-2</v>
      </c>
      <c r="C292" s="139">
        <f>(VLOOKUP($A292,'高情景（2001-2060, 2020RMB）'!$A$57:$W$70,23,0)/VLOOKUP($A292,'高情景（2001-2060, 2020RMB）'!$A$57:$W$70,20,0))^(1/3)-1</f>
        <v>1.7741893187910973E-2</v>
      </c>
      <c r="D292" s="1">
        <v>0.7</v>
      </c>
      <c r="E292" s="1">
        <v>0.6</v>
      </c>
      <c r="F292" s="1">
        <v>0.5</v>
      </c>
      <c r="G292" s="1">
        <v>0.3</v>
      </c>
      <c r="H292" s="155">
        <f t="shared" si="246"/>
        <v>3.5748798146038818E-2</v>
      </c>
      <c r="I292" s="155">
        <f t="shared" si="240"/>
        <v>3.0641826982318987E-2</v>
      </c>
      <c r="J292" s="155">
        <f t="shared" si="241"/>
        <v>2.5534855818599156E-2</v>
      </c>
      <c r="K292" s="155">
        <f t="shared" si="242"/>
        <v>1.5320913491159494E-2</v>
      </c>
      <c r="L292" s="14">
        <f>VLOOKUP($A292,'低情景（2001-2060, 2020RMB）'!$A$57:$W$70,23,0)*(1+情景假设!H292)^3</f>
        <v>19998.558504347769</v>
      </c>
      <c r="M292" s="14">
        <f t="shared" si="243"/>
        <v>23256.133460845725</v>
      </c>
      <c r="N292" s="14">
        <f t="shared" si="244"/>
        <v>26380.901946773993</v>
      </c>
      <c r="O292" s="14">
        <f t="shared" si="245"/>
        <v>38580.951626681112</v>
      </c>
      <c r="P292" s="14">
        <f>VLOOKUP($A292,'低情景（2001-2060, 2020RMB）'!$A$14:$W$70,23,0)</f>
        <v>17998.461308152702</v>
      </c>
      <c r="Q292" s="14">
        <f t="shared" si="247"/>
        <v>21685.438957176455</v>
      </c>
      <c r="R292" s="14">
        <f t="shared" si="248"/>
        <v>28572.351129904193</v>
      </c>
      <c r="S292" s="14">
        <f t="shared" si="249"/>
        <v>35597.057540893373</v>
      </c>
      <c r="T292" s="167">
        <f t="shared" si="250"/>
        <v>69549.075666859266</v>
      </c>
    </row>
    <row r="293" spans="1:42" x14ac:dyDescent="0.25">
      <c r="A293" s="199" t="s">
        <v>112</v>
      </c>
      <c r="B293" s="155">
        <f>(VLOOKUP($A293,'高情景（2001-2060, 2020RMB）'!$A$57:$W$70,20,0)/VLOOKUP($A293,'高情景（2001-2060, 2020RMB）'!$A$57:$W$70,17,0))^(1/3)-1</f>
        <v>8.7713836318461524E-2</v>
      </c>
      <c r="C293" s="139">
        <f>(VLOOKUP($A293,'高情景（2001-2060, 2020RMB）'!$A$57:$W$70,23,0)/VLOOKUP($A293,'高情景（2001-2060, 2020RMB）'!$A$57:$W$70,20,0))^(1/3)-1</f>
        <v>4.9833837021771021E-2</v>
      </c>
      <c r="D293" s="1">
        <v>0.7</v>
      </c>
      <c r="E293" s="1">
        <v>0.6</v>
      </c>
      <c r="F293" s="1">
        <v>0.5</v>
      </c>
      <c r="G293" s="1">
        <v>0.3</v>
      </c>
      <c r="H293" s="155">
        <f t="shared" si="246"/>
        <v>4.8141685669081391E-2</v>
      </c>
      <c r="I293" s="155">
        <f t="shared" si="240"/>
        <v>4.1264302002069764E-2</v>
      </c>
      <c r="J293" s="155">
        <f t="shared" si="241"/>
        <v>3.4386918335058136E-2</v>
      </c>
      <c r="K293" s="155">
        <f t="shared" si="242"/>
        <v>2.0632151001034882E-2</v>
      </c>
      <c r="L293" s="14">
        <f>VLOOKUP($A293,'低情景（2001-2060, 2020RMB）'!$A$57:$W$70,23,0)*(1+情景假设!H293)^3</f>
        <v>50810.006444467319</v>
      </c>
      <c r="M293" s="14">
        <f t="shared" si="243"/>
        <v>62194.810360396608</v>
      </c>
      <c r="N293" s="14">
        <f t="shared" si="244"/>
        <v>73649.405463301548</v>
      </c>
      <c r="O293" s="14">
        <f t="shared" si="245"/>
        <v>122715.76783464388</v>
      </c>
      <c r="P293" s="14">
        <f>VLOOKUP($A293,'低情景（2001-2060, 2020RMB）'!$A$14:$W$70,23,0)</f>
        <v>44125.462351119488</v>
      </c>
      <c r="Q293" s="14">
        <f t="shared" si="247"/>
        <v>55095.835678641248</v>
      </c>
      <c r="R293" s="14">
        <f t="shared" si="248"/>
        <v>76412.184470256791</v>
      </c>
      <c r="S293" s="14">
        <f t="shared" si="249"/>
        <v>99378.790362030384</v>
      </c>
      <c r="T293" s="167">
        <f t="shared" si="250"/>
        <v>221217.1515423705</v>
      </c>
    </row>
    <row r="294" spans="1:42" x14ac:dyDescent="0.25">
      <c r="A294" s="199" t="s">
        <v>113</v>
      </c>
      <c r="B294" s="155">
        <f>(VLOOKUP($A294,'高情景（2001-2060, 2020RMB）'!$A$57:$W$70,20,0)/VLOOKUP($A294,'高情景（2001-2060, 2020RMB）'!$A$57:$W$70,17,0))^(1/3)-1</f>
        <v>6.8423018137201419E-2</v>
      </c>
      <c r="C294" s="139">
        <f>(VLOOKUP($A294,'高情景（2001-2060, 2020RMB）'!$A$57:$W$70,23,0)/VLOOKUP($A294,'高情景（2001-2060, 2020RMB）'!$A$57:$W$70,20,0))^(1/3)-1</f>
        <v>6.1115802628005866E-2</v>
      </c>
      <c r="D294" s="1">
        <v>0.7</v>
      </c>
      <c r="E294" s="1">
        <v>0.6</v>
      </c>
      <c r="F294" s="1">
        <v>0.5</v>
      </c>
      <c r="G294" s="1">
        <v>0.3</v>
      </c>
      <c r="H294" s="155">
        <f t="shared" si="246"/>
        <v>4.5338587267822548E-2</v>
      </c>
      <c r="I294" s="155">
        <f t="shared" si="240"/>
        <v>3.8861646229562181E-2</v>
      </c>
      <c r="J294" s="155">
        <f t="shared" si="241"/>
        <v>3.2384705191301821E-2</v>
      </c>
      <c r="K294" s="155">
        <f t="shared" si="242"/>
        <v>1.9430823114781091E-2</v>
      </c>
      <c r="L294" s="14">
        <f>VLOOKUP($A294,'低情景（2001-2060, 2020RMB）'!$A$57:$W$70,23,0)*(1+情景假设!H294)^3</f>
        <v>30670.720738900171</v>
      </c>
      <c r="M294" s="14">
        <f t="shared" si="243"/>
        <v>37111.84501694834</v>
      </c>
      <c r="N294" s="14">
        <f t="shared" si="244"/>
        <v>43523.153509103729</v>
      </c>
      <c r="O294" s="14">
        <f t="shared" si="245"/>
        <v>70414.868129781127</v>
      </c>
      <c r="P294" s="14">
        <f>VLOOKUP($A294,'低情景（2001-2060, 2020RMB）'!$A$14:$W$70,23,0)</f>
        <v>26850.540684381289</v>
      </c>
      <c r="Q294" s="14">
        <f t="shared" si="247"/>
        <v>33257.799166446333</v>
      </c>
      <c r="R294" s="14">
        <f t="shared" si="248"/>
        <v>45595.39825001813</v>
      </c>
      <c r="S294" s="14">
        <f t="shared" si="249"/>
        <v>58727.946563409954</v>
      </c>
      <c r="T294" s="167">
        <f t="shared" si="250"/>
        <v>126935.41204005155</v>
      </c>
    </row>
    <row r="295" spans="1:42" x14ac:dyDescent="0.25">
      <c r="A295" s="199" t="s">
        <v>114</v>
      </c>
      <c r="B295" s="155">
        <f>(VLOOKUP($A295,'高情景（2001-2060, 2020RMB）'!$A$57:$W$70,20,0)/VLOOKUP($A295,'高情景（2001-2060, 2020RMB）'!$A$57:$W$70,17,0))^(1/3)-1</f>
        <v>0.10086430289678239</v>
      </c>
      <c r="C295" s="139">
        <f>(VLOOKUP($A295,'高情景（2001-2060, 2020RMB）'!$A$57:$W$70,23,0)/VLOOKUP($A295,'高情景（2001-2060, 2020RMB）'!$A$57:$W$70,20,0))^(1/3)-1</f>
        <v>-2.069199526272103E-2</v>
      </c>
      <c r="D295" s="1">
        <v>0.7</v>
      </c>
      <c r="E295" s="1">
        <v>0.6</v>
      </c>
      <c r="F295" s="1">
        <v>0.5</v>
      </c>
      <c r="G295" s="1">
        <v>0.3</v>
      </c>
      <c r="H295" s="155">
        <f t="shared" si="246"/>
        <v>2.8060307671921473E-2</v>
      </c>
      <c r="I295" s="155">
        <f t="shared" si="240"/>
        <v>2.4051692290218408E-2</v>
      </c>
      <c r="J295" s="155">
        <f t="shared" si="241"/>
        <v>2.0043076908515339E-2</v>
      </c>
      <c r="K295" s="155">
        <f t="shared" si="242"/>
        <v>1.2025846145109204E-2</v>
      </c>
      <c r="L295" s="14">
        <f>VLOOKUP($A295,'低情景（2001-2060, 2020RMB）'!$A$57:$W$70,23,0)*(1+情景假设!H295)^3</f>
        <v>8348.6928973641789</v>
      </c>
      <c r="M295" s="14">
        <f t="shared" si="243"/>
        <v>9402.1653379396248</v>
      </c>
      <c r="N295" s="14">
        <f t="shared" si="244"/>
        <v>10382.942456174917</v>
      </c>
      <c r="O295" s="14">
        <f t="shared" si="245"/>
        <v>13999.43632622463</v>
      </c>
      <c r="P295" s="14">
        <f>VLOOKUP($A295,'低情景（2001-2060, 2020RMB）'!$A$14:$W$70,23,0)</f>
        <v>7683.5639559520841</v>
      </c>
      <c r="Q295" s="14">
        <f t="shared" si="247"/>
        <v>9052.905996131849</v>
      </c>
      <c r="R295" s="14">
        <f t="shared" si="248"/>
        <v>11551.445981736979</v>
      </c>
      <c r="S295" s="14">
        <f t="shared" si="249"/>
        <v>14010.218483126591</v>
      </c>
      <c r="T295" s="167">
        <f t="shared" si="250"/>
        <v>25236.491462606573</v>
      </c>
    </row>
    <row r="296" spans="1:42" x14ac:dyDescent="0.25">
      <c r="A296" s="200" t="s">
        <v>115</v>
      </c>
      <c r="B296" s="157">
        <f>(VLOOKUP($A296,'高情景（2001-2060, 2020RMB）'!$A$57:$W$70,20,0)/VLOOKUP($A296,'高情景（2001-2060, 2020RMB）'!$A$57:$W$70,17,0))^(1/3)-1</f>
        <v>8.9033832957701176E-2</v>
      </c>
      <c r="C296" s="202">
        <f>(VLOOKUP($A296,'高情景（2001-2060, 2020RMB）'!$A$57:$W$70,23,0)/VLOOKUP($A296,'高情景（2001-2060, 2020RMB）'!$A$57:$W$70,20,0))^(1/3)-1</f>
        <v>4.1121647025851304E-2</v>
      </c>
      <c r="D296" s="151">
        <v>0.7</v>
      </c>
      <c r="E296" s="151">
        <v>0.6</v>
      </c>
      <c r="F296" s="151">
        <v>0.5</v>
      </c>
      <c r="G296" s="151">
        <v>0.3</v>
      </c>
      <c r="H296" s="157">
        <f t="shared" si="246"/>
        <v>4.5554417994243368E-2</v>
      </c>
      <c r="I296" s="157">
        <f t="shared" si="240"/>
        <v>3.9046643995065744E-2</v>
      </c>
      <c r="J296" s="157">
        <f t="shared" si="241"/>
        <v>3.253886999588812E-2</v>
      </c>
      <c r="K296" s="157">
        <f t="shared" si="242"/>
        <v>1.9523321997532872E-2</v>
      </c>
      <c r="L296" s="18">
        <f>VLOOKUP($A296,'低情景（2001-2060, 2020RMB）'!$A$57:$W$70,23,0)*(1+情景假设!H296)^3</f>
        <v>61970.316365596307</v>
      </c>
      <c r="M296" s="18">
        <f t="shared" si="243"/>
        <v>75051.423365157432</v>
      </c>
      <c r="N296" s="18">
        <f t="shared" si="244"/>
        <v>88082.773611647921</v>
      </c>
      <c r="O296" s="18">
        <f t="shared" si="245"/>
        <v>142830.2195196058</v>
      </c>
      <c r="P296" s="18">
        <f>VLOOKUP($A296,'低情景（2001-2060, 2020RMB）'!$A$14:$W$70,23,0)</f>
        <v>54218.036905075918</v>
      </c>
      <c r="Q296" s="18">
        <f t="shared" si="247"/>
        <v>67197.518881718017</v>
      </c>
      <c r="R296" s="18">
        <f t="shared" si="248"/>
        <v>92207.744885825552</v>
      </c>
      <c r="S296" s="18">
        <f t="shared" si="249"/>
        <v>118854.44883353356</v>
      </c>
      <c r="T296" s="169">
        <f t="shared" si="250"/>
        <v>257477.05346939678</v>
      </c>
    </row>
    <row r="299" spans="1:42" x14ac:dyDescent="0.25">
      <c r="A299" s="128" t="s">
        <v>270</v>
      </c>
    </row>
    <row r="300" spans="1:42" x14ac:dyDescent="0.25">
      <c r="B300" s="2">
        <v>2020</v>
      </c>
      <c r="C300" s="3">
        <v>2021</v>
      </c>
      <c r="D300" s="3">
        <v>2022</v>
      </c>
      <c r="E300" s="3">
        <v>2023</v>
      </c>
      <c r="F300" s="3">
        <v>2024</v>
      </c>
      <c r="G300" s="3">
        <v>2025</v>
      </c>
      <c r="H300" s="3">
        <v>2026</v>
      </c>
      <c r="I300" s="3">
        <v>2027</v>
      </c>
      <c r="J300" s="3">
        <v>2028</v>
      </c>
      <c r="K300" s="3">
        <v>2029</v>
      </c>
      <c r="L300" s="3">
        <v>2030</v>
      </c>
      <c r="M300" s="3">
        <v>2031</v>
      </c>
      <c r="N300" s="3">
        <v>2032</v>
      </c>
      <c r="O300" s="3">
        <v>2033</v>
      </c>
      <c r="P300" s="3">
        <v>2034</v>
      </c>
      <c r="Q300" s="3">
        <v>2035</v>
      </c>
      <c r="R300" s="3">
        <v>2036</v>
      </c>
      <c r="S300" s="3">
        <v>2037</v>
      </c>
      <c r="T300" s="3">
        <v>2038</v>
      </c>
      <c r="U300" s="3">
        <v>2039</v>
      </c>
      <c r="V300" s="3">
        <v>2040</v>
      </c>
      <c r="W300" s="3">
        <v>2041</v>
      </c>
      <c r="X300" s="3">
        <v>2042</v>
      </c>
      <c r="Y300" s="3">
        <v>2043</v>
      </c>
      <c r="Z300" s="3">
        <v>2044</v>
      </c>
      <c r="AA300" s="3">
        <v>2045</v>
      </c>
      <c r="AB300" s="3">
        <v>2046</v>
      </c>
      <c r="AC300" s="3">
        <v>2047</v>
      </c>
      <c r="AD300" s="3">
        <v>2048</v>
      </c>
      <c r="AE300" s="3">
        <v>2049</v>
      </c>
      <c r="AF300" s="3">
        <v>2050</v>
      </c>
      <c r="AG300" s="3">
        <v>2051</v>
      </c>
      <c r="AH300" s="3">
        <v>2052</v>
      </c>
      <c r="AI300" s="3">
        <v>2053</v>
      </c>
      <c r="AJ300" s="3">
        <v>2054</v>
      </c>
      <c r="AK300" s="3">
        <v>2055</v>
      </c>
      <c r="AL300" s="3">
        <v>2056</v>
      </c>
      <c r="AM300" s="3">
        <v>2057</v>
      </c>
      <c r="AN300" s="3">
        <v>2058</v>
      </c>
      <c r="AO300" s="3">
        <v>2059</v>
      </c>
      <c r="AP300" s="4">
        <v>2060</v>
      </c>
    </row>
    <row r="301" spans="1:42" x14ac:dyDescent="0.25">
      <c r="A301" s="194" t="s">
        <v>18</v>
      </c>
      <c r="B301" s="213">
        <f>B84</f>
        <v>34486.847010845668</v>
      </c>
      <c r="C301" s="214">
        <f t="shared" ref="C301:D301" si="251">C84</f>
        <v>37878.279541193522</v>
      </c>
      <c r="D301" s="214">
        <f t="shared" si="251"/>
        <v>40294.225269378127</v>
      </c>
      <c r="E301" s="214">
        <f>SUM(E302:E306)</f>
        <v>40643.269258423061</v>
      </c>
      <c r="F301" s="214">
        <f t="shared" ref="F301:AP301" si="252">SUM(F302:F306)</f>
        <v>41532.353305905344</v>
      </c>
      <c r="G301" s="214">
        <f t="shared" si="252"/>
        <v>42719.1265141681</v>
      </c>
      <c r="H301" s="214">
        <f t="shared" si="252"/>
        <v>43963.458148487356</v>
      </c>
      <c r="I301" s="214">
        <f t="shared" si="252"/>
        <v>45170.496660868273</v>
      </c>
      <c r="J301" s="214">
        <f t="shared" si="252"/>
        <v>46286.257508150651</v>
      </c>
      <c r="K301" s="214">
        <f t="shared" si="252"/>
        <v>47256.441139767929</v>
      </c>
      <c r="L301" s="214">
        <f t="shared" si="252"/>
        <v>48027.417318252526</v>
      </c>
      <c r="M301" s="214">
        <f t="shared" si="252"/>
        <v>48564.601902660361</v>
      </c>
      <c r="N301" s="214">
        <f t="shared" si="252"/>
        <v>48904.315387951574</v>
      </c>
      <c r="O301" s="214">
        <f t="shared" si="252"/>
        <v>49103.777336792664</v>
      </c>
      <c r="P301" s="214">
        <f t="shared" si="252"/>
        <v>49222.627670491667</v>
      </c>
      <c r="Q301" s="214">
        <f t="shared" si="252"/>
        <v>49321.567440841063</v>
      </c>
      <c r="R301" s="214">
        <f t="shared" si="252"/>
        <v>49451.329971818748</v>
      </c>
      <c r="S301" s="214">
        <f t="shared" si="252"/>
        <v>49621.182795887202</v>
      </c>
      <c r="T301" s="214">
        <f t="shared" si="252"/>
        <v>49829.933189958989</v>
      </c>
      <c r="U301" s="214">
        <f t="shared" si="252"/>
        <v>50076.257597161552</v>
      </c>
      <c r="V301" s="214">
        <f t="shared" si="252"/>
        <v>50358.637787314146</v>
      </c>
      <c r="W301" s="214">
        <f t="shared" si="252"/>
        <v>50675.297766386946</v>
      </c>
      <c r="X301" s="214">
        <f t="shared" si="252"/>
        <v>51024.142144511359</v>
      </c>
      <c r="Y301" s="214">
        <f t="shared" si="252"/>
        <v>51402.696980250053</v>
      </c>
      <c r="Z301" s="214">
        <f t="shared" si="252"/>
        <v>51808.054436172992</v>
      </c>
      <c r="AA301" s="214">
        <f t="shared" si="252"/>
        <v>52236.822897283113</v>
      </c>
      <c r="AB301" s="214">
        <f t="shared" si="252"/>
        <v>52685.08450566158</v>
      </c>
      <c r="AC301" s="214">
        <f t="shared" si="252"/>
        <v>53148.362334188983</v>
      </c>
      <c r="AD301" s="214">
        <f t="shared" si="252"/>
        <v>53621.599638059764</v>
      </c>
      <c r="AE301" s="214">
        <f t="shared" si="252"/>
        <v>54099.153760689682</v>
      </c>
      <c r="AF301" s="214">
        <f t="shared" si="252"/>
        <v>54574.807304088536</v>
      </c>
      <c r="AG301" s="214">
        <f t="shared" si="252"/>
        <v>55041.799075763927</v>
      </c>
      <c r="AH301" s="214">
        <f t="shared" si="252"/>
        <v>55492.87706897594</v>
      </c>
      <c r="AI301" s="214">
        <f t="shared" si="252"/>
        <v>55920.375298632665</v>
      </c>
      <c r="AJ301" s="214">
        <f t="shared" si="252"/>
        <v>56316.315685780603</v>
      </c>
      <c r="AK301" s="214">
        <f t="shared" si="252"/>
        <v>56672.535353524814</v>
      </c>
      <c r="AL301" s="214">
        <f t="shared" si="252"/>
        <v>56980.838672956408</v>
      </c>
      <c r="AM301" s="214">
        <f t="shared" si="252"/>
        <v>57233.172201262569</v>
      </c>
      <c r="AN301" s="214">
        <f t="shared" si="252"/>
        <v>57421.819325132143</v>
      </c>
      <c r="AO301" s="214">
        <f t="shared" si="252"/>
        <v>57539.61001886829</v>
      </c>
      <c r="AP301" s="215">
        <f t="shared" si="252"/>
        <v>57580.13972445816</v>
      </c>
    </row>
    <row r="302" spans="1:42" x14ac:dyDescent="0.25">
      <c r="A302" s="131" t="s">
        <v>19</v>
      </c>
      <c r="B302" s="118">
        <f>VLOOKUP($A302,'低情景（2001-2060, 2020RMB）'!$A$14:$W$70,COLUMN('低情景（2001-2060, 2020RMB）'!U$1),0)</f>
        <v>14783.756200003678</v>
      </c>
      <c r="C302" s="14">
        <f>VLOOKUP($A302,'低情景（2001-2060, 2020RMB）'!$A$14:$W$70,COLUMN('低情景（2001-2060, 2020RMB）'!V$1),0)</f>
        <v>16423.99901838032</v>
      </c>
      <c r="D302" s="14">
        <f>VLOOKUP($A302,'低情景（2001-2060, 2020RMB）'!$A$14:$W$70,COLUMN('低情景（2001-2060, 2020RMB）'!W$1),0)</f>
        <v>18002.06128553487</v>
      </c>
      <c r="E302" s="14">
        <f>VLOOKUP($A302,Python数据平滑!$A$114:$AN$167,COLUMN(Python数据平滑!C$114),0)</f>
        <v>18172.51447327964</v>
      </c>
      <c r="F302" s="14">
        <f>VLOOKUP($A302,Python数据平滑!$A$114:$AN$167,COLUMN(Python数据平滑!D$114),0)</f>
        <v>18596.44561928009</v>
      </c>
      <c r="G302" s="14">
        <f>VLOOKUP($A302,Python数据平滑!$A$114:$AN$167,COLUMN(Python数据平滑!E$114),0)</f>
        <v>19141.31792046862</v>
      </c>
      <c r="H302" s="14">
        <f>VLOOKUP($A302,Python数据平滑!$A$114:$AN$167,COLUMN(Python数据平滑!F$114),0)</f>
        <v>19686.387096411461</v>
      </c>
      <c r="I302" s="14">
        <f>VLOOKUP($A302,Python数据平滑!$A$114:$AN$167,COLUMN(Python数据平滑!G$114),0)</f>
        <v>20193.878986893</v>
      </c>
      <c r="J302" s="14">
        <f>VLOOKUP($A302,Python数据平滑!$A$114:$AN$167,COLUMN(Python数据平滑!H$114),0)</f>
        <v>20647.180755547412</v>
      </c>
      <c r="K302" s="14">
        <f>VLOOKUP($A302,Python数据平滑!$A$114:$AN$167,COLUMN(Python数据平滑!I$114),0)</f>
        <v>21028.911252040099</v>
      </c>
      <c r="L302" s="14">
        <f>VLOOKUP($A302,Python数据平滑!$A$114:$AN$167,COLUMN(Python数据平滑!J$114),0)</f>
        <v>21321.392784638061</v>
      </c>
      <c r="M302" s="14">
        <f>VLOOKUP($A302,Python数据平滑!$A$114:$AN$167,COLUMN(Python数据平滑!K$114),0)</f>
        <v>21512.908747742349</v>
      </c>
      <c r="N302" s="14">
        <f>VLOOKUP($A302,Python数据平滑!$A$114:$AN$167,COLUMN(Python数据平滑!L$114),0)</f>
        <v>21615.568940707912</v>
      </c>
      <c r="O302" s="14">
        <f>VLOOKUP($A302,Python数据平滑!$A$114:$AN$167,COLUMN(Python数据平滑!M$114),0)</f>
        <v>21648.691903751609</v>
      </c>
      <c r="P302" s="14">
        <f>VLOOKUP($A302,Python数据平滑!$A$114:$AN$167,COLUMN(Python数据平滑!N$114),0)</f>
        <v>21632.543327812691</v>
      </c>
      <c r="Q302" s="14">
        <f>VLOOKUP($A302,Python数据平滑!$A$114:$AN$167,COLUMN(Python数据平滑!O$114),0)</f>
        <v>21587.77681450011</v>
      </c>
      <c r="R302" s="14">
        <f>VLOOKUP($A302,Python数据平滑!$A$114:$AN$167,COLUMN(Python数据平滑!P$114),0)</f>
        <v>21531.78130531088</v>
      </c>
      <c r="S302" s="14">
        <f>VLOOKUP($A302,Python数据平滑!$A$114:$AN$167,COLUMN(Python数据平滑!Q$114),0)</f>
        <v>21468.72354871282</v>
      </c>
      <c r="T302" s="14">
        <f>VLOOKUP($A302,Python数据平滑!$A$114:$AN$167,COLUMN(Python数据平滑!R$114),0)</f>
        <v>21399.47098115195</v>
      </c>
      <c r="U302" s="14">
        <f>VLOOKUP($A302,Python数据平滑!$A$114:$AN$167,COLUMN(Python数据平滑!S$114),0)</f>
        <v>21324.88648363735</v>
      </c>
      <c r="V302" s="14">
        <f>VLOOKUP($A302,Python数据平滑!$A$114:$AN$167,COLUMN(Python数据平滑!T$114),0)</f>
        <v>21245.82613631017</v>
      </c>
      <c r="W302" s="14">
        <f>VLOOKUP($A302,Python数据平滑!$A$114:$AN$167,COLUMN(Python数据平滑!U$114),0)</f>
        <v>21163.137311683411</v>
      </c>
      <c r="X302" s="14">
        <f>VLOOKUP($A302,Python数据平滑!$A$114:$AN$167,COLUMN(Python数据平滑!V$114),0)</f>
        <v>21077.65710381568</v>
      </c>
      <c r="Y302" s="14">
        <f>VLOOKUP($A302,Python数据平滑!$A$114:$AN$167,COLUMN(Python数据平滑!W$114),0)</f>
        <v>20990.211088796201</v>
      </c>
      <c r="Z302" s="14">
        <f>VLOOKUP($A302,Python数据平滑!$A$114:$AN$167,COLUMN(Python数据平滑!X$114),0)</f>
        <v>20901.61241040182</v>
      </c>
      <c r="AA302" s="14">
        <f>VLOOKUP($A302,Python数据平滑!$A$114:$AN$167,COLUMN(Python数据平滑!Y$114),0)</f>
        <v>20812.66118362379</v>
      </c>
      <c r="AB302" s="14">
        <f>VLOOKUP($A302,Python数据平滑!$A$114:$AN$167,COLUMN(Python数据平滑!Z$114),0)</f>
        <v>20724.144207952639</v>
      </c>
      <c r="AC302" s="14">
        <f>VLOOKUP($A302,Python数据平滑!$A$114:$AN$167,COLUMN(Python数据平滑!AA$114),0)</f>
        <v>20636.834981837059</v>
      </c>
      <c r="AD302" s="14">
        <f>VLOOKUP($A302,Python数据平滑!$A$114:$AN$167,COLUMN(Python数据平滑!AB$114),0)</f>
        <v>20551.494009586499</v>
      </c>
      <c r="AE302" s="14">
        <f>VLOOKUP($A302,Python数据平滑!$A$114:$AN$167,COLUMN(Python数据平滑!AC$114),0)</f>
        <v>20468.86939215512</v>
      </c>
      <c r="AF302" s="14">
        <f>VLOOKUP($A302,Python数据平滑!$A$114:$AN$167,COLUMN(Python数据平滑!AD$114),0)</f>
        <v>20389.697693713661</v>
      </c>
      <c r="AG302" s="14">
        <f>VLOOKUP($A302,Python数据平滑!$A$114:$AN$167,COLUMN(Python数据平滑!AE$114),0)</f>
        <v>20314.70507667134</v>
      </c>
      <c r="AH302" s="14">
        <f>VLOOKUP($A302,Python数据平滑!$A$114:$AN$167,COLUMN(Python数据平滑!AF$114),0)</f>
        <v>20244.608698845121</v>
      </c>
      <c r="AI302" s="14">
        <f>VLOOKUP($A302,Python数据平滑!$A$114:$AN$167,COLUMN(Python数据平滑!AG$114),0)</f>
        <v>20180.11836777455</v>
      </c>
      <c r="AJ302" s="14">
        <f>VLOOKUP($A302,Python数据平滑!$A$114:$AN$167,COLUMN(Python数据平滑!AH$114),0)</f>
        <v>20121.938448744961</v>
      </c>
      <c r="AK302" s="14">
        <f>VLOOKUP($A302,Python数据平滑!$A$114:$AN$167,COLUMN(Python数据平滑!AI$114),0)</f>
        <v>20070.77002490158</v>
      </c>
      <c r="AL302" s="14">
        <f>VLOOKUP($A302,Python数据平滑!$A$114:$AN$167,COLUMN(Python数据平滑!AJ$114),0)</f>
        <v>20027.31330991496</v>
      </c>
      <c r="AM302" s="14">
        <f>VLOOKUP($A302,Python数据平滑!$A$114:$AN$167,COLUMN(Python数据平滑!AK$114),0)</f>
        <v>19992.27031599667</v>
      </c>
      <c r="AN302" s="14">
        <f>VLOOKUP($A302,Python数据平滑!$A$114:$AN$167,COLUMN(Python数据平滑!AL$114),0)</f>
        <v>19966.34778266893</v>
      </c>
      <c r="AO302" s="14">
        <f>VLOOKUP($A302,Python数据平滑!$A$114:$AN$167,COLUMN(Python数据平滑!AM$114),0)</f>
        <v>19950.26037457956</v>
      </c>
      <c r="AP302" s="167">
        <f>VLOOKUP($A302,Python数据平滑!$A$114:$AN$167,COLUMN(Python数据平滑!AN$114),0)</f>
        <v>19944.73415983986</v>
      </c>
    </row>
    <row r="303" spans="1:42" x14ac:dyDescent="0.25">
      <c r="A303" s="132" t="s">
        <v>20</v>
      </c>
      <c r="B303" s="118">
        <f>VLOOKUP($A303,'低情景（2001-2060, 2020RMB）'!$A$14:$W$70,COLUMN('低情景（2001-2060, 2020RMB）'!U$1),0)</f>
        <v>10602.811030571023</v>
      </c>
      <c r="C303" s="14">
        <f>VLOOKUP($A303,'低情景（2001-2060, 2020RMB）'!$A$14:$W$70,COLUMN('低情景（2001-2060, 2020RMB）'!V$1),0)</f>
        <v>11470.075268301911</v>
      </c>
      <c r="D303" s="14">
        <f>VLOOKUP($A303,'低情景（2001-2060, 2020RMB）'!$A$14:$W$70,COLUMN('低情景（2001-2060, 2020RMB）'!W$1),0)</f>
        <v>12304.162743704102</v>
      </c>
      <c r="E303" s="14">
        <f>VLOOKUP($A303,Python数据平滑!$A$114:$AN$167,COLUMN(Python数据平滑!C$114),0)</f>
        <v>12347.18794243573</v>
      </c>
      <c r="F303" s="14">
        <f>VLOOKUP($A303,Python数据平滑!$A$114:$AN$167,COLUMN(Python数据平滑!D$114),0)</f>
        <v>12464.172626121081</v>
      </c>
      <c r="G303" s="14">
        <f>VLOOKUP($A303,Python数据平滑!$A$114:$AN$167,COLUMN(Python数据平滑!E$114),0)</f>
        <v>12637.448151325671</v>
      </c>
      <c r="H303" s="14">
        <f>VLOOKUP($A303,Python数据平滑!$A$114:$AN$167,COLUMN(Python数据平滑!F$114),0)</f>
        <v>12848.66077555136</v>
      </c>
      <c r="I303" s="14">
        <f>VLOOKUP($A303,Python数据平滑!$A$114:$AN$167,COLUMN(Python数据平滑!G$114),0)</f>
        <v>13076.28601310446</v>
      </c>
      <c r="J303" s="14">
        <f>VLOOKUP($A303,Python数据平滑!$A$114:$AN$167,COLUMN(Python数据平滑!H$114),0)</f>
        <v>13296.747951347241</v>
      </c>
      <c r="K303" s="14">
        <f>VLOOKUP($A303,Python数据平滑!$A$114:$AN$167,COLUMN(Python数据平滑!I$114),0)</f>
        <v>13484.888038505829</v>
      </c>
      <c r="L303" s="14">
        <f>VLOOKUP($A303,Python数据平滑!$A$114:$AN$167,COLUMN(Python数据平滑!J$114),0)</f>
        <v>13614.33843585206</v>
      </c>
      <c r="M303" s="14">
        <f>VLOOKUP($A303,Python数据平滑!$A$114:$AN$167,COLUMN(Python数据平滑!K$114),0)</f>
        <v>13666.018912810059</v>
      </c>
      <c r="N303" s="14">
        <f>VLOOKUP($A303,Python数据平滑!$A$114:$AN$167,COLUMN(Python数据平滑!L$114),0)</f>
        <v>13652.214064336629</v>
      </c>
      <c r="O303" s="14">
        <f>VLOOKUP($A303,Python数据平滑!$A$114:$AN$167,COLUMN(Python数据平滑!M$114),0)</f>
        <v>13593.824546467609</v>
      </c>
      <c r="P303" s="14">
        <f>VLOOKUP($A303,Python数据平滑!$A$114:$AN$167,COLUMN(Python数据平滑!N$114),0)</f>
        <v>13511.999867391951</v>
      </c>
      <c r="Q303" s="14">
        <f>VLOOKUP($A303,Python数据平滑!$A$114:$AN$167,COLUMN(Python数据平滑!O$114),0)</f>
        <v>13427.61583603932</v>
      </c>
      <c r="R303" s="14">
        <f>VLOOKUP($A303,Python数据平滑!$A$114:$AN$167,COLUMN(Python数据平滑!P$114),0)</f>
        <v>13357.491961806711</v>
      </c>
      <c r="S303" s="14">
        <f>VLOOKUP($A303,Python数据平滑!$A$114:$AN$167,COLUMN(Python数据平滑!Q$114),0)</f>
        <v>13303.847026940201</v>
      </c>
      <c r="T303" s="14">
        <f>VLOOKUP($A303,Python数据平滑!$A$114:$AN$167,COLUMN(Python数据平滑!R$114),0)</f>
        <v>13265.357921968431</v>
      </c>
      <c r="U303" s="14">
        <f>VLOOKUP($A303,Python数据平滑!$A$114:$AN$167,COLUMN(Python数据平滑!S$114),0)</f>
        <v>13240.76912861629</v>
      </c>
      <c r="V303" s="14">
        <f>VLOOKUP($A303,Python数据平滑!$A$114:$AN$167,COLUMN(Python数据平滑!T$114),0)</f>
        <v>13228.87967111023</v>
      </c>
      <c r="W303" s="14">
        <f>VLOOKUP($A303,Python数据平滑!$A$114:$AN$167,COLUMN(Python数据平滑!U$114),0)</f>
        <v>13228.53142854243</v>
      </c>
      <c r="X303" s="14">
        <f>VLOOKUP($A303,Python数据平滑!$A$114:$AN$167,COLUMN(Python数据平滑!V$114),0)</f>
        <v>13238.59867318947</v>
      </c>
      <c r="Y303" s="14">
        <f>VLOOKUP($A303,Python数据平滑!$A$114:$AN$167,COLUMN(Python数据平滑!W$114),0)</f>
        <v>13257.978727904239</v>
      </c>
      <c r="Z303" s="14">
        <f>VLOOKUP($A303,Python数据平滑!$A$114:$AN$167,COLUMN(Python数据平滑!X$114),0)</f>
        <v>13285.58366030453</v>
      </c>
      <c r="AA303" s="14">
        <f>VLOOKUP($A303,Python数据平滑!$A$114:$AN$167,COLUMN(Python数据平滑!Y$114),0)</f>
        <v>13320.332952964731</v>
      </c>
      <c r="AB303" s="14">
        <f>VLOOKUP($A303,Python数据平滑!$A$114:$AN$167,COLUMN(Python数据平滑!Z$114),0)</f>
        <v>13361.147107541499</v>
      </c>
      <c r="AC303" s="14">
        <f>VLOOKUP($A303,Python数据平滑!$A$114:$AN$167,COLUMN(Python数据平滑!AA$114),0)</f>
        <v>13406.942157009969</v>
      </c>
      <c r="AD303" s="14">
        <f>VLOOKUP($A303,Python数据平滑!$A$114:$AN$167,COLUMN(Python数据平滑!AB$114),0)</f>
        <v>13456.62507414555</v>
      </c>
      <c r="AE303" s="14">
        <f>VLOOKUP($A303,Python数据平滑!$A$114:$AN$167,COLUMN(Python数据平滑!AC$114),0)</f>
        <v>13509.09007617518</v>
      </c>
      <c r="AF303" s="14">
        <f>VLOOKUP($A303,Python数据平滑!$A$114:$AN$167,COLUMN(Python数据平滑!AD$114),0)</f>
        <v>13563.215835205971</v>
      </c>
      <c r="AG303" s="14">
        <f>VLOOKUP($A303,Python数据平滑!$A$114:$AN$167,COLUMN(Python数据平滑!AE$114),0)</f>
        <v>13617.8636116283</v>
      </c>
      <c r="AH303" s="14">
        <f>VLOOKUP($A303,Python数据平滑!$A$114:$AN$167,COLUMN(Python数据平滑!AF$114),0)</f>
        <v>13671.87633315524</v>
      </c>
      <c r="AI303" s="14">
        <f>VLOOKUP($A303,Python数据平滑!$A$114:$AN$167,COLUMN(Python数据平滑!AG$114),0)</f>
        <v>13724.07864544537</v>
      </c>
      <c r="AJ303" s="14">
        <f>VLOOKUP($A303,Python数据平滑!$A$114:$AN$167,COLUMN(Python数据平滑!AH$114),0)</f>
        <v>13773.277961281259</v>
      </c>
      <c r="AK303" s="14">
        <f>VLOOKUP($A303,Python数据平滑!$A$114:$AN$167,COLUMN(Python数据平滑!AI$114),0)</f>
        <v>13818.26653395109</v>
      </c>
      <c r="AL303" s="14">
        <f>VLOOKUP($A303,Python数据平滑!$A$114:$AN$167,COLUMN(Python数据平滑!AJ$114),0)</f>
        <v>13857.824576723729</v>
      </c>
      <c r="AM303" s="14">
        <f>VLOOKUP($A303,Python数据平滑!$A$114:$AN$167,COLUMN(Python数据平滑!AK$114),0)</f>
        <v>13890.72444403496</v>
      </c>
      <c r="AN303" s="14">
        <f>VLOOKUP($A303,Python数据平滑!$A$114:$AN$167,COLUMN(Python数据平滑!AL$114),0)</f>
        <v>13915.735881169559</v>
      </c>
      <c r="AO303" s="14">
        <f>VLOOKUP($A303,Python数据平滑!$A$114:$AN$167,COLUMN(Python数据平滑!AM$114),0)</f>
        <v>13931.63233781019</v>
      </c>
      <c r="AP303" s="167">
        <f>VLOOKUP($A303,Python数据平滑!$A$114:$AN$167,COLUMN(Python数据平滑!AN$114),0)</f>
        <v>13937.198326861981</v>
      </c>
    </row>
    <row r="304" spans="1:42" x14ac:dyDescent="0.25">
      <c r="A304" s="132" t="s">
        <v>21</v>
      </c>
      <c r="B304" s="118">
        <f>VLOOKUP($A304,'低情景（2001-2060, 2020RMB）'!$A$14:$W$70,COLUMN('低情景（2001-2060, 2020RMB）'!U$1),0)</f>
        <v>6152.0529589530752</v>
      </c>
      <c r="C304" s="14">
        <f>VLOOKUP($A304,'低情景（2001-2060, 2020RMB）'!$A$14:$W$70,COLUMN('低情景（2001-2060, 2020RMB）'!V$1),0)</f>
        <v>6456.6953675432605</v>
      </c>
      <c r="D304" s="14">
        <f>VLOOKUP($A304,'低情景（2001-2060, 2020RMB）'!$A$14:$W$70,COLUMN('低情景（2001-2060, 2020RMB）'!W$1),0)</f>
        <v>6224.4128368227912</v>
      </c>
      <c r="E304" s="14">
        <f>VLOOKUP($A304,Python数据平滑!$A$114:$AN$167,COLUMN(Python数据平滑!C$114),0)</f>
        <v>6238.766864041866</v>
      </c>
      <c r="F304" s="14">
        <f>VLOOKUP($A304,Python数据平滑!$A$114:$AN$167,COLUMN(Python数据平滑!D$114),0)</f>
        <v>6279.1371456003226</v>
      </c>
      <c r="G304" s="14">
        <f>VLOOKUP($A304,Python数据平滑!$A$114:$AN$167,COLUMN(Python数据平滑!E$114),0)</f>
        <v>6341.6488641787837</v>
      </c>
      <c r="H304" s="14">
        <f>VLOOKUP($A304,Python数据平滑!$A$114:$AN$167,COLUMN(Python数据平滑!F$114),0)</f>
        <v>6421.2156969222906</v>
      </c>
      <c r="I304" s="14">
        <f>VLOOKUP($A304,Python数据平滑!$A$114:$AN$167,COLUMN(Python数据平滑!G$114),0)</f>
        <v>6507.3426301529744</v>
      </c>
      <c r="J304" s="14">
        <f>VLOOKUP($A304,Python数据平滑!$A$114:$AN$167,COLUMN(Python数据平滑!H$114),0)</f>
        <v>6587.6665728346798</v>
      </c>
      <c r="K304" s="14">
        <f>VLOOKUP($A304,Python数据平滑!$A$114:$AN$167,COLUMN(Python数据平滑!I$114),0)</f>
        <v>6649.2281834463674</v>
      </c>
      <c r="L304" s="14">
        <f>VLOOKUP($A304,Python数据平滑!$A$114:$AN$167,COLUMN(Python数据平滑!J$114),0)</f>
        <v>6678.7121766106784</v>
      </c>
      <c r="M304" s="14">
        <f>VLOOKUP($A304,Python数据平滑!$A$114:$AN$167,COLUMN(Python数据平滑!K$114),0)</f>
        <v>6666.7922053299399</v>
      </c>
      <c r="N304" s="14">
        <f>VLOOKUP($A304,Python数据平滑!$A$114:$AN$167,COLUMN(Python数据平滑!L$114),0)</f>
        <v>6620.1420862856448</v>
      </c>
      <c r="O304" s="14">
        <f>VLOOKUP($A304,Python数据平滑!$A$114:$AN$167,COLUMN(Python数据平滑!M$114),0)</f>
        <v>6549.6496279574676</v>
      </c>
      <c r="P304" s="14">
        <f>VLOOKUP($A304,Python数据平滑!$A$114:$AN$167,COLUMN(Python数据平滑!N$114),0)</f>
        <v>6466.1139932403021</v>
      </c>
      <c r="Q304" s="14">
        <f>VLOOKUP($A304,Python数据平滑!$A$114:$AN$167,COLUMN(Python数据平滑!O$114),0)</f>
        <v>6379.9509768104263</v>
      </c>
      <c r="R304" s="14">
        <f>VLOOKUP($A304,Python数据平滑!$A$114:$AN$167,COLUMN(Python数据平滑!P$114),0)</f>
        <v>6299.40083582843</v>
      </c>
      <c r="S304" s="14">
        <f>VLOOKUP($A304,Python数据平滑!$A$114:$AN$167,COLUMN(Python数据平滑!Q$114),0)</f>
        <v>6225.7045233289282</v>
      </c>
      <c r="T304" s="14">
        <f>VLOOKUP($A304,Python数据平滑!$A$114:$AN$167,COLUMN(Python数据平滑!R$114),0)</f>
        <v>6158.4245127463764</v>
      </c>
      <c r="U304" s="14">
        <f>VLOOKUP($A304,Python数据平滑!$A$114:$AN$167,COLUMN(Python数据平滑!S$114),0)</f>
        <v>6097.1530048237564</v>
      </c>
      <c r="V304" s="14">
        <f>VLOOKUP($A304,Python数据平滑!$A$114:$AN$167,COLUMN(Python数据平滑!T$114),0)</f>
        <v>6041.508844497157</v>
      </c>
      <c r="W304" s="14">
        <f>VLOOKUP($A304,Python数据平滑!$A$114:$AN$167,COLUMN(Python数据平滑!U$114),0)</f>
        <v>5991.1347251775924</v>
      </c>
      <c r="X304" s="14">
        <f>VLOOKUP($A304,Python数据平滑!$A$114:$AN$167,COLUMN(Python数据平滑!V$114),0)</f>
        <v>5945.6946498927637</v>
      </c>
      <c r="Y304" s="14">
        <f>VLOOKUP($A304,Python数据平滑!$A$114:$AN$167,COLUMN(Python数据平滑!W$114),0)</f>
        <v>5904.8716225279841</v>
      </c>
      <c r="Z304" s="14">
        <f>VLOOKUP($A304,Python数据平滑!$A$114:$AN$167,COLUMN(Python数据平滑!X$114),0)</f>
        <v>5868.3655457309515</v>
      </c>
      <c r="AA304" s="14">
        <f>VLOOKUP($A304,Python数据平滑!$A$114:$AN$167,COLUMN(Python数据平滑!Y$114),0)</f>
        <v>5835.8913049785242</v>
      </c>
      <c r="AB304" s="14">
        <f>VLOOKUP($A304,Python数据平滑!$A$114:$AN$167,COLUMN(Python数据平滑!Z$114),0)</f>
        <v>5807.177020898167</v>
      </c>
      <c r="AC304" s="14">
        <f>VLOOKUP($A304,Python数据平滑!$A$114:$AN$167,COLUMN(Python数据平滑!AA$114),0)</f>
        <v>5781.962454233977</v>
      </c>
      <c r="AD304" s="14">
        <f>VLOOKUP($A304,Python数据平滑!$A$114:$AN$167,COLUMN(Python数据平滑!AB$114),0)</f>
        <v>5759.9975498877584</v>
      </c>
      <c r="AE304" s="14">
        <f>VLOOKUP($A304,Python数据平滑!$A$114:$AN$167,COLUMN(Python数据平滑!AC$114),0)</f>
        <v>5741.0411082788914</v>
      </c>
      <c r="AF304" s="14">
        <f>VLOOKUP($A304,Python数据平滑!$A$114:$AN$167,COLUMN(Python数据平滑!AD$114),0)</f>
        <v>5724.8595738822441</v>
      </c>
      <c r="AG304" s="14">
        <f>VLOOKUP($A304,Python数据平滑!$A$114:$AN$167,COLUMN(Python数据平滑!AE$114),0)</f>
        <v>5711.2259322436657</v>
      </c>
      <c r="AH304" s="14">
        <f>VLOOKUP($A304,Python数据平滑!$A$114:$AN$167,COLUMN(Python数据平滑!AF$114),0)</f>
        <v>5699.9187080579559</v>
      </c>
      <c r="AI304" s="14">
        <f>VLOOKUP($A304,Python数据平滑!$A$114:$AN$167,COLUMN(Python数据平滑!AG$114),0)</f>
        <v>5690.7210580408837</v>
      </c>
      <c r="AJ304" s="14">
        <f>VLOOKUP($A304,Python数据平滑!$A$114:$AN$167,COLUMN(Python数据平滑!AH$114),0)</f>
        <v>5683.4199533501169</v>
      </c>
      <c r="AK304" s="14">
        <f>VLOOKUP($A304,Python数据平滑!$A$114:$AN$167,COLUMN(Python数据平滑!AI$114),0)</f>
        <v>5677.8054472199738</v>
      </c>
      <c r="AL304" s="14">
        <f>VLOOKUP($A304,Python数据平滑!$A$114:$AN$167,COLUMN(Python数据平滑!AJ$114),0)</f>
        <v>5673.6700242830584</v>
      </c>
      <c r="AM304" s="14">
        <f>VLOOKUP($A304,Python数据平滑!$A$114:$AN$167,COLUMN(Python数据平滑!AK$114),0)</f>
        <v>5670.8080287647763</v>
      </c>
      <c r="AN304" s="14">
        <f>VLOOKUP($A304,Python数据平滑!$A$114:$AN$167,COLUMN(Python数据平滑!AL$114),0)</f>
        <v>5669.0151693617936</v>
      </c>
      <c r="AO304" s="14">
        <f>VLOOKUP($A304,Python数据平滑!$A$114:$AN$167,COLUMN(Python数据平滑!AM$114),0)</f>
        <v>5668.0880991567547</v>
      </c>
      <c r="AP304" s="167">
        <f>VLOOKUP($A304,Python数据平滑!$A$114:$AN$167,COLUMN(Python数据平滑!AN$114),0)</f>
        <v>5667.8240693836287</v>
      </c>
    </row>
    <row r="305" spans="1:42" x14ac:dyDescent="0.25">
      <c r="A305" s="132" t="s">
        <v>22</v>
      </c>
      <c r="B305" s="118">
        <f>VLOOKUP($A305,'低情景（2001-2060, 2020RMB）'!$A$14:$W$70,COLUMN('低情景（2001-2060, 2020RMB）'!U$1),0)</f>
        <v>1856.4384809055559</v>
      </c>
      <c r="C305" s="14">
        <f>VLOOKUP($A305,'低情景（2001-2060, 2020RMB）'!$A$14:$W$70,COLUMN('低情景（2001-2060, 2020RMB）'!V$1),0)</f>
        <v>2282.7594992660579</v>
      </c>
      <c r="D305" s="14">
        <f>VLOOKUP($A305,'低情景（2001-2060, 2020RMB）'!$A$14:$W$70,COLUMN('低情景（2001-2060, 2020RMB）'!W$1),0)</f>
        <v>2464.9908072284757</v>
      </c>
      <c r="E305" s="14">
        <f>VLOOKUP($A305,Python数据平滑!$A$114:$AN$167,COLUMN(Python数据平滑!C$114),0)</f>
        <v>2554.9474298158202</v>
      </c>
      <c r="F305" s="14">
        <f>VLOOKUP($A305,Python数据平滑!$A$114:$AN$167,COLUMN(Python数据平滑!D$114),0)</f>
        <v>2784.1022958716771</v>
      </c>
      <c r="G305" s="14">
        <f>VLOOKUP($A305,Python数据平滑!$A$114:$AN$167,COLUMN(Python数据平滑!E$114),0)</f>
        <v>3087.6623534347909</v>
      </c>
      <c r="H305" s="14">
        <f>VLOOKUP($A305,Python数据平滑!$A$114:$AN$167,COLUMN(Python数据平滑!F$114),0)</f>
        <v>3393.3063319525959</v>
      </c>
      <c r="I305" s="14">
        <f>VLOOKUP($A305,Python数据平滑!$A$114:$AN$167,COLUMN(Python数据平滑!G$114),0)</f>
        <v>3681.9840953163921</v>
      </c>
      <c r="J305" s="14">
        <f>VLOOKUP($A305,Python数据平滑!$A$114:$AN$167,COLUMN(Python数据平滑!H$114),0)</f>
        <v>3952.9895580231009</v>
      </c>
      <c r="K305" s="14">
        <f>VLOOKUP($A305,Python数据平滑!$A$114:$AN$167,COLUMN(Python数据平滑!I$114),0)</f>
        <v>4207.9801913292913</v>
      </c>
      <c r="L305" s="14">
        <f>VLOOKUP($A305,Python数据平滑!$A$114:$AN$167,COLUMN(Python数据平滑!J$114),0)</f>
        <v>4450.8740968557013</v>
      </c>
      <c r="M305" s="14">
        <f>VLOOKUP($A305,Python数据平滑!$A$114:$AN$167,COLUMN(Python数据平滑!K$114),0)</f>
        <v>4686.8962981776458</v>
      </c>
      <c r="N305" s="14">
        <f>VLOOKUP($A305,Python数据平滑!$A$114:$AN$167,COLUMN(Python数据平滑!L$114),0)</f>
        <v>4919.7209320328093</v>
      </c>
      <c r="O305" s="14">
        <f>VLOOKUP($A305,Python数据平滑!$A$114:$AN$167,COLUMN(Python数据平滑!M$114),0)</f>
        <v>5153.2691359547298</v>
      </c>
      <c r="P305" s="14">
        <f>VLOOKUP($A305,Python数据平滑!$A$114:$AN$167,COLUMN(Python数据平滑!N$114),0)</f>
        <v>5392.4305017594561</v>
      </c>
      <c r="Q305" s="14">
        <f>VLOOKUP($A305,Python数据平滑!$A$114:$AN$167,COLUMN(Python数据平滑!O$114),0)</f>
        <v>5643.1007961987634</v>
      </c>
      <c r="R305" s="14">
        <f>VLOOKUP($A305,Python数据平滑!$A$114:$AN$167,COLUMN(Python数据平滑!P$114),0)</f>
        <v>5910.9692275130019</v>
      </c>
      <c r="S305" s="14">
        <f>VLOOKUP($A305,Python数据平滑!$A$114:$AN$167,COLUMN(Python数据平滑!Q$114),0)</f>
        <v>6197.2534549413176</v>
      </c>
      <c r="T305" s="14">
        <f>VLOOKUP($A305,Python数据平滑!$A$114:$AN$167,COLUMN(Python数据平滑!R$114),0)</f>
        <v>6501.8282587179701</v>
      </c>
      <c r="U305" s="14">
        <f>VLOOKUP($A305,Python数据平滑!$A$114:$AN$167,COLUMN(Python数据平滑!S$114),0)</f>
        <v>6824.3832969212253</v>
      </c>
      <c r="V305" s="14">
        <f>VLOOKUP($A305,Python数据平滑!$A$114:$AN$167,COLUMN(Python数据平滑!T$114),0)</f>
        <v>7164.3866780184972</v>
      </c>
      <c r="W305" s="14">
        <f>VLOOKUP($A305,Python数据平滑!$A$114:$AN$167,COLUMN(Python数据平滑!U$114),0)</f>
        <v>7521.0472869697014</v>
      </c>
      <c r="X305" s="14">
        <f>VLOOKUP($A305,Python数据平滑!$A$114:$AN$167,COLUMN(Python数据平滑!V$114),0)</f>
        <v>7893.2766135332413</v>
      </c>
      <c r="Y305" s="14">
        <f>VLOOKUP($A305,Python数据平滑!$A$114:$AN$167,COLUMN(Python数据平滑!W$114),0)</f>
        <v>8279.6510623334689</v>
      </c>
      <c r="Z305" s="14">
        <f>VLOOKUP($A305,Python数据平滑!$A$114:$AN$167,COLUMN(Python数据平滑!X$114),0)</f>
        <v>8678.3759670493582</v>
      </c>
      <c r="AA305" s="14">
        <f>VLOOKUP($A305,Python数据平滑!$A$114:$AN$167,COLUMN(Python数据平滑!Y$114),0)</f>
        <v>9087.2527765521172</v>
      </c>
      <c r="AB305" s="14">
        <f>VLOOKUP($A305,Python数据平滑!$A$114:$AN$167,COLUMN(Python数据平滑!Z$114),0)</f>
        <v>9503.6511166026285</v>
      </c>
      <c r="AC305" s="14">
        <f>VLOOKUP($A305,Python数据平滑!$A$114:$AN$167,COLUMN(Python数据平滑!AA$114),0)</f>
        <v>9924.4876412700705</v>
      </c>
      <c r="AD305" s="14">
        <f>VLOOKUP($A305,Python数据平滑!$A$114:$AN$167,COLUMN(Python数据平滑!AB$114),0)</f>
        <v>10346.21375498634</v>
      </c>
      <c r="AE305" s="14">
        <f>VLOOKUP($A305,Python数据平滑!$A$114:$AN$167,COLUMN(Python数据平滑!AC$114),0)</f>
        <v>10764.814388009139</v>
      </c>
      <c r="AF305" s="14">
        <f>VLOOKUP($A305,Python数据平滑!$A$114:$AN$167,COLUMN(Python数据平滑!AD$114),0)</f>
        <v>11175.82002224192</v>
      </c>
      <c r="AG305" s="14">
        <f>VLOOKUP($A305,Python数据平滑!$A$114:$AN$167,COLUMN(Python数据平滑!AE$114),0)</f>
        <v>11574.334067652821</v>
      </c>
      <c r="AH305" s="14">
        <f>VLOOKUP($A305,Python数据平滑!$A$114:$AN$167,COLUMN(Python数据平滑!AF$114),0)</f>
        <v>11955.077460015869</v>
      </c>
      <c r="AI305" s="14">
        <f>VLOOKUP($A305,Python数据平滑!$A$114:$AN$167,COLUMN(Python数据平滑!AG$114),0)</f>
        <v>12312.45196982042</v>
      </c>
      <c r="AJ305" s="14">
        <f>VLOOKUP($A305,Python数据平滑!$A$114:$AN$167,COLUMN(Python数据平滑!AH$114),0)</f>
        <v>12640.62316722031</v>
      </c>
      <c r="AK305" s="14">
        <f>VLOOKUP($A305,Python数据平滑!$A$114:$AN$167,COLUMN(Python数据平滑!AI$114),0)</f>
        <v>12933.62327452765</v>
      </c>
      <c r="AL305" s="14">
        <f>VLOOKUP($A305,Python数据平滑!$A$114:$AN$167,COLUMN(Python数据平滑!AJ$114),0)</f>
        <v>13185.473262763449</v>
      </c>
      <c r="AM305" s="14">
        <f>VLOOKUP($A305,Python数据平滑!$A$114:$AN$167,COLUMN(Python数据平滑!AK$114),0)</f>
        <v>13390.32253232318</v>
      </c>
      <c r="AN305" s="14">
        <f>VLOOKUP($A305,Python数据平滑!$A$114:$AN$167,COLUMN(Python数据平滑!AL$114),0)</f>
        <v>13542.603395219079</v>
      </c>
      <c r="AO305" s="14">
        <f>VLOOKUP($A305,Python数据平滑!$A$114:$AN$167,COLUMN(Python数据平滑!AM$114),0)</f>
        <v>13637.196398876709</v>
      </c>
      <c r="AP305" s="167">
        <f>VLOOKUP($A305,Python数据平滑!$A$114:$AN$167,COLUMN(Python数据平滑!AN$114),0)</f>
        <v>13669.60136579545</v>
      </c>
    </row>
    <row r="306" spans="1:42" x14ac:dyDescent="0.25">
      <c r="A306" s="132" t="s">
        <v>23</v>
      </c>
      <c r="B306" s="118">
        <f>VLOOKUP($A306,'低情景（2001-2060, 2020RMB）'!$A$14:$W$70,COLUMN('低情景（2001-2060, 2020RMB）'!U$1),0)</f>
        <v>1091.7883404123318</v>
      </c>
      <c r="C306" s="14">
        <f>VLOOKUP($A306,'低情景（2001-2060, 2020RMB）'!$A$14:$W$70,COLUMN('低情景（2001-2060, 2020RMB）'!V$1),0)</f>
        <v>1244.7503877019715</v>
      </c>
      <c r="D306" s="14">
        <f>VLOOKUP($A306,'低情景（2001-2060, 2020RMB）'!$A$14:$W$70,COLUMN('低情景（2001-2060, 2020RMB）'!W$1),0)</f>
        <v>1298.5975960878834</v>
      </c>
      <c r="E306" s="14">
        <f>VLOOKUP($A306,Python数据平滑!$A$114:$AN$167,COLUMN(Python数据平滑!C$114),0)</f>
        <v>1329.8525488500061</v>
      </c>
      <c r="F306" s="14">
        <f>VLOOKUP($A306,Python数据平滑!$A$114:$AN$167,COLUMN(Python数据平滑!D$114),0)</f>
        <v>1408.4956190321691</v>
      </c>
      <c r="G306" s="14">
        <f>VLOOKUP($A306,Python数据平滑!$A$114:$AN$167,COLUMN(Python数据平滑!E$114),0)</f>
        <v>1511.0492247602319</v>
      </c>
      <c r="H306" s="14">
        <f>VLOOKUP($A306,Python数据平滑!$A$114:$AN$167,COLUMN(Python数据平滑!F$114),0)</f>
        <v>1613.888247649641</v>
      </c>
      <c r="I306" s="14">
        <f>VLOOKUP($A306,Python数据平滑!$A$114:$AN$167,COLUMN(Python数据平滑!G$114),0)</f>
        <v>1711.0049354014391</v>
      </c>
      <c r="J306" s="14">
        <f>VLOOKUP($A306,Python数据平滑!$A$114:$AN$167,COLUMN(Python数据平滑!H$114),0)</f>
        <v>1801.672670398222</v>
      </c>
      <c r="K306" s="14">
        <f>VLOOKUP($A306,Python数据平滑!$A$114:$AN$167,COLUMN(Python数据平滑!I$114),0)</f>
        <v>1885.4334744463499</v>
      </c>
      <c r="L306" s="14">
        <f>VLOOKUP($A306,Python数据平滑!$A$114:$AN$167,COLUMN(Python数据平滑!J$114),0)</f>
        <v>1962.09982429602</v>
      </c>
      <c r="M306" s="14">
        <f>VLOOKUP($A306,Python数据平滑!$A$114:$AN$167,COLUMN(Python数据平滑!K$114),0)</f>
        <v>2031.9857386003721</v>
      </c>
      <c r="N306" s="14">
        <f>VLOOKUP($A306,Python数据平滑!$A$114:$AN$167,COLUMN(Python数据平滑!L$114),0)</f>
        <v>2096.6693645885748</v>
      </c>
      <c r="O306" s="14">
        <f>VLOOKUP($A306,Python数据平滑!$A$114:$AN$167,COLUMN(Python数据平滑!M$114),0)</f>
        <v>2158.342122661245</v>
      </c>
      <c r="P306" s="14">
        <f>VLOOKUP($A306,Python数据平滑!$A$114:$AN$167,COLUMN(Python数据平滑!N$114),0)</f>
        <v>2219.5399802872698</v>
      </c>
      <c r="Q306" s="14">
        <f>VLOOKUP($A306,Python数据平滑!$A$114:$AN$167,COLUMN(Python数据平滑!O$114),0)</f>
        <v>2283.1230172924438</v>
      </c>
      <c r="R306" s="14">
        <f>VLOOKUP($A306,Python数据平滑!$A$114:$AN$167,COLUMN(Python数据平滑!P$114),0)</f>
        <v>2351.6866413597231</v>
      </c>
      <c r="S306" s="14">
        <f>VLOOKUP($A306,Python数据平滑!$A$114:$AN$167,COLUMN(Python数据平滑!Q$114),0)</f>
        <v>2425.6542419639391</v>
      </c>
      <c r="T306" s="14">
        <f>VLOOKUP($A306,Python数据平滑!$A$114:$AN$167,COLUMN(Python数据平滑!R$114),0)</f>
        <v>2504.851515374261</v>
      </c>
      <c r="U306" s="14">
        <f>VLOOKUP($A306,Python数据平滑!$A$114:$AN$167,COLUMN(Python数据平滑!S$114),0)</f>
        <v>2589.0656831629299</v>
      </c>
      <c r="V306" s="14">
        <f>VLOOKUP($A306,Python数据平滑!$A$114:$AN$167,COLUMN(Python数据平滑!T$114),0)</f>
        <v>2678.0364573780989</v>
      </c>
      <c r="W306" s="14">
        <f>VLOOKUP($A306,Python数据平滑!$A$114:$AN$167,COLUMN(Python数据平滑!U$114),0)</f>
        <v>2771.4470140138042</v>
      </c>
      <c r="X306" s="14">
        <f>VLOOKUP($A306,Python数据平滑!$A$114:$AN$167,COLUMN(Python数据平滑!V$114),0)</f>
        <v>2868.9151040802039</v>
      </c>
      <c r="Y306" s="14">
        <f>VLOOKUP($A306,Python数据平滑!$A$114:$AN$167,COLUMN(Python数据平滑!W$114),0)</f>
        <v>2969.9844786881549</v>
      </c>
      <c r="Z306" s="14">
        <f>VLOOKUP($A306,Python数据平滑!$A$114:$AN$167,COLUMN(Python数据平滑!X$114),0)</f>
        <v>3074.116852686333</v>
      </c>
      <c r="AA306" s="14">
        <f>VLOOKUP($A306,Python数据平滑!$A$114:$AN$167,COLUMN(Python数据平滑!Y$114),0)</f>
        <v>3180.684679163955</v>
      </c>
      <c r="AB306" s="14">
        <f>VLOOKUP($A306,Python数据平滑!$A$114:$AN$167,COLUMN(Python数据平滑!Z$114),0)</f>
        <v>3288.9650526666551</v>
      </c>
      <c r="AC306" s="14">
        <f>VLOOKUP($A306,Python数据平滑!$A$114:$AN$167,COLUMN(Python数据平滑!AA$114),0)</f>
        <v>3398.1350998379121</v>
      </c>
      <c r="AD306" s="14">
        <f>VLOOKUP($A306,Python数据平滑!$A$114:$AN$167,COLUMN(Python数据平滑!AB$114),0)</f>
        <v>3507.2692494536132</v>
      </c>
      <c r="AE306" s="14">
        <f>VLOOKUP($A306,Python数据平滑!$A$114:$AN$167,COLUMN(Python数据平滑!AC$114),0)</f>
        <v>3615.338796071349</v>
      </c>
      <c r="AF306" s="14">
        <f>VLOOKUP($A306,Python数据平滑!$A$114:$AN$167,COLUMN(Python数据平滑!AD$114),0)</f>
        <v>3721.2141790447458</v>
      </c>
      <c r="AG306" s="14">
        <f>VLOOKUP($A306,Python数据平滑!$A$114:$AN$167,COLUMN(Python数据平滑!AE$114),0)</f>
        <v>3823.670387567799</v>
      </c>
      <c r="AH306" s="14">
        <f>VLOOKUP($A306,Python数据平滑!$A$114:$AN$167,COLUMN(Python数据平滑!AF$114),0)</f>
        <v>3921.3958689017541</v>
      </c>
      <c r="AI306" s="14">
        <f>VLOOKUP($A306,Python数据平滑!$A$114:$AN$167,COLUMN(Python数据平滑!AG$114),0)</f>
        <v>4013.0052575514378</v>
      </c>
      <c r="AJ306" s="14">
        <f>VLOOKUP($A306,Python数据平滑!$A$114:$AN$167,COLUMN(Python数据平滑!AH$114),0)</f>
        <v>4097.0561551839628</v>
      </c>
      <c r="AK306" s="14">
        <f>VLOOKUP($A306,Python数据平滑!$A$114:$AN$167,COLUMN(Python数据平滑!AI$114),0)</f>
        <v>4172.0700729245236</v>
      </c>
      <c r="AL306" s="14">
        <f>VLOOKUP($A306,Python数据平滑!$A$114:$AN$167,COLUMN(Python数据平滑!AJ$114),0)</f>
        <v>4236.5574992712109</v>
      </c>
      <c r="AM306" s="14">
        <f>VLOOKUP($A306,Python数据平滑!$A$114:$AN$167,COLUMN(Python数据平滑!AK$114),0)</f>
        <v>4289.0468801429824</v>
      </c>
      <c r="AN306" s="14">
        <f>VLOOKUP($A306,Python数据平滑!$A$114:$AN$167,COLUMN(Python数据平滑!AL$114),0)</f>
        <v>4328.1170967127764</v>
      </c>
      <c r="AO306" s="14">
        <f>VLOOKUP($A306,Python数据平滑!$A$114:$AN$167,COLUMN(Python数据平滑!AM$114),0)</f>
        <v>4352.4328084450781</v>
      </c>
      <c r="AP306" s="167">
        <f>VLOOKUP($A306,Python数据平滑!$A$114:$AN$167,COLUMN(Python数据平滑!AN$114),0)</f>
        <v>4360.781802577244</v>
      </c>
    </row>
    <row r="307" spans="1:42" x14ac:dyDescent="0.25">
      <c r="A307" s="194" t="s">
        <v>223</v>
      </c>
      <c r="B307" s="216">
        <f>B86</f>
        <v>90023.293328805914</v>
      </c>
      <c r="C307" s="217">
        <f t="shared" ref="C307:D307" si="253">C86</f>
        <v>98562.088933173043</v>
      </c>
      <c r="D307" s="217">
        <f t="shared" si="253"/>
        <v>101803.01469759936</v>
      </c>
      <c r="E307" s="217">
        <f>SUM(E308:E316)</f>
        <v>102559.57768174744</v>
      </c>
      <c r="F307" s="217">
        <f t="shared" ref="F307:AP307" si="254">SUM(F308:F316)</f>
        <v>104473.60665523063</v>
      </c>
      <c r="G307" s="217">
        <f t="shared" si="254"/>
        <v>107005.19068597446</v>
      </c>
      <c r="H307" s="217">
        <f t="shared" si="254"/>
        <v>109653.97914593869</v>
      </c>
      <c r="I307" s="217">
        <f t="shared" si="254"/>
        <v>112248.44717975621</v>
      </c>
      <c r="J307" s="217">
        <f t="shared" si="254"/>
        <v>114702.8020833046</v>
      </c>
      <c r="K307" s="217">
        <f t="shared" si="254"/>
        <v>116927.68209600296</v>
      </c>
      <c r="L307" s="217">
        <f t="shared" si="254"/>
        <v>118830.72326165572</v>
      </c>
      <c r="M307" s="217">
        <f t="shared" si="254"/>
        <v>120344.01595842841</v>
      </c>
      <c r="N307" s="217">
        <f t="shared" si="254"/>
        <v>121505.4045482626</v>
      </c>
      <c r="O307" s="217">
        <f t="shared" si="254"/>
        <v>122384.38638914505</v>
      </c>
      <c r="P307" s="217">
        <f t="shared" si="254"/>
        <v>123054.96341708435</v>
      </c>
      <c r="Q307" s="217">
        <f t="shared" si="254"/>
        <v>123594.04546940168</v>
      </c>
      <c r="R307" s="217">
        <f t="shared" si="254"/>
        <v>124067.45183223268</v>
      </c>
      <c r="S307" s="217">
        <f t="shared" si="254"/>
        <v>124490.29555498374</v>
      </c>
      <c r="T307" s="217">
        <f t="shared" si="254"/>
        <v>124864.97380640122</v>
      </c>
      <c r="U307" s="217">
        <f t="shared" si="254"/>
        <v>125193.97029312536</v>
      </c>
      <c r="V307" s="217">
        <f t="shared" si="254"/>
        <v>125479.84080124865</v>
      </c>
      <c r="W307" s="217">
        <f t="shared" si="254"/>
        <v>125725.19966700063</v>
      </c>
      <c r="X307" s="217">
        <f t="shared" si="254"/>
        <v>125932.70728677441</v>
      </c>
      <c r="Y307" s="217">
        <f t="shared" si="254"/>
        <v>126105.05876371672</v>
      </c>
      <c r="Z307" s="217">
        <f t="shared" si="254"/>
        <v>126244.97377534043</v>
      </c>
      <c r="AA307" s="217">
        <f t="shared" si="254"/>
        <v>126355.18773423829</v>
      </c>
      <c r="AB307" s="217">
        <f t="shared" si="254"/>
        <v>126438.44430213746</v>
      </c>
      <c r="AC307" s="217">
        <f t="shared" si="254"/>
        <v>126497.4893063497</v>
      </c>
      <c r="AD307" s="217">
        <f t="shared" si="254"/>
        <v>126535.06609726777</v>
      </c>
      <c r="AE307" s="217">
        <f t="shared" si="254"/>
        <v>126553.91237600519</v>
      </c>
      <c r="AF307" s="217">
        <f t="shared" si="254"/>
        <v>126556.75851268132</v>
      </c>
      <c r="AG307" s="217">
        <f t="shared" si="254"/>
        <v>126546.32736825504</v>
      </c>
      <c r="AH307" s="217">
        <f t="shared" si="254"/>
        <v>126525.33562629178</v>
      </c>
      <c r="AI307" s="217">
        <f t="shared" si="254"/>
        <v>126496.49663564387</v>
      </c>
      <c r="AJ307" s="217">
        <f t="shared" si="254"/>
        <v>126462.52476079602</v>
      </c>
      <c r="AK307" s="217">
        <f t="shared" si="254"/>
        <v>126426.14123360667</v>
      </c>
      <c r="AL307" s="217">
        <f t="shared" si="254"/>
        <v>126390.08149843893</v>
      </c>
      <c r="AM307" s="217">
        <f t="shared" si="254"/>
        <v>126357.10404224676</v>
      </c>
      <c r="AN307" s="217">
        <f t="shared" si="254"/>
        <v>126330.00070215618</v>
      </c>
      <c r="AO307" s="217">
        <f t="shared" si="254"/>
        <v>126311.60844551522</v>
      </c>
      <c r="AP307" s="218">
        <f t="shared" si="254"/>
        <v>126304.8226213921</v>
      </c>
    </row>
    <row r="308" spans="1:42" x14ac:dyDescent="0.25">
      <c r="A308" s="131" t="s">
        <v>24</v>
      </c>
      <c r="B308" s="118">
        <f>VLOOKUP($A308,'低情景（2001-2060, 2020RMB）'!$A$14:$W$70,COLUMN('低情景（2001-2060, 2020RMB）'!U$1),0)</f>
        <v>7781.1697585795664</v>
      </c>
      <c r="C308" s="14">
        <f>VLOOKUP($A308,'低情景（2001-2060, 2020RMB）'!$A$14:$W$70,COLUMN('低情景（2001-2060, 2020RMB）'!V$1),0)</f>
        <v>8215.0941346473574</v>
      </c>
      <c r="D308" s="14">
        <f>VLOOKUP($A308,'低情景（2001-2060, 2020RMB）'!$A$14:$W$70,COLUMN('低情景（2001-2060, 2020RMB）'!W$1),0)</f>
        <v>8119.836142530613</v>
      </c>
      <c r="E308" s="14">
        <f>VLOOKUP($A308,Python数据平滑!$A$114:$AN$167,COLUMN(Python数据平滑!C$114),0)</f>
        <v>8099.9640281083512</v>
      </c>
      <c r="F308" s="14">
        <f>VLOOKUP($A308,Python数据平滑!$A$114:$AN$167,COLUMN(Python数据平滑!D$114),0)</f>
        <v>8062.6450077512327</v>
      </c>
      <c r="G308" s="14">
        <f>VLOOKUP($A308,Python数据平滑!$A$114:$AN$167,COLUMN(Python数据平滑!E$114),0)</f>
        <v>8041.0186808561521</v>
      </c>
      <c r="H308" s="14">
        <f>VLOOKUP($A308,Python数据平滑!$A$114:$AN$167,COLUMN(Python数据平滑!F$114),0)</f>
        <v>8059.6549321774273</v>
      </c>
      <c r="I308" s="14">
        <f>VLOOKUP($A308,Python数据平滑!$A$114:$AN$167,COLUMN(Python数据平滑!G$114),0)</f>
        <v>8110.2759280641676</v>
      </c>
      <c r="J308" s="14">
        <f>VLOOKUP($A308,Python数据平滑!$A$114:$AN$167,COLUMN(Python数据平滑!H$114),0)</f>
        <v>8176.4140610617187</v>
      </c>
      <c r="K308" s="14">
        <f>VLOOKUP($A308,Python数据平滑!$A$114:$AN$167,COLUMN(Python数据平滑!I$114),0)</f>
        <v>8241.2378264786676</v>
      </c>
      <c r="L308" s="14">
        <f>VLOOKUP($A308,Python数据平滑!$A$114:$AN$167,COLUMN(Python数据平滑!J$114),0)</f>
        <v>8287.4057508372389</v>
      </c>
      <c r="M308" s="14">
        <f>VLOOKUP($A308,Python数据平滑!$A$114:$AN$167,COLUMN(Python数据平滑!K$114),0)</f>
        <v>8301.3343951798488</v>
      </c>
      <c r="N308" s="14">
        <f>VLOOKUP($A308,Python数据平滑!$A$114:$AN$167,COLUMN(Python数据平滑!L$114),0)</f>
        <v>8285.832679363748</v>
      </c>
      <c r="O308" s="14">
        <f>VLOOKUP($A308,Python数据平滑!$A$114:$AN$167,COLUMN(Python数据平滑!M$114),0)</f>
        <v>8248.0532170068473</v>
      </c>
      <c r="P308" s="14">
        <f>VLOOKUP($A308,Python数据平滑!$A$114:$AN$167,COLUMN(Python数据平滑!N$114),0)</f>
        <v>8195.2441154052067</v>
      </c>
      <c r="Q308" s="14">
        <f>VLOOKUP($A308,Python数据平滑!$A$114:$AN$167,COLUMN(Python数据平滑!O$114),0)</f>
        <v>8134.5883434498091</v>
      </c>
      <c r="R308" s="14">
        <f>VLOOKUP($A308,Python数据平滑!$A$114:$AN$167,COLUMN(Python数据平滑!P$114),0)</f>
        <v>8072.0147718346443</v>
      </c>
      <c r="S308" s="14">
        <f>VLOOKUP($A308,Python数据平滑!$A$114:$AN$167,COLUMN(Python数据平滑!Q$114),0)</f>
        <v>8008.9537202107567</v>
      </c>
      <c r="T308" s="14">
        <f>VLOOKUP($A308,Python数据平滑!$A$114:$AN$167,COLUMN(Python数据平滑!R$114),0)</f>
        <v>7945.7191632658323</v>
      </c>
      <c r="U308" s="14">
        <f>VLOOKUP($A308,Python数据平滑!$A$114:$AN$167,COLUMN(Python数据平滑!S$114),0)</f>
        <v>7882.6156597909676</v>
      </c>
      <c r="V308" s="14">
        <f>VLOOKUP($A308,Python数据平滑!$A$114:$AN$167,COLUMN(Python数据平滑!T$114),0)</f>
        <v>7819.9383425489832</v>
      </c>
      <c r="W308" s="14">
        <f>VLOOKUP($A308,Python数据平滑!$A$114:$AN$167,COLUMN(Python数据平滑!U$114),0)</f>
        <v>7757.9730212849017</v>
      </c>
      <c r="X308" s="14">
        <f>VLOOKUP($A308,Python数据平滑!$A$114:$AN$167,COLUMN(Python数据平滑!V$114),0)</f>
        <v>7696.9963927793497</v>
      </c>
      <c r="Y308" s="14">
        <f>VLOOKUP($A308,Python数据平滑!$A$114:$AN$167,COLUMN(Python数据平滑!W$114),0)</f>
        <v>7637.2763520061726</v>
      </c>
      <c r="Z308" s="14">
        <f>VLOOKUP($A308,Python数据平滑!$A$114:$AN$167,COLUMN(Python数据平滑!X$114),0)</f>
        <v>7579.0723987249048</v>
      </c>
      <c r="AA308" s="14">
        <f>VLOOKUP($A308,Python数据平滑!$A$114:$AN$167,COLUMN(Python数据平滑!Y$114),0)</f>
        <v>7522.6361342025139</v>
      </c>
      <c r="AB308" s="14">
        <f>VLOOKUP($A308,Python数据平滑!$A$114:$AN$167,COLUMN(Python数据平滑!Z$114),0)</f>
        <v>7468.2118432163388</v>
      </c>
      <c r="AC308" s="14">
        <f>VLOOKUP($A308,Python数据平滑!$A$114:$AN$167,COLUMN(Python数据平滑!AA$114),0)</f>
        <v>7416.0371570260058</v>
      </c>
      <c r="AD308" s="14">
        <f>VLOOKUP($A308,Python数据平滑!$A$114:$AN$167,COLUMN(Python数据平滑!AB$114),0)</f>
        <v>7366.3437936188639</v>
      </c>
      <c r="AE308" s="14">
        <f>VLOOKUP($A308,Python数据平滑!$A$114:$AN$167,COLUMN(Python数据平滑!AC$114),0)</f>
        <v>7319.3583722185685</v>
      </c>
      <c r="AF308" s="14">
        <f>VLOOKUP($A308,Python数据平滑!$A$114:$AN$167,COLUMN(Python数据平滑!AD$114),0)</f>
        <v>7275.3032998022409</v>
      </c>
      <c r="AG308" s="14">
        <f>VLOOKUP($A308,Python数据平滑!$A$114:$AN$167,COLUMN(Python数据平滑!AE$114),0)</f>
        <v>7234.397728191655</v>
      </c>
      <c r="AH308" s="14">
        <f>VLOOKUP($A308,Python数据平滑!$A$114:$AN$167,COLUMN(Python数据平滑!AF$114),0)</f>
        <v>7196.8585811696403</v>
      </c>
      <c r="AI308" s="14">
        <f>VLOOKUP($A308,Python数据平滑!$A$114:$AN$167,COLUMN(Python数据平滑!AG$114),0)</f>
        <v>7162.9016520248178</v>
      </c>
      <c r="AJ308" s="14">
        <f>VLOOKUP($A308,Python数据平滑!$A$114:$AN$167,COLUMN(Python数据平滑!AH$114),0)</f>
        <v>7132.7427729478004</v>
      </c>
      <c r="AK308" s="14">
        <f>VLOOKUP($A308,Python数据平滑!$A$114:$AN$167,COLUMN(Python数据平滑!AI$114),0)</f>
        <v>7106.5990587948309</v>
      </c>
      <c r="AL308" s="14">
        <f>VLOOKUP($A308,Python数据平滑!$A$114:$AN$167,COLUMN(Python数据平滑!AJ$114),0)</f>
        <v>7084.6902289083246</v>
      </c>
      <c r="AM308" s="14">
        <f>VLOOKUP($A308,Python数据平滑!$A$114:$AN$167,COLUMN(Python数据平滑!AK$114),0)</f>
        <v>7067.240011944129</v>
      </c>
      <c r="AN308" s="14">
        <f>VLOOKUP($A308,Python数据平滑!$A$114:$AN$167,COLUMN(Python数据平滑!AL$114),0)</f>
        <v>7054.4776400166966</v>
      </c>
      <c r="AO308" s="14">
        <f>VLOOKUP($A308,Python数据平滑!$A$114:$AN$167,COLUMN(Python数据平滑!AM$114),0)</f>
        <v>7046.6394399463352</v>
      </c>
      <c r="AP308" s="167">
        <f>VLOOKUP($A308,Python数据平滑!$A$114:$AN$167,COLUMN(Python数据平滑!AN$114),0)</f>
        <v>7043.9705309980127</v>
      </c>
    </row>
    <row r="309" spans="1:42" x14ac:dyDescent="0.25">
      <c r="A309" s="132" t="s">
        <v>25</v>
      </c>
      <c r="B309" s="118">
        <f>VLOOKUP($A309,'低情景（2001-2060, 2020RMB）'!$A$14:$W$70,COLUMN('低情景（2001-2060, 2020RMB）'!U$1),0)</f>
        <v>4569.5272137342927</v>
      </c>
      <c r="C309" s="14">
        <f>VLOOKUP($A309,'低情景（2001-2060, 2020RMB）'!$A$14:$W$70,COLUMN('低情景（2001-2060, 2020RMB）'!V$1),0)</f>
        <v>5162.1510144134963</v>
      </c>
      <c r="D309" s="14">
        <f>VLOOKUP($A309,'低情景（2001-2060, 2020RMB）'!$A$14:$W$70,COLUMN('低情景（2001-2060, 2020RMB）'!W$1),0)</f>
        <v>5144.2443998897388</v>
      </c>
      <c r="E309" s="14">
        <f>VLOOKUP($A309,Python数据平滑!$A$114:$AN$167,COLUMN(Python数据平滑!C$114),0)</f>
        <v>5137.0931572568234</v>
      </c>
      <c r="F309" s="14">
        <f>VLOOKUP($A309,Python数据平滑!$A$114:$AN$167,COLUMN(Python数据平滑!D$114),0)</f>
        <v>5126.2242976956431</v>
      </c>
      <c r="G309" s="14">
        <f>VLOOKUP($A309,Python数据平滑!$A$114:$AN$167,COLUMN(Python数据平滑!E$114),0)</f>
        <v>5127.4450302634968</v>
      </c>
      <c r="H309" s="14">
        <f>VLOOKUP($A309,Python数据平滑!$A$114:$AN$167,COLUMN(Python数据平滑!F$114),0)</f>
        <v>5152.2976725655644</v>
      </c>
      <c r="I309" s="14">
        <f>VLOOKUP($A309,Python数据平滑!$A$114:$AN$167,COLUMN(Python数据平滑!G$114),0)</f>
        <v>5195.2695610552682</v>
      </c>
      <c r="J309" s="14">
        <f>VLOOKUP($A309,Python数据平滑!$A$114:$AN$167,COLUMN(Python数据平滑!H$114),0)</f>
        <v>5246.4732777074632</v>
      </c>
      <c r="K309" s="14">
        <f>VLOOKUP($A309,Python数据平滑!$A$114:$AN$167,COLUMN(Python数据平滑!I$114),0)</f>
        <v>5295.709036307223</v>
      </c>
      <c r="L309" s="14">
        <f>VLOOKUP($A309,Python数据平滑!$A$114:$AN$167,COLUMN(Python数据平滑!J$114),0)</f>
        <v>5332.4042953704111</v>
      </c>
      <c r="M309" s="14">
        <f>VLOOKUP($A309,Python数据平滑!$A$114:$AN$167,COLUMN(Python数据平滑!K$114),0)</f>
        <v>5348.2660910303557</v>
      </c>
      <c r="N309" s="14">
        <f>VLOOKUP($A309,Python数据平滑!$A$114:$AN$167,COLUMN(Python数据平滑!L$114),0)</f>
        <v>5345.1167093187532</v>
      </c>
      <c r="O309" s="14">
        <f>VLOOKUP($A309,Python数据平滑!$A$114:$AN$167,COLUMN(Python数据平滑!M$114),0)</f>
        <v>5327.4887361279152</v>
      </c>
      <c r="P309" s="14">
        <f>VLOOKUP($A309,Python数据平滑!$A$114:$AN$167,COLUMN(Python数据平滑!N$114),0)</f>
        <v>5300.0011374142841</v>
      </c>
      <c r="Q309" s="14">
        <f>VLOOKUP($A309,Python数据平滑!$A$114:$AN$167,COLUMN(Python数据平滑!O$114),0)</f>
        <v>5267.2553535079669</v>
      </c>
      <c r="R309" s="14">
        <f>VLOOKUP($A309,Python数据平滑!$A$114:$AN$167,COLUMN(Python数据平滑!P$114),0)</f>
        <v>5233.0641962157988</v>
      </c>
      <c r="S309" s="14">
        <f>VLOOKUP($A309,Python数据平滑!$A$114:$AN$167,COLUMN(Python数据平滑!Q$114),0)</f>
        <v>5198.341827913172</v>
      </c>
      <c r="T309" s="14">
        <f>VLOOKUP($A309,Python数据平滑!$A$114:$AN$167,COLUMN(Python数据平滑!R$114),0)</f>
        <v>5163.2822900964356</v>
      </c>
      <c r="U309" s="14">
        <f>VLOOKUP($A309,Python数据平滑!$A$114:$AN$167,COLUMN(Python数据平滑!S$114),0)</f>
        <v>5128.0747970671791</v>
      </c>
      <c r="V309" s="14">
        <f>VLOOKUP($A309,Python数据平滑!$A$114:$AN$167,COLUMN(Python数据平滑!T$114),0)</f>
        <v>5092.9036477921436</v>
      </c>
      <c r="W309" s="14">
        <f>VLOOKUP($A309,Python数据平滑!$A$114:$AN$167,COLUMN(Python数据平滑!U$114),0)</f>
        <v>5057.9482052488529</v>
      </c>
      <c r="X309" s="14">
        <f>VLOOKUP($A309,Python数据平滑!$A$114:$AN$167,COLUMN(Python数据平滑!V$114),0)</f>
        <v>5023.3829402389592</v>
      </c>
      <c r="Y309" s="14">
        <f>VLOOKUP($A309,Python数据平滑!$A$114:$AN$167,COLUMN(Python数据平滑!W$114),0)</f>
        <v>4989.37753666147</v>
      </c>
      <c r="Z309" s="14">
        <f>VLOOKUP($A309,Python数据平滑!$A$114:$AN$167,COLUMN(Python数据平滑!X$114),0)</f>
        <v>4956.0970553109046</v>
      </c>
      <c r="AA309" s="14">
        <f>VLOOKUP($A309,Python数据平滑!$A$114:$AN$167,COLUMN(Python数据平滑!Y$114),0)</f>
        <v>4923.7021533954457</v>
      </c>
      <c r="AB309" s="14">
        <f>VLOOKUP($A309,Python数据平滑!$A$114:$AN$167,COLUMN(Python数据平滑!Z$114),0)</f>
        <v>4892.3493571545441</v>
      </c>
      <c r="AC309" s="14">
        <f>VLOOKUP($A309,Python数据平滑!$A$114:$AN$167,COLUMN(Python数据平滑!AA$114),0)</f>
        <v>4862.1913851893833</v>
      </c>
      <c r="AD309" s="14">
        <f>VLOOKUP($A309,Python数据平滑!$A$114:$AN$167,COLUMN(Python数据平滑!AB$114),0)</f>
        <v>4833.3775204010772</v>
      </c>
      <c r="AE309" s="14">
        <f>VLOOKUP($A309,Python数据平滑!$A$114:$AN$167,COLUMN(Python数据平滑!AC$114),0)</f>
        <v>4806.0540287564036</v>
      </c>
      <c r="AF309" s="14">
        <f>VLOOKUP($A309,Python数据平滑!$A$114:$AN$167,COLUMN(Python数据平滑!AD$114),0)</f>
        <v>4780.3646234685166</v>
      </c>
      <c r="AG309" s="14">
        <f>VLOOKUP($A309,Python数据平滑!$A$114:$AN$167,COLUMN(Python数据平滑!AE$114),0)</f>
        <v>4756.4509735873107</v>
      </c>
      <c r="AH309" s="14">
        <f>VLOOKUP($A309,Python数据平滑!$A$114:$AN$167,COLUMN(Python数据平滑!AF$114),0)</f>
        <v>4734.4532564410138</v>
      </c>
      <c r="AI309" s="14">
        <f>VLOOKUP($A309,Python数据平滑!$A$114:$AN$167,COLUMN(Python数据平滑!AG$114),0)</f>
        <v>4714.5107538575357</v>
      </c>
      <c r="AJ309" s="14">
        <f>VLOOKUP($A309,Python数据平滑!$A$114:$AN$167,COLUMN(Python数据平滑!AH$114),0)</f>
        <v>4696.7624926196904</v>
      </c>
      <c r="AK309" s="14">
        <f>VLOOKUP($A309,Python数据平滑!$A$114:$AN$167,COLUMN(Python数据平滑!AI$114),0)</f>
        <v>4681.3479301776561</v>
      </c>
      <c r="AL309" s="14">
        <f>VLOOKUP($A309,Python数据平滑!$A$114:$AN$167,COLUMN(Python数据平滑!AJ$114),0)</f>
        <v>4668.4076872538881</v>
      </c>
      <c r="AM309" s="14">
        <f>VLOOKUP($A309,Python数据平滑!$A$114:$AN$167,COLUMN(Python数据平滑!AK$114),0)</f>
        <v>4658.0843296373596</v>
      </c>
      <c r="AN309" s="14">
        <f>VLOOKUP($A309,Python数据平滑!$A$114:$AN$167,COLUMN(Python数据平滑!AL$114),0)</f>
        <v>4650.5232021776173</v>
      </c>
      <c r="AO309" s="14">
        <f>VLOOKUP($A309,Python数据平滑!$A$114:$AN$167,COLUMN(Python数据平滑!AM$114),0)</f>
        <v>4645.8733187634034</v>
      </c>
      <c r="AP309" s="167">
        <f>VLOOKUP($A309,Python数据平滑!$A$114:$AN$167,COLUMN(Python数据平滑!AN$114),0)</f>
        <v>4644.288312910533</v>
      </c>
    </row>
    <row r="310" spans="1:42" x14ac:dyDescent="0.25">
      <c r="A310" s="132" t="s">
        <v>26</v>
      </c>
      <c r="B310" s="118">
        <f>VLOOKUP($A310,'低情景（2001-2060, 2020RMB）'!$A$14:$W$70,COLUMN('低情景（2001-2060, 2020RMB）'!U$1),0)</f>
        <v>3663.3945727849982</v>
      </c>
      <c r="C310" s="14">
        <f>VLOOKUP($A310,'低情景（2001-2060, 2020RMB）'!$A$14:$W$70,COLUMN('低情景（2001-2060, 2020RMB）'!V$1),0)</f>
        <v>4054.5873514850814</v>
      </c>
      <c r="D310" s="14">
        <f>VLOOKUP($A310,'低情景（2001-2060, 2020RMB）'!$A$14:$W$70,COLUMN('低情景（2001-2060, 2020RMB）'!W$1),0)</f>
        <v>4094.0668183633061</v>
      </c>
      <c r="E310" s="14">
        <f>VLOOKUP($A310,Python数据平滑!$A$114:$AN$167,COLUMN(Python数据平滑!C$114),0)</f>
        <v>4104.9939601756687</v>
      </c>
      <c r="F310" s="14">
        <f>VLOOKUP($A310,Python数据平滑!$A$114:$AN$167,COLUMN(Python数据平滑!D$114),0)</f>
        <v>4135.7174760463313</v>
      </c>
      <c r="G310" s="14">
        <f>VLOOKUP($A310,Python数据平滑!$A$114:$AN$167,COLUMN(Python数据平滑!E$114),0)</f>
        <v>4183.2929329054359</v>
      </c>
      <c r="H310" s="14">
        <f>VLOOKUP($A310,Python数据平滑!$A$114:$AN$167,COLUMN(Python数据平滑!F$114),0)</f>
        <v>4244.3539875124989</v>
      </c>
      <c r="I310" s="14">
        <f>VLOOKUP($A310,Python数据平滑!$A$114:$AN$167,COLUMN(Python数据平滑!G$114),0)</f>
        <v>4313.4193293139979</v>
      </c>
      <c r="J310" s="14">
        <f>VLOOKUP($A310,Python数据平滑!$A$114:$AN$167,COLUMN(Python数据平滑!H$114),0)</f>
        <v>4384.1750253264918</v>
      </c>
      <c r="K310" s="14">
        <f>VLOOKUP($A310,Python数据平滑!$A$114:$AN$167,COLUMN(Python数据平滑!I$114),0)</f>
        <v>4449.8929992234262</v>
      </c>
      <c r="L310" s="14">
        <f>VLOOKUP($A310,Python数据平滑!$A$114:$AN$167,COLUMN(Python数据平滑!J$114),0)</f>
        <v>4503.4577545828479</v>
      </c>
      <c r="M310" s="14">
        <f>VLOOKUP($A310,Python数据平滑!$A$114:$AN$167,COLUMN(Python数据平滑!K$114),0)</f>
        <v>4539.2835835503083</v>
      </c>
      <c r="N310" s="14">
        <f>VLOOKUP($A310,Python数据平滑!$A$114:$AN$167,COLUMN(Python数据平滑!L$114),0)</f>
        <v>4558.9526356858532</v>
      </c>
      <c r="O310" s="14">
        <f>VLOOKUP($A310,Python数据平滑!$A$114:$AN$167,COLUMN(Python数据平滑!M$114),0)</f>
        <v>4566.0612213653912</v>
      </c>
      <c r="P310" s="14">
        <f>VLOOKUP($A310,Python数据平滑!$A$114:$AN$167,COLUMN(Python数据平滑!N$114),0)</f>
        <v>4564.3570255066652</v>
      </c>
      <c r="Q310" s="14">
        <f>VLOOKUP($A310,Python数据平滑!$A$114:$AN$167,COLUMN(Python数据平滑!O$114),0)</f>
        <v>4557.6508859660289</v>
      </c>
      <c r="R310" s="14">
        <f>VLOOKUP($A310,Python数据平滑!$A$114:$AN$167,COLUMN(Python数据平滑!P$114),0)</f>
        <v>4549.1467771749531</v>
      </c>
      <c r="S310" s="14">
        <f>VLOOKUP($A310,Python数据平滑!$A$114:$AN$167,COLUMN(Python数据平滑!Q$114),0)</f>
        <v>4539.5865675260393</v>
      </c>
      <c r="T310" s="14">
        <f>VLOOKUP($A310,Python数据平滑!$A$114:$AN$167,COLUMN(Python数据平滑!R$114),0)</f>
        <v>4529.0973946875874</v>
      </c>
      <c r="U310" s="14">
        <f>VLOOKUP($A310,Python数据平滑!$A$114:$AN$167,COLUMN(Python数据平滑!S$114),0)</f>
        <v>4517.8059038451865</v>
      </c>
      <c r="V310" s="14">
        <f>VLOOKUP($A310,Python数据平滑!$A$114:$AN$167,COLUMN(Python数据平滑!T$114),0)</f>
        <v>4505.83801163525</v>
      </c>
      <c r="W310" s="14">
        <f>VLOOKUP($A310,Python数据平滑!$A$114:$AN$167,COLUMN(Python数据平滑!U$114),0)</f>
        <v>4493.3187048229711</v>
      </c>
      <c r="X310" s="14">
        <f>VLOOKUP($A310,Python数据平滑!$A$114:$AN$167,COLUMN(Python数据平滑!V$114),0)</f>
        <v>4480.3718735160082</v>
      </c>
      <c r="Y310" s="14">
        <f>VLOOKUP($A310,Python数据平滑!$A$114:$AN$167,COLUMN(Python数据平滑!W$114),0)</f>
        <v>4467.1201785652329</v>
      </c>
      <c r="Z310" s="14">
        <f>VLOOKUP($A310,Python数据平滑!$A$114:$AN$167,COLUMN(Python数据平滑!X$114),0)</f>
        <v>4453.6849526904134</v>
      </c>
      <c r="AA310" s="14">
        <f>VLOOKUP($A310,Python数据平滑!$A$114:$AN$167,COLUMN(Python数据平滑!Y$114),0)</f>
        <v>4440.1861347811318</v>
      </c>
      <c r="AB310" s="14">
        <f>VLOOKUP($A310,Python数据平滑!$A$114:$AN$167,COLUMN(Python数据平滑!Z$114),0)</f>
        <v>4426.7422367608888</v>
      </c>
      <c r="AC310" s="14">
        <f>VLOOKUP($A310,Python数据平滑!$A$114:$AN$167,COLUMN(Python数据平滑!AA$114),0)</f>
        <v>4413.4703423656201</v>
      </c>
      <c r="AD310" s="14">
        <f>VLOOKUP($A310,Python数据平滑!$A$114:$AN$167,COLUMN(Python数据平滑!AB$114),0)</f>
        <v>4400.4861371745446</v>
      </c>
      <c r="AE310" s="14">
        <f>VLOOKUP($A310,Python数据平滑!$A$114:$AN$167,COLUMN(Python数据平滑!AC$114),0)</f>
        <v>4387.9039692419292</v>
      </c>
      <c r="AF310" s="14">
        <f>VLOOKUP($A310,Python数据平滑!$A$114:$AN$167,COLUMN(Python数据平滑!AD$114),0)</f>
        <v>4375.836939712407</v>
      </c>
      <c r="AG310" s="14">
        <f>VLOOKUP($A310,Python数据平滑!$A$114:$AN$167,COLUMN(Python数据平滑!AE$114),0)</f>
        <v>4364.3970228572271</v>
      </c>
      <c r="AH310" s="14">
        <f>VLOOKUP($A310,Python数据平滑!$A$114:$AN$167,COLUMN(Python数据平滑!AF$114),0)</f>
        <v>4353.6952150472262</v>
      </c>
      <c r="AI310" s="14">
        <f>VLOOKUP($A310,Python数据平滑!$A$114:$AN$167,COLUMN(Python数据平滑!AG$114),0)</f>
        <v>4343.8417122760757</v>
      </c>
      <c r="AJ310" s="14">
        <f>VLOOKUP($A310,Python数据平滑!$A$114:$AN$167,COLUMN(Python数据平滑!AH$114),0)</f>
        <v>4334.9461159667171</v>
      </c>
      <c r="AK310" s="14">
        <f>VLOOKUP($A310,Python数据平滑!$A$114:$AN$167,COLUMN(Python数据平滑!AI$114),0)</f>
        <v>4327.1176669338738</v>
      </c>
      <c r="AL310" s="14">
        <f>VLOOKUP($A310,Python数据平滑!$A$114:$AN$167,COLUMN(Python数据平滑!AJ$114),0)</f>
        <v>4320.4655075353394</v>
      </c>
      <c r="AM310" s="14">
        <f>VLOOKUP($A310,Python数据平滑!$A$114:$AN$167,COLUMN(Python数据平滑!AK$114),0)</f>
        <v>4315.0989722259619</v>
      </c>
      <c r="AN310" s="14">
        <f>VLOOKUP($A310,Python数据平滑!$A$114:$AN$167,COLUMN(Python数据平滑!AL$114),0)</f>
        <v>4311.127906930059</v>
      </c>
      <c r="AO310" s="14">
        <f>VLOOKUP($A310,Python数据平滑!$A$114:$AN$167,COLUMN(Python数据平滑!AM$114),0)</f>
        <v>4308.6630178717878</v>
      </c>
      <c r="AP310" s="167">
        <f>VLOOKUP($A310,Python数据平滑!$A$114:$AN$167,COLUMN(Python数据平滑!AN$114),0)</f>
        <v>4307.8162507497809</v>
      </c>
    </row>
    <row r="311" spans="1:42" x14ac:dyDescent="0.25">
      <c r="A311" s="132" t="s">
        <v>27</v>
      </c>
      <c r="B311" s="118">
        <f>VLOOKUP($A311,'低情景（2001-2060, 2020RMB）'!$A$14:$W$70,COLUMN('低情景（2001-2060, 2020RMB）'!U$1),0)</f>
        <v>19806.415285139785</v>
      </c>
      <c r="C311" s="14">
        <f>VLOOKUP($A311,'低情景（2001-2060, 2020RMB）'!$A$14:$W$70,COLUMN('低情景（2001-2060, 2020RMB）'!V$1),0)</f>
        <v>22210.139333921907</v>
      </c>
      <c r="D311" s="14">
        <f>VLOOKUP($A311,'低情景（2001-2060, 2020RMB）'!$A$14:$W$70,COLUMN('低情景（2001-2060, 2020RMB）'!W$1),0)</f>
        <v>24050.846611769</v>
      </c>
      <c r="E311" s="14">
        <f>VLOOKUP($A311,Python数据平滑!$A$114:$AN$167,COLUMN(Python数据平滑!C$114),0)</f>
        <v>24338.741244127199</v>
      </c>
      <c r="F311" s="14">
        <f>VLOOKUP($A311,Python数据平滑!$A$114:$AN$167,COLUMN(Python数据平滑!D$114),0)</f>
        <v>25048.555797504319</v>
      </c>
      <c r="G311" s="14">
        <f>VLOOKUP($A311,Python数据平滑!$A$114:$AN$167,COLUMN(Python数据平滑!E$114),0)</f>
        <v>25945.145790720759</v>
      </c>
      <c r="H311" s="14">
        <f>VLOOKUP($A311,Python数据平滑!$A$114:$AN$167,COLUMN(Python数据平滑!F$114),0)</f>
        <v>26814.089051790939</v>
      </c>
      <c r="I311" s="14">
        <f>VLOOKUP($A311,Python数据平滑!$A$114:$AN$167,COLUMN(Python数据平滑!G$114),0)</f>
        <v>27608.240973052099</v>
      </c>
      <c r="J311" s="14">
        <f>VLOOKUP($A311,Python数据平滑!$A$114:$AN$167,COLUMN(Python数据平滑!H$114),0)</f>
        <v>28326.38028145221</v>
      </c>
      <c r="K311" s="14">
        <f>VLOOKUP($A311,Python数据平滑!$A$114:$AN$167,COLUMN(Python数据平滑!I$114),0)</f>
        <v>28968.631372176249</v>
      </c>
      <c r="L311" s="14">
        <f>VLOOKUP($A311,Python数据平滑!$A$114:$AN$167,COLUMN(Python数据平滑!J$114),0)</f>
        <v>29536.383782187499</v>
      </c>
      <c r="M311" s="14">
        <f>VLOOKUP($A311,Python数据平滑!$A$114:$AN$167,COLUMN(Python数据平滑!K$114),0)</f>
        <v>30032.83356670148</v>
      </c>
      <c r="N311" s="14">
        <f>VLOOKUP($A311,Python数据平滑!$A$114:$AN$167,COLUMN(Python数据平滑!L$114),0)</f>
        <v>30464.868997714329</v>
      </c>
      <c r="O311" s="14">
        <f>VLOOKUP($A311,Python数据平滑!$A$114:$AN$167,COLUMN(Python数据平滑!M$114),0)</f>
        <v>30841.110813395691</v>
      </c>
      <c r="P311" s="14">
        <f>VLOOKUP($A311,Python数据平滑!$A$114:$AN$167,COLUMN(Python数据平滑!N$114),0)</f>
        <v>31171.095983609521</v>
      </c>
      <c r="Q311" s="14">
        <f>VLOOKUP($A311,Python数据平滑!$A$114:$AN$167,COLUMN(Python数据平滑!O$114),0)</f>
        <v>31465.103859103259</v>
      </c>
      <c r="R311" s="14">
        <f>VLOOKUP($A311,Python数据平滑!$A$114:$AN$167,COLUMN(Python数据平滑!P$114),0)</f>
        <v>31732.239443446531</v>
      </c>
      <c r="S311" s="14">
        <f>VLOOKUP($A311,Python数据平滑!$A$114:$AN$167,COLUMN(Python数据平滑!Q$114),0)</f>
        <v>31974.895869516651</v>
      </c>
      <c r="T311" s="14">
        <f>VLOOKUP($A311,Python数据平滑!$A$114:$AN$167,COLUMN(Python数据平滑!R$114),0)</f>
        <v>32193.824471870928</v>
      </c>
      <c r="U311" s="14">
        <f>VLOOKUP($A311,Python数据平滑!$A$114:$AN$167,COLUMN(Python数据平滑!S$114),0)</f>
        <v>32389.86782223859</v>
      </c>
      <c r="V311" s="14">
        <f>VLOOKUP($A311,Python数据平滑!$A$114:$AN$167,COLUMN(Python数据平滑!T$114),0)</f>
        <v>32563.951884414852</v>
      </c>
      <c r="W311" s="14">
        <f>VLOOKUP($A311,Python数据平滑!$A$114:$AN$167,COLUMN(Python数据平滑!U$114),0)</f>
        <v>32717.078173540609</v>
      </c>
      <c r="X311" s="14">
        <f>VLOOKUP($A311,Python数据平滑!$A$114:$AN$167,COLUMN(Python数据平滑!V$114),0)</f>
        <v>32850.316004242981</v>
      </c>
      <c r="Y311" s="14">
        <f>VLOOKUP($A311,Python数据平滑!$A$114:$AN$167,COLUMN(Python数据平滑!W$114),0)</f>
        <v>32964.794905315408</v>
      </c>
      <c r="Z311" s="14">
        <f>VLOOKUP($A311,Python数据平滑!$A$114:$AN$167,COLUMN(Python数据平滑!X$114),0)</f>
        <v>33061.697271493933</v>
      </c>
      <c r="AA311" s="14">
        <f>VLOOKUP($A311,Python数据平滑!$A$114:$AN$167,COLUMN(Python数据平滑!Y$114),0)</f>
        <v>33142.251315607617</v>
      </c>
      <c r="AB311" s="14">
        <f>VLOOKUP($A311,Python数据平滑!$A$114:$AN$167,COLUMN(Python数据平滑!Z$114),0)</f>
        <v>33207.724377070532</v>
      </c>
      <c r="AC311" s="14">
        <f>VLOOKUP($A311,Python数据平滑!$A$114:$AN$167,COLUMN(Python数据平滑!AA$114),0)</f>
        <v>33259.416635481313</v>
      </c>
      <c r="AD311" s="14">
        <f>VLOOKUP($A311,Python数据平滑!$A$114:$AN$167,COLUMN(Python数据平滑!AB$114),0)</f>
        <v>33298.655271113319</v>
      </c>
      <c r="AE311" s="14">
        <f>VLOOKUP($A311,Python数据平滑!$A$114:$AN$167,COLUMN(Python数据平滑!AC$114),0)</f>
        <v>33326.789107410419</v>
      </c>
      <c r="AF311" s="14">
        <f>VLOOKUP($A311,Python数据平滑!$A$114:$AN$167,COLUMN(Python数据平滑!AD$114),0)</f>
        <v>33345.183764349167</v>
      </c>
      <c r="AG311" s="14">
        <f>VLOOKUP($A311,Python数据平滑!$A$114:$AN$167,COLUMN(Python数据平滑!AE$114),0)</f>
        <v>33355.217345741978</v>
      </c>
      <c r="AH311" s="14">
        <f>VLOOKUP($A311,Python数据平滑!$A$114:$AN$167,COLUMN(Python数据平滑!AF$114),0)</f>
        <v>33358.276678315742</v>
      </c>
      <c r="AI311" s="14">
        <f>VLOOKUP($A311,Python数据平滑!$A$114:$AN$167,COLUMN(Python数据平滑!AG$114),0)</f>
        <v>33355.754115740281</v>
      </c>
      <c r="AJ311" s="14">
        <f>VLOOKUP($A311,Python数据平滑!$A$114:$AN$167,COLUMN(Python数据平滑!AH$114),0)</f>
        <v>33349.044916744002</v>
      </c>
      <c r="AK311" s="14">
        <f>VLOOKUP($A311,Python数据平滑!$A$114:$AN$167,COLUMN(Python数据平滑!AI$114),0)</f>
        <v>33339.545203063222</v>
      </c>
      <c r="AL311" s="14">
        <f>VLOOKUP($A311,Python数据平滑!$A$114:$AN$167,COLUMN(Python数据平滑!AJ$114),0)</f>
        <v>33328.650500247903</v>
      </c>
      <c r="AM311" s="14">
        <f>VLOOKUP($A311,Python数据平滑!$A$114:$AN$167,COLUMN(Python数据平滑!AK$114),0)</f>
        <v>33317.754862297093</v>
      </c>
      <c r="AN311" s="14">
        <f>VLOOKUP($A311,Python数据平滑!$A$114:$AN$167,COLUMN(Python数据平滑!AL$114),0)</f>
        <v>33308.250579731757</v>
      </c>
      <c r="AO311" s="14">
        <f>VLOOKUP($A311,Python数据平滑!$A$114:$AN$167,COLUMN(Python数据平滑!AM$114),0)</f>
        <v>33301.528470027173</v>
      </c>
      <c r="AP311" s="167">
        <f>VLOOKUP($A311,Python数据平滑!$A$114:$AN$167,COLUMN(Python数据平滑!AN$114),0)</f>
        <v>33298.978749329137</v>
      </c>
    </row>
    <row r="312" spans="1:42" x14ac:dyDescent="0.25">
      <c r="A312" s="132" t="s">
        <v>28</v>
      </c>
      <c r="B312" s="118">
        <f>VLOOKUP($A312,'低情景（2001-2060, 2020RMB）'!$A$14:$W$70,COLUMN('低情景（2001-2060, 2020RMB）'!U$1),0)</f>
        <v>1620.1904872999933</v>
      </c>
      <c r="C312" s="14">
        <f>VLOOKUP($A312,'低情景（2001-2060, 2020RMB）'!$A$14:$W$70,COLUMN('低情景（2001-2060, 2020RMB）'!V$1),0)</f>
        <v>1808.38361047637</v>
      </c>
      <c r="D312" s="14">
        <f>VLOOKUP($A312,'低情景（2001-2060, 2020RMB）'!$A$14:$W$70,COLUMN('低情景（2001-2060, 2020RMB）'!W$1),0)</f>
        <v>1857.221055664822</v>
      </c>
      <c r="E312" s="14">
        <f>VLOOKUP($A312,Python数据平滑!$A$114:$AN$167,COLUMN(Python数据平滑!C$114),0)</f>
        <v>1885.4747230334351</v>
      </c>
      <c r="F312" s="14">
        <f>VLOOKUP($A312,Python数据平滑!$A$114:$AN$167,COLUMN(Python数据平滑!D$114),0)</f>
        <v>1954.9872201538849</v>
      </c>
      <c r="G312" s="14">
        <f>VLOOKUP($A312,Python数据平滑!$A$114:$AN$167,COLUMN(Python数据平滑!E$114),0)</f>
        <v>2042.259919306088</v>
      </c>
      <c r="H312" s="14">
        <f>VLOOKUP($A312,Python数据平滑!$A$114:$AN$167,COLUMN(Python数据平滑!F$114),0)</f>
        <v>2125.3993175078749</v>
      </c>
      <c r="I312" s="14">
        <f>VLOOKUP($A312,Python数据平滑!$A$114:$AN$167,COLUMN(Python数据平滑!G$114),0)</f>
        <v>2199.9563687177651</v>
      </c>
      <c r="J312" s="14">
        <f>VLOOKUP($A312,Python数据平滑!$A$114:$AN$167,COLUMN(Python数据平滑!H$114),0)</f>
        <v>2266.4906967405209</v>
      </c>
      <c r="K312" s="14">
        <f>VLOOKUP($A312,Python数据平滑!$A$114:$AN$167,COLUMN(Python数据平滑!I$114),0)</f>
        <v>2325.854218428954</v>
      </c>
      <c r="L312" s="14">
        <f>VLOOKUP($A312,Python数据平滑!$A$114:$AN$167,COLUMN(Python数据平滑!J$114),0)</f>
        <v>2379.151237833069</v>
      </c>
      <c r="M312" s="14">
        <f>VLOOKUP($A312,Python数据平滑!$A$114:$AN$167,COLUMN(Python数据平滑!K$114),0)</f>
        <v>2427.5152680490301</v>
      </c>
      <c r="N312" s="14">
        <f>VLOOKUP($A312,Python数据平滑!$A$114:$AN$167,COLUMN(Python数据平滑!L$114),0)</f>
        <v>2471.4945774085809</v>
      </c>
      <c r="O312" s="14">
        <f>VLOOKUP($A312,Python数据平滑!$A$114:$AN$167,COLUMN(Python数据平滑!M$114),0)</f>
        <v>2511.5368398484552</v>
      </c>
      <c r="P312" s="14">
        <f>VLOOKUP($A312,Python数据平滑!$A$114:$AN$167,COLUMN(Python数据平滑!N$114),0)</f>
        <v>2548.1563400783211</v>
      </c>
      <c r="Q312" s="14">
        <f>VLOOKUP($A312,Python数据平滑!$A$114:$AN$167,COLUMN(Python数据平滑!O$114),0)</f>
        <v>2581.9251112190541</v>
      </c>
      <c r="R312" s="14">
        <f>VLOOKUP($A312,Python数据平滑!$A$114:$AN$167,COLUMN(Python数据平滑!P$114),0)</f>
        <v>2613.358334998039</v>
      </c>
      <c r="S312" s="14">
        <f>VLOOKUP($A312,Python数据平滑!$A$114:$AN$167,COLUMN(Python数据平滑!Q$114),0)</f>
        <v>2642.5779579999012</v>
      </c>
      <c r="T312" s="14">
        <f>VLOOKUP($A312,Python数据平滑!$A$114:$AN$167,COLUMN(Python数据平滑!R$114),0)</f>
        <v>2669.612458015491</v>
      </c>
      <c r="U312" s="14">
        <f>VLOOKUP($A312,Python数据平滑!$A$114:$AN$167,COLUMN(Python数据平滑!S$114),0)</f>
        <v>2694.500336495852</v>
      </c>
      <c r="V312" s="14">
        <f>VLOOKUP($A312,Python数据平滑!$A$114:$AN$167,COLUMN(Python数据平滑!T$114),0)</f>
        <v>2717.289537264131</v>
      </c>
      <c r="W312" s="14">
        <f>VLOOKUP($A312,Python数据平滑!$A$114:$AN$167,COLUMN(Python数据平滑!U$114),0)</f>
        <v>2738.036834896287</v>
      </c>
      <c r="X312" s="14">
        <f>VLOOKUP($A312,Python数据平滑!$A$114:$AN$167,COLUMN(Python数据平滑!V$114),0)</f>
        <v>2756.8072014335939</v>
      </c>
      <c r="Y312" s="14">
        <f>VLOOKUP($A312,Python数据平滑!$A$114:$AN$167,COLUMN(Python数据平滑!W$114),0)</f>
        <v>2773.673159753967</v>
      </c>
      <c r="Z312" s="14">
        <f>VLOOKUP($A312,Python数据平滑!$A$114:$AN$167,COLUMN(Python数据平滑!X$114),0)</f>
        <v>2788.71413151449</v>
      </c>
      <c r="AA312" s="14">
        <f>VLOOKUP($A312,Python数据平滑!$A$114:$AN$167,COLUMN(Python数据平滑!Y$114),0)</f>
        <v>2802.015787097605</v>
      </c>
      <c r="AB312" s="14">
        <f>VLOOKUP($A312,Python数据平滑!$A$114:$AN$167,COLUMN(Python数据平滑!Z$114),0)</f>
        <v>2813.6694044635292</v>
      </c>
      <c r="AC312" s="14">
        <f>VLOOKUP($A312,Python数据平滑!$A$114:$AN$167,COLUMN(Python数据平滑!AA$114),0)</f>
        <v>2823.771243245023</v>
      </c>
      <c r="AD312" s="14">
        <f>VLOOKUP($A312,Python数据平滑!$A$114:$AN$167,COLUMN(Python数据平滑!AB$114),0)</f>
        <v>2832.421939831057</v>
      </c>
      <c r="AE312" s="14">
        <f>VLOOKUP($A312,Python数据平滑!$A$114:$AN$167,COLUMN(Python数据平滑!AC$114),0)</f>
        <v>2839.725928585327</v>
      </c>
      <c r="AF312" s="14">
        <f>VLOOKUP($A312,Python数据平滑!$A$114:$AN$167,COLUMN(Python数据平滑!AD$114),0)</f>
        <v>2845.7908937459538</v>
      </c>
      <c r="AG312" s="14">
        <f>VLOOKUP($A312,Python数据平滑!$A$114:$AN$167,COLUMN(Python数据平滑!AE$114),0)</f>
        <v>2850.727255963448</v>
      </c>
      <c r="AH312" s="14">
        <f>VLOOKUP($A312,Python数据平滑!$A$114:$AN$167,COLUMN(Python数据平滑!AF$114),0)</f>
        <v>2854.6476968653192</v>
      </c>
      <c r="AI312" s="14">
        <f>VLOOKUP($A312,Python数据平滑!$A$114:$AN$167,COLUMN(Python数据平滑!AG$114),0)</f>
        <v>2857.6667244949722</v>
      </c>
      <c r="AJ312" s="14">
        <f>VLOOKUP($A312,Python数据平滑!$A$114:$AN$167,COLUMN(Python数据平滑!AH$114),0)</f>
        <v>2859.9002819666748</v>
      </c>
      <c r="AK312" s="14">
        <f>VLOOKUP($A312,Python数据平滑!$A$114:$AN$167,COLUMN(Python数据平滑!AI$114),0)</f>
        <v>2861.465401213532</v>
      </c>
      <c r="AL312" s="14">
        <f>VLOOKUP($A312,Python数据平滑!$A$114:$AN$167,COLUMN(Python数据平滑!AJ$114),0)</f>
        <v>2862.4799032860201</v>
      </c>
      <c r="AM312" s="14">
        <f>VLOOKUP($A312,Python数据平滑!$A$114:$AN$167,COLUMN(Python数据平滑!AK$114),0)</f>
        <v>2863.0621462885802</v>
      </c>
      <c r="AN312" s="14">
        <f>VLOOKUP($A312,Python数据平滑!$A$114:$AN$167,COLUMN(Python数据平滑!AL$114),0)</f>
        <v>2863.3308217237841</v>
      </c>
      <c r="AO312" s="14">
        <f>VLOOKUP($A312,Python数据平滑!$A$114:$AN$167,COLUMN(Python数据平滑!AM$114),0)</f>
        <v>2863.4047997501011</v>
      </c>
      <c r="AP312" s="167">
        <f>VLOOKUP($A312,Python数据平滑!$A$114:$AN$167,COLUMN(Python数据平滑!AN$114),0)</f>
        <v>2863.4030236513122</v>
      </c>
    </row>
    <row r="313" spans="1:42" x14ac:dyDescent="0.25">
      <c r="A313" s="132" t="s">
        <v>29</v>
      </c>
      <c r="B313" s="118">
        <f>VLOOKUP($A313,'低情景（2001-2060, 2020RMB）'!$A$14:$W$70,COLUMN('低情景（2001-2060, 2020RMB）'!U$1),0)</f>
        <v>6979.0004205387331</v>
      </c>
      <c r="C313" s="14">
        <f>VLOOKUP($A313,'低情景（2001-2060, 2020RMB）'!$A$14:$W$70,COLUMN('低情景（2001-2060, 2020RMB）'!V$1),0)</f>
        <v>7724.2476257787857</v>
      </c>
      <c r="D313" s="14">
        <f>VLOOKUP($A313,'低情景（2001-2060, 2020RMB）'!$A$14:$W$70,COLUMN('低情景（2001-2060, 2020RMB）'!W$1),0)</f>
        <v>7705.3000762763377</v>
      </c>
      <c r="E313" s="14">
        <f>VLOOKUP($A313,Python数据平滑!$A$114:$AN$167,COLUMN(Python数据平滑!C$114),0)</f>
        <v>7755.8078766203398</v>
      </c>
      <c r="F313" s="14">
        <f>VLOOKUP($A313,Python数据平滑!$A$114:$AN$167,COLUMN(Python数据平滑!D$114),0)</f>
        <v>7882.800643612205</v>
      </c>
      <c r="G313" s="14">
        <f>VLOOKUP($A313,Python数据平滑!$A$114:$AN$167,COLUMN(Python数据平滑!E$114),0)</f>
        <v>8049.3650740146923</v>
      </c>
      <c r="H313" s="14">
        <f>VLOOKUP($A313,Python数据平滑!$A$114:$AN$167,COLUMN(Python数据平滑!F$114),0)</f>
        <v>8222.5120052208695</v>
      </c>
      <c r="I313" s="14">
        <f>VLOOKUP($A313,Python数据平滑!$A$114:$AN$167,COLUMN(Python数据平滑!G$114),0)</f>
        <v>8391.3937545607005</v>
      </c>
      <c r="J313" s="14">
        <f>VLOOKUP($A313,Python数据平滑!$A$114:$AN$167,COLUMN(Python数据平滑!H$114),0)</f>
        <v>8550.6262483152859</v>
      </c>
      <c r="K313" s="14">
        <f>VLOOKUP($A313,Python数据平滑!$A$114:$AN$167,COLUMN(Python数据平滑!I$114),0)</f>
        <v>8694.4784048180027</v>
      </c>
      <c r="L313" s="14">
        <f>VLOOKUP($A313,Python数据平滑!$A$114:$AN$167,COLUMN(Python数据平滑!J$114),0)</f>
        <v>8816.9519769967355</v>
      </c>
      <c r="M313" s="14">
        <f>VLOOKUP($A313,Python数据平滑!$A$114:$AN$167,COLUMN(Python数据平滑!K$114),0)</f>
        <v>8913.5488084710105</v>
      </c>
      <c r="N313" s="14">
        <f>VLOOKUP($A313,Python数据平滑!$A$114:$AN$167,COLUMN(Python数据平滑!L$114),0)</f>
        <v>8986.474459271094</v>
      </c>
      <c r="O313" s="14">
        <f>VLOOKUP($A313,Python数据平滑!$A$114:$AN$167,COLUMN(Python数据平滑!M$114),0)</f>
        <v>9039.9122327104051</v>
      </c>
      <c r="P313" s="14">
        <f>VLOOKUP($A313,Python数据平滑!$A$114:$AN$167,COLUMN(Python数据平滑!N$114),0)</f>
        <v>9078.3077775598722</v>
      </c>
      <c r="Q313" s="14">
        <f>VLOOKUP($A313,Python数据平滑!$A$114:$AN$167,COLUMN(Python数据平滑!O$114),0)</f>
        <v>9106.2811726534255</v>
      </c>
      <c r="R313" s="14">
        <f>VLOOKUP($A313,Python数据平滑!$A$114:$AN$167,COLUMN(Python数据平滑!P$114),0)</f>
        <v>9127.8205345522929</v>
      </c>
      <c r="S313" s="14">
        <f>VLOOKUP($A313,Python数据平滑!$A$114:$AN$167,COLUMN(Python数据平滑!Q$114),0)</f>
        <v>9144.006345575639</v>
      </c>
      <c r="T313" s="14">
        <f>VLOOKUP($A313,Python数据平滑!$A$114:$AN$167,COLUMN(Python数据平滑!R$114),0)</f>
        <v>9155.1952706935153</v>
      </c>
      <c r="U313" s="14">
        <f>VLOOKUP($A313,Python数据平滑!$A$114:$AN$167,COLUMN(Python数据平滑!S$114),0)</f>
        <v>9161.7544836396737</v>
      </c>
      <c r="V313" s="14">
        <f>VLOOKUP($A313,Python数据平滑!$A$114:$AN$167,COLUMN(Python数据平滑!T$114),0)</f>
        <v>9164.0596895368235</v>
      </c>
      <c r="W313" s="14">
        <f>VLOOKUP($A313,Python数据平滑!$A$114:$AN$167,COLUMN(Python数据平滑!U$114),0)</f>
        <v>9162.4932801080358</v>
      </c>
      <c r="X313" s="14">
        <f>VLOOKUP($A313,Python数据平滑!$A$114:$AN$167,COLUMN(Python数据平滑!V$114),0)</f>
        <v>9157.4426317687921</v>
      </c>
      <c r="Y313" s="14">
        <f>VLOOKUP($A313,Python数据平滑!$A$114:$AN$167,COLUMN(Python数据平滑!W$114),0)</f>
        <v>9149.2985548693414</v>
      </c>
      <c r="Z313" s="14">
        <f>VLOOKUP($A313,Python数据平滑!$A$114:$AN$167,COLUMN(Python数据平滑!X$114),0)</f>
        <v>9138.4539004753115</v>
      </c>
      <c r="AA313" s="14">
        <f>VLOOKUP($A313,Python数据平滑!$A$114:$AN$167,COLUMN(Python数据平滑!Y$114),0)</f>
        <v>9125.3023293540373</v>
      </c>
      <c r="AB313" s="14">
        <f>VLOOKUP($A313,Python数据平滑!$A$114:$AN$167,COLUMN(Python数据平滑!Z$114),0)</f>
        <v>9110.2372462895109</v>
      </c>
      <c r="AC313" s="14">
        <f>VLOOKUP($A313,Python数据平滑!$A$114:$AN$167,COLUMN(Python数据平滑!AA$114),0)</f>
        <v>9093.6509014881958</v>
      </c>
      <c r="AD313" s="14">
        <f>VLOOKUP($A313,Python数据平滑!$A$114:$AN$167,COLUMN(Python数据平滑!AB$114),0)</f>
        <v>9075.9336596731009</v>
      </c>
      <c r="AE313" s="14">
        <f>VLOOKUP($A313,Python数据平滑!$A$114:$AN$167,COLUMN(Python数据平滑!AC$114),0)</f>
        <v>9057.473436493985</v>
      </c>
      <c r="AF313" s="14">
        <f>VLOOKUP($A313,Python数据平滑!$A$114:$AN$167,COLUMN(Python数据平滑!AD$114),0)</f>
        <v>9038.6553011115266</v>
      </c>
      <c r="AG313" s="14">
        <f>VLOOKUP($A313,Python数据平滑!$A$114:$AN$167,COLUMN(Python数据平滑!AE$114),0)</f>
        <v>9019.8612432426999</v>
      </c>
      <c r="AH313" s="14">
        <f>VLOOKUP($A313,Python数据平滑!$A$114:$AN$167,COLUMN(Python数据平滑!AF$114),0)</f>
        <v>9001.4701025808117</v>
      </c>
      <c r="AI313" s="14">
        <f>VLOOKUP($A313,Python数据平滑!$A$114:$AN$167,COLUMN(Python数据平滑!AG$114),0)</f>
        <v>8983.8576583234317</v>
      </c>
      <c r="AJ313" s="14">
        <f>VLOOKUP($A313,Python数据平滑!$A$114:$AN$167,COLUMN(Python数据平滑!AH$114),0)</f>
        <v>8967.396876552526</v>
      </c>
      <c r="AK313" s="14">
        <f>VLOOKUP($A313,Python数据平滑!$A$114:$AN$167,COLUMN(Python数据平滑!AI$114),0)</f>
        <v>8952.458313408566</v>
      </c>
      <c r="AL313" s="14">
        <f>VLOOKUP($A313,Python数据平滑!$A$114:$AN$167,COLUMN(Python数据平滑!AJ$114),0)</f>
        <v>8939.4106723815257</v>
      </c>
      <c r="AM313" s="14">
        <f>VLOOKUP($A313,Python数据平滑!$A$114:$AN$167,COLUMN(Python数据平滑!AK$114),0)</f>
        <v>8928.6215146026389</v>
      </c>
      <c r="AN313" s="14">
        <f>VLOOKUP($A313,Python数据平滑!$A$114:$AN$167,COLUMN(Python数据平滑!AL$114),0)</f>
        <v>8920.4581217608447</v>
      </c>
      <c r="AO313" s="14">
        <f>VLOOKUP($A313,Python数据平滑!$A$114:$AN$167,COLUMN(Python数据平滑!AM$114),0)</f>
        <v>8915.2885121866984</v>
      </c>
      <c r="AP313" s="167">
        <f>VLOOKUP($A313,Python数据平滑!$A$114:$AN$167,COLUMN(Python数据平滑!AN$114),0)</f>
        <v>8913.4826117442808</v>
      </c>
    </row>
    <row r="314" spans="1:42" x14ac:dyDescent="0.25">
      <c r="A314" s="132" t="s">
        <v>30</v>
      </c>
      <c r="B314" s="118">
        <f>VLOOKUP($A314,'低情景（2001-2060, 2020RMB）'!$A$14:$W$70,COLUMN('低情景（2001-2060, 2020RMB）'!U$1),0)</f>
        <v>14330.826150726112</v>
      </c>
      <c r="C314" s="14">
        <f>VLOOKUP($A314,'低情景（2001-2060, 2020RMB）'!$A$14:$W$70,COLUMN('低情景（2001-2060, 2020RMB）'!V$1),0)</f>
        <v>16114.79117583528</v>
      </c>
      <c r="D314" s="14">
        <f>VLOOKUP($A314,'低情景（2001-2060, 2020RMB）'!$A$14:$W$70,COLUMN('低情景（2001-2060, 2020RMB）'!W$1),0)</f>
        <v>16124.371416167727</v>
      </c>
      <c r="E314" s="14">
        <f>VLOOKUP($A314,Python数据平滑!$A$114:$AN$167,COLUMN(Python数据平滑!C$114),0)</f>
        <v>16218.542685163109</v>
      </c>
      <c r="F314" s="14">
        <f>VLOOKUP($A314,Python数据平滑!$A$114:$AN$167,COLUMN(Python数据平滑!D$114),0)</f>
        <v>16453.4213355623</v>
      </c>
      <c r="G314" s="14">
        <f>VLOOKUP($A314,Python数据平滑!$A$114:$AN$167,COLUMN(Python数据平滑!E$114),0)</f>
        <v>16757.217096078351</v>
      </c>
      <c r="H314" s="14">
        <f>VLOOKUP($A314,Python数据平滑!$A$114:$AN$167,COLUMN(Python数据平滑!F$114),0)</f>
        <v>17065.92790548371</v>
      </c>
      <c r="I314" s="14">
        <f>VLOOKUP($A314,Python数据平滑!$A$114:$AN$167,COLUMN(Python数据平滑!G$114),0)</f>
        <v>17358.083337767552</v>
      </c>
      <c r="J314" s="14">
        <f>VLOOKUP($A314,Python数据平滑!$A$114:$AN$167,COLUMN(Python数据平滑!H$114),0)</f>
        <v>17622.767836572311</v>
      </c>
      <c r="K314" s="14">
        <f>VLOOKUP($A314,Python数据平滑!$A$114:$AN$167,COLUMN(Python数据平滑!I$114),0)</f>
        <v>17848.576911497759</v>
      </c>
      <c r="L314" s="14">
        <f>VLOOKUP($A314,Python数据平滑!$A$114:$AN$167,COLUMN(Python数据平滑!J$114),0)</f>
        <v>18023.81955693489</v>
      </c>
      <c r="M314" s="14">
        <f>VLOOKUP($A314,Python数据平滑!$A$114:$AN$167,COLUMN(Python数据平滑!K$114),0)</f>
        <v>18140.334696925729</v>
      </c>
      <c r="N314" s="14">
        <f>VLOOKUP($A314,Python数据平滑!$A$114:$AN$167,COLUMN(Python数据平滑!L$114),0)</f>
        <v>18204.543221692151</v>
      </c>
      <c r="O314" s="14">
        <f>VLOOKUP($A314,Python数据平滑!$A$114:$AN$167,COLUMN(Python数据平滑!M$114),0)</f>
        <v>18227.030971784559</v>
      </c>
      <c r="P314" s="14">
        <f>VLOOKUP($A314,Python数据平滑!$A$114:$AN$167,COLUMN(Python数据平滑!N$114),0)</f>
        <v>18218.782878723869</v>
      </c>
      <c r="Q314" s="14">
        <f>VLOOKUP($A314,Python数据平滑!$A$114:$AN$167,COLUMN(Python数据平滑!O$114),0)</f>
        <v>18190.96344472577</v>
      </c>
      <c r="R314" s="14">
        <f>VLOOKUP($A314,Python数据平滑!$A$114:$AN$167,COLUMN(Python数据平滑!P$114),0)</f>
        <v>18153.042696732009</v>
      </c>
      <c r="S314" s="14">
        <f>VLOOKUP($A314,Python数据平滑!$A$114:$AN$167,COLUMN(Python数据平滑!Q$114),0)</f>
        <v>18107.57958626097</v>
      </c>
      <c r="T314" s="14">
        <f>VLOOKUP($A314,Python数据平滑!$A$114:$AN$167,COLUMN(Python数据平滑!R$114),0)</f>
        <v>18055.408812192149</v>
      </c>
      <c r="U314" s="14">
        <f>VLOOKUP($A314,Python数据平滑!$A$114:$AN$167,COLUMN(Python数据平滑!S$114),0)</f>
        <v>17997.364153213919</v>
      </c>
      <c r="V314" s="14">
        <f>VLOOKUP($A314,Python数据平滑!$A$114:$AN$167,COLUMN(Python数据平滑!T$114),0)</f>
        <v>17934.275661591011</v>
      </c>
      <c r="W314" s="14">
        <f>VLOOKUP($A314,Python数据平滑!$A$114:$AN$167,COLUMN(Python数据平滑!U$114),0)</f>
        <v>17866.967229054349</v>
      </c>
      <c r="X314" s="14">
        <f>VLOOKUP($A314,Python数据平滑!$A$114:$AN$167,COLUMN(Python数据平滑!V$114),0)</f>
        <v>17796.254525053831</v>
      </c>
      <c r="Y314" s="14">
        <f>VLOOKUP($A314,Python数据平滑!$A$114:$AN$167,COLUMN(Python数据平滑!W$114),0)</f>
        <v>17722.943304825749</v>
      </c>
      <c r="Z314" s="14">
        <f>VLOOKUP($A314,Python数据平滑!$A$114:$AN$167,COLUMN(Python数据平滑!X$114),0)</f>
        <v>17647.82808239937</v>
      </c>
      <c r="AA314" s="14">
        <f>VLOOKUP($A314,Python数据平滑!$A$114:$AN$167,COLUMN(Python数据平滑!Y$114),0)</f>
        <v>17571.691161799161</v>
      </c>
      <c r="AB314" s="14">
        <f>VLOOKUP($A314,Python数据平滑!$A$114:$AN$167,COLUMN(Python数据平滑!Z$114),0)</f>
        <v>17495.302018282349</v>
      </c>
      <c r="AC314" s="14">
        <f>VLOOKUP($A314,Python数据平滑!$A$114:$AN$167,COLUMN(Python数据平滑!AA$114),0)</f>
        <v>17419.41702047674</v>
      </c>
      <c r="AD314" s="14">
        <f>VLOOKUP($A314,Python数据平滑!$A$114:$AN$167,COLUMN(Python数据平滑!AB$114),0)</f>
        <v>17344.779483733841</v>
      </c>
      <c r="AE314" s="14">
        <f>VLOOKUP($A314,Python数据平滑!$A$114:$AN$167,COLUMN(Python数据平滑!AC$114),0)</f>
        <v>17272.12004487462</v>
      </c>
      <c r="AF314" s="14">
        <f>VLOOKUP($A314,Python数据平滑!$A$114:$AN$167,COLUMN(Python数据平滑!AD$114),0)</f>
        <v>17202.15734876235</v>
      </c>
      <c r="AG314" s="14">
        <f>VLOOKUP($A314,Python数据平滑!$A$114:$AN$167,COLUMN(Python数据平滑!AE$114),0)</f>
        <v>17135.599037768628</v>
      </c>
      <c r="AH314" s="14">
        <f>VLOOKUP($A314,Python数据平滑!$A$114:$AN$167,COLUMN(Python数据平滑!AF$114),0)</f>
        <v>17073.143036196991</v>
      </c>
      <c r="AI314" s="14">
        <f>VLOOKUP($A314,Python数据平滑!$A$114:$AN$167,COLUMN(Python数据平滑!AG$114),0)</f>
        <v>17015.479123070461</v>
      </c>
      <c r="AJ314" s="14">
        <f>VLOOKUP($A314,Python数据平滑!$A$114:$AN$167,COLUMN(Python数据平滑!AH$114),0)</f>
        <v>16963.29078837319</v>
      </c>
      <c r="AK314" s="14">
        <f>VLOOKUP($A314,Python数据平滑!$A$114:$AN$167,COLUMN(Python数据平滑!AI$114),0)</f>
        <v>16917.257369846771</v>
      </c>
      <c r="AL314" s="14">
        <f>VLOOKUP($A314,Python数据平滑!$A$114:$AN$167,COLUMN(Python数据平滑!AJ$114),0)</f>
        <v>16878.05646978287</v>
      </c>
      <c r="AM314" s="14">
        <f>VLOOKUP($A314,Python数据平滑!$A$114:$AN$167,COLUMN(Python数据平滑!AK$114),0)</f>
        <v>16846.366653920089</v>
      </c>
      <c r="AN314" s="14">
        <f>VLOOKUP($A314,Python数据平滑!$A$114:$AN$167,COLUMN(Python数据平滑!AL$114),0)</f>
        <v>16822.870437559621</v>
      </c>
      <c r="AO314" s="14">
        <f>VLOOKUP($A314,Python数据平滑!$A$114:$AN$167,COLUMN(Python数据平滑!AM$114),0)</f>
        <v>16808.257567369179</v>
      </c>
      <c r="AP314" s="167">
        <f>VLOOKUP($A314,Python数据平滑!$A$114:$AN$167,COLUMN(Python数据平滑!AN$114),0)</f>
        <v>16803.228611074981</v>
      </c>
    </row>
    <row r="315" spans="1:42" x14ac:dyDescent="0.25">
      <c r="A315" s="132" t="s">
        <v>31</v>
      </c>
      <c r="B315" s="118">
        <f>VLOOKUP($A315,'低情景（2001-2060, 2020RMB）'!$A$14:$W$70,COLUMN('低情景（2001-2060, 2020RMB）'!U$1),0)</f>
        <v>19850.963290163178</v>
      </c>
      <c r="C315" s="14">
        <f>VLOOKUP($A315,'低情景（2001-2060, 2020RMB）'!$A$14:$W$70,COLUMN('低情景（2001-2060, 2020RMB）'!V$1),0)</f>
        <v>20916.634028655993</v>
      </c>
      <c r="D315" s="14">
        <f>VLOOKUP($A315,'低情景（2001-2060, 2020RMB）'!$A$14:$W$70,COLUMN('低情景（2001-2060, 2020RMB）'!W$1),0)</f>
        <v>21502.759178911721</v>
      </c>
      <c r="E315" s="14">
        <f>VLOOKUP($A315,Python数据平滑!$A$114:$AN$167,COLUMN(Python数据平滑!C$114),0)</f>
        <v>21661.577619188462</v>
      </c>
      <c r="F315" s="14">
        <f>VLOOKUP($A315,Python数据平滑!$A$114:$AN$167,COLUMN(Python数据平滑!D$114),0)</f>
        <v>22066.820231437221</v>
      </c>
      <c r="G315" s="14">
        <f>VLOOKUP($A315,Python数据平滑!$A$114:$AN$167,COLUMN(Python数据平滑!E$114),0)</f>
        <v>22611.85585085944</v>
      </c>
      <c r="H315" s="14">
        <f>VLOOKUP($A315,Python数据平滑!$A$114:$AN$167,COLUMN(Python数据平滑!F$114),0)</f>
        <v>23199.8010622724</v>
      </c>
      <c r="I315" s="14">
        <f>VLOOKUP($A315,Python数据平滑!$A$114:$AN$167,COLUMN(Python数据平滑!G$114),0)</f>
        <v>23792.279446327881</v>
      </c>
      <c r="J315" s="14">
        <f>VLOOKUP($A315,Python数据平滑!$A$114:$AN$167,COLUMN(Python数据平滑!H$114),0)</f>
        <v>24364.390268476291</v>
      </c>
      <c r="K315" s="14">
        <f>VLOOKUP($A315,Python数据平滑!$A$114:$AN$167,COLUMN(Python数据平滑!I$114),0)</f>
        <v>24888.95784711355</v>
      </c>
      <c r="L315" s="14">
        <f>VLOOKUP($A315,Python数据平滑!$A$114:$AN$167,COLUMN(Python数据平滑!J$114),0)</f>
        <v>25336.90201019113</v>
      </c>
      <c r="M315" s="14">
        <f>VLOOKUP($A315,Python数据平滑!$A$114:$AN$167,COLUMN(Python数据平滑!K$114),0)</f>
        <v>25685.74019756823</v>
      </c>
      <c r="N315" s="14">
        <f>VLOOKUP($A315,Python数据平滑!$A$114:$AN$167,COLUMN(Python数据平滑!L$114),0)</f>
        <v>25944.617212383051</v>
      </c>
      <c r="O315" s="14">
        <f>VLOOKUP($A315,Python数据平滑!$A$114:$AN$167,COLUMN(Python数据平滑!M$114),0)</f>
        <v>26132.20555945496</v>
      </c>
      <c r="P315" s="14">
        <f>VLOOKUP($A315,Python数据平滑!$A$114:$AN$167,COLUMN(Python数据平滑!N$114),0)</f>
        <v>26268.512952593581</v>
      </c>
      <c r="Q315" s="14">
        <f>VLOOKUP($A315,Python数据平滑!$A$114:$AN$167,COLUMN(Python数据平滑!O$114),0)</f>
        <v>26374.397241817562</v>
      </c>
      <c r="R315" s="14">
        <f>VLOOKUP($A315,Python数据平滑!$A$114:$AN$167,COLUMN(Python数据平滑!P$114),0)</f>
        <v>26467.68453386168</v>
      </c>
      <c r="S315" s="14">
        <f>VLOOKUP($A315,Python数据平滑!$A$114:$AN$167,COLUMN(Python数据平滑!Q$114),0)</f>
        <v>26552.246652027559</v>
      </c>
      <c r="T315" s="14">
        <f>VLOOKUP($A315,Python数据平滑!$A$114:$AN$167,COLUMN(Python数据平滑!R$114),0)</f>
        <v>26628.44416246628</v>
      </c>
      <c r="U315" s="14">
        <f>VLOOKUP($A315,Python数据平滑!$A$114:$AN$167,COLUMN(Python数据平滑!S$114),0)</f>
        <v>26696.650923547801</v>
      </c>
      <c r="V315" s="14">
        <f>VLOOKUP($A315,Python数据平滑!$A$114:$AN$167,COLUMN(Python数据平滑!T$114),0)</f>
        <v>26757.252828344739</v>
      </c>
      <c r="W315" s="14">
        <f>VLOOKUP($A315,Python数据平滑!$A$114:$AN$167,COLUMN(Python数据平滑!U$114),0)</f>
        <v>26810.646588847809</v>
      </c>
      <c r="X315" s="14">
        <f>VLOOKUP($A315,Python数据平滑!$A$114:$AN$167,COLUMN(Python数据平滑!V$114),0)</f>
        <v>26857.238567082539</v>
      </c>
      <c r="Y315" s="14">
        <f>VLOOKUP($A315,Python数据平滑!$A$114:$AN$167,COLUMN(Python数据平滑!W$114),0)</f>
        <v>26897.443657790918</v>
      </c>
      <c r="Z315" s="14">
        <f>VLOOKUP($A315,Python数据平滑!$A$114:$AN$167,COLUMN(Python数据平滑!X$114),0)</f>
        <v>26931.684226855708</v>
      </c>
      <c r="AA315" s="14">
        <f>VLOOKUP($A315,Python数据平滑!$A$114:$AN$167,COLUMN(Python数据平滑!Y$114),0)</f>
        <v>26960.389109163028</v>
      </c>
      <c r="AB315" s="14">
        <f>VLOOKUP($A315,Python数据平滑!$A$114:$AN$167,COLUMN(Python数据平滑!Z$114),0)</f>
        <v>26983.992669146981</v>
      </c>
      <c r="AC315" s="14">
        <f>VLOOKUP($A315,Python数据平滑!$A$114:$AN$167,COLUMN(Python数据平滑!AA$114),0)</f>
        <v>27002.933926821788</v>
      </c>
      <c r="AD315" s="14">
        <f>VLOOKUP($A315,Python数据平滑!$A$114:$AN$167,COLUMN(Python数据平滑!AB$114),0)</f>
        <v>27017.655751697319</v>
      </c>
      <c r="AE315" s="14">
        <f>VLOOKUP($A315,Python数据平滑!$A$114:$AN$167,COLUMN(Python数据平滑!AC$114),0)</f>
        <v>27028.604126591061</v>
      </c>
      <c r="AF315" s="14">
        <f>VLOOKUP($A315,Python数据平滑!$A$114:$AN$167,COLUMN(Python数据平滑!AD$114),0)</f>
        <v>27036.227482993309</v>
      </c>
      <c r="AG315" s="14">
        <f>VLOOKUP($A315,Python数据平滑!$A$114:$AN$167,COLUMN(Python数据平滑!AE$114),0)</f>
        <v>27040.976109320061</v>
      </c>
      <c r="AH315" s="14">
        <f>VLOOKUP($A315,Python数据平滑!$A$114:$AN$167,COLUMN(Python数据平滑!AF$114),0)</f>
        <v>27043.301633096238</v>
      </c>
      <c r="AI315" s="14">
        <f>VLOOKUP($A315,Python数据平滑!$A$114:$AN$167,COLUMN(Python数据平滑!AG$114),0)</f>
        <v>27043.656577852009</v>
      </c>
      <c r="AJ315" s="14">
        <f>VLOOKUP($A315,Python数据平滑!$A$114:$AN$167,COLUMN(Python数据平滑!AH$114),0)</f>
        <v>27042.49399529308</v>
      </c>
      <c r="AK315" s="14">
        <f>VLOOKUP($A315,Python数据平滑!$A$114:$AN$167,COLUMN(Python数据平滑!AI$114),0)</f>
        <v>27040.267173112021</v>
      </c>
      <c r="AL315" s="14">
        <f>VLOOKUP($A315,Python数据平滑!$A$114:$AN$167,COLUMN(Python数据平滑!AJ$114),0)</f>
        <v>27037.42941865819</v>
      </c>
      <c r="AM315" s="14">
        <f>VLOOKUP($A315,Python数据平滑!$A$114:$AN$167,COLUMN(Python数据平滑!AK$114),0)</f>
        <v>27034.43391855992</v>
      </c>
      <c r="AN315" s="14">
        <f>VLOOKUP($A315,Python数据平滑!$A$114:$AN$167,COLUMN(Python数据平滑!AL$114),0)</f>
        <v>27031.733674311781</v>
      </c>
      <c r="AO315" s="14">
        <f>VLOOKUP($A315,Python数据平滑!$A$114:$AN$167,COLUMN(Python数据平滑!AM$114),0)</f>
        <v>27029.781513790022</v>
      </c>
      <c r="AP315" s="167">
        <f>VLOOKUP($A315,Python数据平滑!$A$114:$AN$167,COLUMN(Python数据平滑!AN$114),0)</f>
        <v>27029.03017864906</v>
      </c>
    </row>
    <row r="316" spans="1:42" x14ac:dyDescent="0.25">
      <c r="A316" s="132" t="s">
        <v>32</v>
      </c>
      <c r="B316" s="118">
        <f>VLOOKUP($A316,'低情景（2001-2060, 2020RMB）'!$A$14:$W$70,COLUMN('低情景（2001-2060, 2020RMB）'!U$1),0)</f>
        <v>11421.806149839256</v>
      </c>
      <c r="C316" s="14">
        <f>VLOOKUP($A316,'低情景（2001-2060, 2020RMB）'!$A$14:$W$70,COLUMN('低情景（2001-2060, 2020RMB）'!V$1),0)</f>
        <v>12356.060657958777</v>
      </c>
      <c r="D316" s="14">
        <f>VLOOKUP($A316,'低情景（2001-2060, 2020RMB）'!$A$14:$W$70,COLUMN('低情景（2001-2060, 2020RMB）'!W$1),0)</f>
        <v>13204.368998026079</v>
      </c>
      <c r="E316" s="14">
        <f>VLOOKUP($A316,Python数据平滑!$A$114:$AN$167,COLUMN(Python数据平滑!C$114),0)</f>
        <v>13357.38238807406</v>
      </c>
      <c r="F316" s="14">
        <f>VLOOKUP($A316,Python数据平滑!$A$114:$AN$167,COLUMN(Python数据平滑!D$114),0)</f>
        <v>13742.434645467491</v>
      </c>
      <c r="G316" s="14">
        <f>VLOOKUP($A316,Python数据平滑!$A$114:$AN$167,COLUMN(Python数据平滑!E$114),0)</f>
        <v>14247.59031097005</v>
      </c>
      <c r="H316" s="14">
        <f>VLOOKUP($A316,Python数据平滑!$A$114:$AN$167,COLUMN(Python数据平滑!F$114),0)</f>
        <v>14769.943211407421</v>
      </c>
      <c r="I316" s="14">
        <f>VLOOKUP($A316,Python数据平滑!$A$114:$AN$167,COLUMN(Python数据平滑!G$114),0)</f>
        <v>15279.52848089679</v>
      </c>
      <c r="J316" s="14">
        <f>VLOOKUP($A316,Python数据平滑!$A$114:$AN$167,COLUMN(Python数据平滑!H$114),0)</f>
        <v>15765.084387652319</v>
      </c>
      <c r="K316" s="14">
        <f>VLOOKUP($A316,Python数据平滑!$A$114:$AN$167,COLUMN(Python数据平滑!I$114),0)</f>
        <v>16214.34347995914</v>
      </c>
      <c r="L316" s="14">
        <f>VLOOKUP($A316,Python数据平滑!$A$114:$AN$167,COLUMN(Python数据平滑!J$114),0)</f>
        <v>16614.24689672191</v>
      </c>
      <c r="M316" s="14">
        <f>VLOOKUP($A316,Python数据平滑!$A$114:$AN$167,COLUMN(Python数据平滑!K$114),0)</f>
        <v>16955.159350952421</v>
      </c>
      <c r="N316" s="14">
        <f>VLOOKUP($A316,Python数据平滑!$A$114:$AN$167,COLUMN(Python数据平滑!L$114),0)</f>
        <v>17243.504055425052</v>
      </c>
      <c r="O316" s="14">
        <f>VLOOKUP($A316,Python数据平滑!$A$114:$AN$167,COLUMN(Python数据平滑!M$114),0)</f>
        <v>17490.986797450831</v>
      </c>
      <c r="P316" s="14">
        <f>VLOOKUP($A316,Python数据平滑!$A$114:$AN$167,COLUMN(Python数据平滑!N$114),0)</f>
        <v>17710.505206193029</v>
      </c>
      <c r="Q316" s="14">
        <f>VLOOKUP($A316,Python数据平滑!$A$114:$AN$167,COLUMN(Python数据平滑!O$114),0)</f>
        <v>17915.880056958809</v>
      </c>
      <c r="R316" s="14">
        <f>VLOOKUP($A316,Python数据平滑!$A$114:$AN$167,COLUMN(Python数据平滑!P$114),0)</f>
        <v>18119.080543416731</v>
      </c>
      <c r="S316" s="14">
        <f>VLOOKUP($A316,Python数据平滑!$A$114:$AN$167,COLUMN(Python数据平滑!Q$114),0)</f>
        <v>18322.10702795304</v>
      </c>
      <c r="T316" s="14">
        <f>VLOOKUP($A316,Python数据平滑!$A$114:$AN$167,COLUMN(Python数据平滑!R$114),0)</f>
        <v>18524.389783113009</v>
      </c>
      <c r="U316" s="14">
        <f>VLOOKUP($A316,Python数据平滑!$A$114:$AN$167,COLUMN(Python数据平滑!S$114),0)</f>
        <v>18725.336213286191</v>
      </c>
      <c r="V316" s="14">
        <f>VLOOKUP($A316,Python数据平滑!$A$114:$AN$167,COLUMN(Python数据平滑!T$114),0)</f>
        <v>18924.331198120719</v>
      </c>
      <c r="W316" s="14">
        <f>VLOOKUP($A316,Python数据平滑!$A$114:$AN$167,COLUMN(Python数据平滑!U$114),0)</f>
        <v>19120.73762919681</v>
      </c>
      <c r="X316" s="14">
        <f>VLOOKUP($A316,Python数据平滑!$A$114:$AN$167,COLUMN(Python数据平滑!V$114),0)</f>
        <v>19313.897150658369</v>
      </c>
      <c r="Y316" s="14">
        <f>VLOOKUP($A316,Python数据平滑!$A$114:$AN$167,COLUMN(Python数据平滑!W$114),0)</f>
        <v>19503.131113928459</v>
      </c>
      <c r="Z316" s="14">
        <f>VLOOKUP($A316,Python数据平滑!$A$114:$AN$167,COLUMN(Python数据平滑!X$114),0)</f>
        <v>19687.741755875391</v>
      </c>
      <c r="AA316" s="14">
        <f>VLOOKUP($A316,Python数据平滑!$A$114:$AN$167,COLUMN(Python数据平滑!Y$114),0)</f>
        <v>19867.013608837751</v>
      </c>
      <c r="AB316" s="14">
        <f>VLOOKUP($A316,Python数据平滑!$A$114:$AN$167,COLUMN(Python数据平滑!Z$114),0)</f>
        <v>20040.215149752781</v>
      </c>
      <c r="AC316" s="14">
        <f>VLOOKUP($A316,Python数据平滑!$A$114:$AN$167,COLUMN(Python数据平滑!AA$114),0)</f>
        <v>20206.600694255641</v>
      </c>
      <c r="AD316" s="14">
        <f>VLOOKUP($A316,Python数据平滑!$A$114:$AN$167,COLUMN(Python数据平滑!AB$114),0)</f>
        <v>20365.412540024659</v>
      </c>
      <c r="AE316" s="14">
        <f>VLOOKUP($A316,Python数据平滑!$A$114:$AN$167,COLUMN(Python数据平滑!AC$114),0)</f>
        <v>20515.883361832861</v>
      </c>
      <c r="AF316" s="14">
        <f>VLOOKUP($A316,Python数据平滑!$A$114:$AN$167,COLUMN(Python数据平滑!AD$114),0)</f>
        <v>20657.238858735851</v>
      </c>
      <c r="AG316" s="14">
        <f>VLOOKUP($A316,Python数据平滑!$A$114:$AN$167,COLUMN(Python数据平滑!AE$114),0)</f>
        <v>20788.700651582029</v>
      </c>
      <c r="AH316" s="14">
        <f>VLOOKUP($A316,Python数据平滑!$A$114:$AN$167,COLUMN(Python数据平滑!AF$114),0)</f>
        <v>20909.489426578799</v>
      </c>
      <c r="AI316" s="14">
        <f>VLOOKUP($A316,Python数据平滑!$A$114:$AN$167,COLUMN(Python数据平滑!AG$114),0)</f>
        <v>21018.828318004282</v>
      </c>
      <c r="AJ316" s="14">
        <f>VLOOKUP($A316,Python数据平滑!$A$114:$AN$167,COLUMN(Python数据平滑!AH$114),0)</f>
        <v>21115.946520332342</v>
      </c>
      <c r="AK316" s="14">
        <f>VLOOKUP($A316,Python数据平滑!$A$114:$AN$167,COLUMN(Python数据平滑!AI$114),0)</f>
        <v>21200.083117056209</v>
      </c>
      <c r="AL316" s="14">
        <f>VLOOKUP($A316,Python数据平滑!$A$114:$AN$167,COLUMN(Python数据平滑!AJ$114),0)</f>
        <v>21270.491110384872</v>
      </c>
      <c r="AM316" s="14">
        <f>VLOOKUP($A316,Python数据平滑!$A$114:$AN$167,COLUMN(Python数据平滑!AK$114),0)</f>
        <v>21326.441632770991</v>
      </c>
      <c r="AN316" s="14">
        <f>VLOOKUP($A316,Python数据平滑!$A$114:$AN$167,COLUMN(Python数据平滑!AL$114),0)</f>
        <v>21367.228317944031</v>
      </c>
      <c r="AO316" s="14">
        <f>VLOOKUP($A316,Python数据平滑!$A$114:$AN$167,COLUMN(Python数据平滑!AM$114),0)</f>
        <v>21392.171805810522</v>
      </c>
      <c r="AP316" s="167">
        <f>VLOOKUP($A316,Python数据平滑!$A$114:$AN$167,COLUMN(Python数据平滑!AN$114),0)</f>
        <v>21400.624352285002</v>
      </c>
    </row>
    <row r="317" spans="1:42" x14ac:dyDescent="0.25">
      <c r="A317" s="189" t="s">
        <v>33</v>
      </c>
      <c r="B317" s="216">
        <f>B87</f>
        <v>81720.659845024958</v>
      </c>
      <c r="C317" s="217">
        <f t="shared" ref="C317:D317" si="255">C87</f>
        <v>95333.930002658919</v>
      </c>
      <c r="D317" s="217">
        <f t="shared" si="255"/>
        <v>101531.70465802075</v>
      </c>
      <c r="E317" s="217">
        <f>SUM(E318:E323)</f>
        <v>103733.87441343286</v>
      </c>
      <c r="F317" s="217">
        <f t="shared" ref="F317:AP317" si="256">SUM(F318:F323)</f>
        <v>109199.91354957089</v>
      </c>
      <c r="G317" s="217">
        <f t="shared" si="256"/>
        <v>116129.66431035988</v>
      </c>
      <c r="H317" s="217">
        <f t="shared" si="256"/>
        <v>122703.85391369168</v>
      </c>
      <c r="I317" s="217">
        <f t="shared" si="256"/>
        <v>128611.71316917177</v>
      </c>
      <c r="J317" s="217">
        <f t="shared" si="256"/>
        <v>134041.83562433731</v>
      </c>
      <c r="K317" s="217">
        <f t="shared" si="256"/>
        <v>139255.1405856832</v>
      </c>
      <c r="L317" s="217">
        <f t="shared" si="256"/>
        <v>144577.37996834776</v>
      </c>
      <c r="M317" s="217">
        <f t="shared" si="256"/>
        <v>150316.34725130367</v>
      </c>
      <c r="N317" s="217">
        <f t="shared" si="256"/>
        <v>156495.12050432572</v>
      </c>
      <c r="O317" s="217">
        <f t="shared" si="256"/>
        <v>163051.02880983168</v>
      </c>
      <c r="P317" s="217">
        <f t="shared" si="256"/>
        <v>169908.53726236528</v>
      </c>
      <c r="Q317" s="217">
        <f t="shared" si="256"/>
        <v>176977.38905242964</v>
      </c>
      <c r="R317" s="217">
        <f t="shared" si="256"/>
        <v>184167.78016756941</v>
      </c>
      <c r="S317" s="217">
        <f t="shared" si="256"/>
        <v>191444.38890028256</v>
      </c>
      <c r="T317" s="217">
        <f t="shared" si="256"/>
        <v>198785.1198515768</v>
      </c>
      <c r="U317" s="217">
        <f t="shared" si="256"/>
        <v>206165.73666182454</v>
      </c>
      <c r="V317" s="217">
        <f t="shared" si="256"/>
        <v>213559.88111754169</v>
      </c>
      <c r="W317" s="217">
        <f t="shared" si="256"/>
        <v>220939.11883661267</v>
      </c>
      <c r="X317" s="217">
        <f t="shared" si="256"/>
        <v>228273.01379404822</v>
      </c>
      <c r="Y317" s="217">
        <f t="shared" si="256"/>
        <v>235529.23372597678</v>
      </c>
      <c r="Z317" s="217">
        <f t="shared" si="256"/>
        <v>242673.68815446075</v>
      </c>
      <c r="AA317" s="217">
        <f t="shared" si="256"/>
        <v>249670.70040636748</v>
      </c>
      <c r="AB317" s="217">
        <f t="shared" si="256"/>
        <v>256483.21455373743</v>
      </c>
      <c r="AC317" s="217">
        <f t="shared" si="256"/>
        <v>263073.03768041311</v>
      </c>
      <c r="AD317" s="217">
        <f t="shared" si="256"/>
        <v>269401.11728166533</v>
      </c>
      <c r="AE317" s="217">
        <f t="shared" si="256"/>
        <v>275427.85293407348</v>
      </c>
      <c r="AF317" s="217">
        <f t="shared" si="256"/>
        <v>281113.44063855964</v>
      </c>
      <c r="AG317" s="217">
        <f t="shared" si="256"/>
        <v>286418.24744979001</v>
      </c>
      <c r="AH317" s="217">
        <f t="shared" si="256"/>
        <v>291303.21317284554</v>
      </c>
      <c r="AI317" s="217">
        <f t="shared" si="256"/>
        <v>295730.27504919446</v>
      </c>
      <c r="AJ317" s="217">
        <f t="shared" si="256"/>
        <v>299662.81048801553</v>
      </c>
      <c r="AK317" s="217">
        <f t="shared" si="256"/>
        <v>303066.09204850596</v>
      </c>
      <c r="AL317" s="217">
        <f t="shared" si="256"/>
        <v>305907.74806971283</v>
      </c>
      <c r="AM317" s="217">
        <f t="shared" si="256"/>
        <v>308158.22160492488</v>
      </c>
      <c r="AN317" s="217">
        <f t="shared" si="256"/>
        <v>309791.21967793547</v>
      </c>
      <c r="AO317" s="217">
        <f t="shared" si="256"/>
        <v>310784.14436980925</v>
      </c>
      <c r="AP317" s="218">
        <f t="shared" si="256"/>
        <v>311118.49689828197</v>
      </c>
    </row>
    <row r="318" spans="1:42" x14ac:dyDescent="0.25">
      <c r="A318" s="131" t="s">
        <v>34</v>
      </c>
      <c r="B318" s="118">
        <f>VLOOKUP($A318,'低情景（2001-2060, 2020RMB）'!$A$14:$W$70,COLUMN('低情景（2001-2060, 2020RMB）'!U$1),0)</f>
        <v>12421.774161186662</v>
      </c>
      <c r="C318" s="14">
        <f>VLOOKUP($A318,'低情景（2001-2060, 2020RMB）'!$A$14:$W$70,COLUMN('低情景（2001-2060, 2020RMB）'!V$1),0)</f>
        <v>15002.765371424184</v>
      </c>
      <c r="D318" s="14">
        <f>VLOOKUP($A318,'低情景（2001-2060, 2020RMB）'!$A$14:$W$70,COLUMN('低情景（2001-2060, 2020RMB）'!W$1),0)</f>
        <v>15179.327689922766</v>
      </c>
      <c r="E318" s="14">
        <f>VLOOKUP($A318,Python数据平滑!$A$114:$AN$167,COLUMN(Python数据平滑!C$114),0)</f>
        <v>15395.864977465961</v>
      </c>
      <c r="F318" s="14">
        <f>VLOOKUP($A318,Python数据平滑!$A$114:$AN$167,COLUMN(Python数据平滑!D$114),0)</f>
        <v>15922.12407142568</v>
      </c>
      <c r="G318" s="14">
        <f>VLOOKUP($A318,Python数据平滑!$A$114:$AN$167,COLUMN(Python数据平滑!E$114),0)</f>
        <v>16567.486498542461</v>
      </c>
      <c r="H318" s="14">
        <f>VLOOKUP($A318,Python数据平滑!$A$114:$AN$167,COLUMN(Python数据平滑!F$114),0)</f>
        <v>17158.69869955114</v>
      </c>
      <c r="I318" s="14">
        <f>VLOOKUP($A318,Python数据平滑!$A$114:$AN$167,COLUMN(Python数据平滑!G$114),0)</f>
        <v>17676.557439970711</v>
      </c>
      <c r="J318" s="14">
        <f>VLOOKUP($A318,Python数据平滑!$A$114:$AN$167,COLUMN(Python数据平滑!H$114),0)</f>
        <v>18147.223789143689</v>
      </c>
      <c r="K318" s="14">
        <f>VLOOKUP($A318,Python数据平滑!$A$114:$AN$167,COLUMN(Python数据平滑!I$114),0)</f>
        <v>18600.962381103789</v>
      </c>
      <c r="L318" s="14">
        <f>VLOOKUP($A318,Python数据平滑!$A$114:$AN$167,COLUMN(Python数据平滑!J$114),0)</f>
        <v>19071.58971505372</v>
      </c>
      <c r="M318" s="14">
        <f>VLOOKUP($A318,Python数据平滑!$A$114:$AN$167,COLUMN(Python数据平滑!K$114),0)</f>
        <v>19588.370970703101</v>
      </c>
      <c r="N318" s="14">
        <f>VLOOKUP($A318,Python数据平滑!$A$114:$AN$167,COLUMN(Python数据平滑!L$114),0)</f>
        <v>20150.411173465051</v>
      </c>
      <c r="O318" s="14">
        <f>VLOOKUP($A318,Python数据平滑!$A$114:$AN$167,COLUMN(Python数据平滑!M$114),0)</f>
        <v>20748.085543875681</v>
      </c>
      <c r="P318" s="14">
        <f>VLOOKUP($A318,Python数据平滑!$A$114:$AN$167,COLUMN(Python数据平滑!N$114),0)</f>
        <v>21370.517091360001</v>
      </c>
      <c r="Q318" s="14">
        <f>VLOOKUP($A318,Python数据平滑!$A$114:$AN$167,COLUMN(Python数据平滑!O$114),0)</f>
        <v>22005.400280049678</v>
      </c>
      <c r="R318" s="14">
        <f>VLOOKUP($A318,Python数据平滑!$A$114:$AN$167,COLUMN(Python数据平滑!P$114),0)</f>
        <v>22641.117873201099</v>
      </c>
      <c r="S318" s="14">
        <f>VLOOKUP($A318,Python数据平滑!$A$114:$AN$167,COLUMN(Python数据平滑!Q$114),0)</f>
        <v>23273.887153734311</v>
      </c>
      <c r="T318" s="14">
        <f>VLOOKUP($A318,Python数据平滑!$A$114:$AN$167,COLUMN(Python数据平滑!R$114),0)</f>
        <v>23901.948959954101</v>
      </c>
      <c r="U318" s="14">
        <f>VLOOKUP($A318,Python数据平滑!$A$114:$AN$167,COLUMN(Python数据平滑!S$114),0)</f>
        <v>24523.468960873761</v>
      </c>
      <c r="V318" s="14">
        <f>VLOOKUP($A318,Python数据平滑!$A$114:$AN$167,COLUMN(Python数据平滑!T$114),0)</f>
        <v>25136.54338514854</v>
      </c>
      <c r="W318" s="14">
        <f>VLOOKUP($A318,Python数据平滑!$A$114:$AN$167,COLUMN(Python数据平滑!U$114),0)</f>
        <v>25739.205635765749</v>
      </c>
      <c r="X318" s="14">
        <f>VLOOKUP($A318,Python数据平滑!$A$114:$AN$167,COLUMN(Python数据平滑!V$114),0)</f>
        <v>26329.433795688601</v>
      </c>
      <c r="Y318" s="14">
        <f>VLOOKUP($A318,Python数据平滑!$A$114:$AN$167,COLUMN(Python数据平滑!W$114),0)</f>
        <v>26905.15902045471</v>
      </c>
      <c r="Z318" s="14">
        <f>VLOOKUP($A318,Python数据平滑!$A$114:$AN$167,COLUMN(Python数据平滑!X$114),0)</f>
        <v>27464.27480381442</v>
      </c>
      <c r="AA318" s="14">
        <f>VLOOKUP($A318,Python数据平滑!$A$114:$AN$167,COLUMN(Python数据平滑!Y$114),0)</f>
        <v>28004.647091929579</v>
      </c>
      <c r="AB318" s="14">
        <f>VLOOKUP($A318,Python数据平滑!$A$114:$AN$167,COLUMN(Python数据平滑!Z$114),0)</f>
        <v>28524.125210537659</v>
      </c>
      <c r="AC318" s="14">
        <f>VLOOKUP($A318,Python数据平滑!$A$114:$AN$167,COLUMN(Python数据平滑!AA$114),0)</f>
        <v>29020.553557943302</v>
      </c>
      <c r="AD318" s="14">
        <f>VLOOKUP($A318,Python数据平滑!$A$114:$AN$167,COLUMN(Python数据平滑!AB$114),0)</f>
        <v>29491.78400485282</v>
      </c>
      <c r="AE318" s="14">
        <f>VLOOKUP($A318,Python数据平滑!$A$114:$AN$167,COLUMN(Python数据平滑!AC$114),0)</f>
        <v>29935.688930073851</v>
      </c>
      <c r="AF318" s="14">
        <f>VLOOKUP($A318,Python数据平滑!$A$114:$AN$167,COLUMN(Python数据平滑!AD$114),0)</f>
        <v>30350.174809128908</v>
      </c>
      <c r="AG318" s="14">
        <f>VLOOKUP($A318,Python数据平滑!$A$114:$AN$167,COLUMN(Python数据平滑!AE$114),0)</f>
        <v>30733.196261058489</v>
      </c>
      <c r="AH318" s="14">
        <f>VLOOKUP($A318,Python数据平滑!$A$114:$AN$167,COLUMN(Python数据平滑!AF$114),0)</f>
        <v>31082.77044730624</v>
      </c>
      <c r="AI318" s="14">
        <f>VLOOKUP($A318,Python数据平滑!$A$114:$AN$167,COLUMN(Python数据平滑!AG$114),0)</f>
        <v>31396.991705797511</v>
      </c>
      <c r="AJ318" s="14">
        <f>VLOOKUP($A318,Python数据平滑!$A$114:$AN$167,COLUMN(Python数据平滑!AH$114),0)</f>
        <v>31674.04629334174</v>
      </c>
      <c r="AK318" s="14">
        <f>VLOOKUP($A318,Python数据平滑!$A$114:$AN$167,COLUMN(Python数据平滑!AI$114),0)</f>
        <v>31912.227100528122</v>
      </c>
      <c r="AL318" s="14">
        <f>VLOOKUP($A318,Python数据平滑!$A$114:$AN$167,COLUMN(Python数据平滑!AJ$114),0)</f>
        <v>32109.94819555452</v>
      </c>
      <c r="AM318" s="14">
        <f>VLOOKUP($A318,Python数据平滑!$A$114:$AN$167,COLUMN(Python数据平滑!AK$114),0)</f>
        <v>32265.759047132269</v>
      </c>
      <c r="AN318" s="14">
        <f>VLOOKUP($A318,Python数据平滑!$A$114:$AN$167,COLUMN(Python数据平滑!AL$114),0)</f>
        <v>32378.358271947451</v>
      </c>
      <c r="AO318" s="14">
        <f>VLOOKUP($A318,Python数据平滑!$A$114:$AN$167,COLUMN(Python数据平滑!AM$114),0)</f>
        <v>32446.606749313509</v>
      </c>
      <c r="AP318" s="167">
        <f>VLOOKUP($A318,Python数据平滑!$A$114:$AN$167,COLUMN(Python数据平滑!AN$114),0)</f>
        <v>32469.539944782151</v>
      </c>
    </row>
    <row r="319" spans="1:42" x14ac:dyDescent="0.25">
      <c r="A319" s="132" t="s">
        <v>35</v>
      </c>
      <c r="B319" s="118">
        <f>VLOOKUP($A319,'低情景（2001-2060, 2020RMB）'!$A$14:$W$70,COLUMN('低情景（2001-2060, 2020RMB）'!U$1),0)</f>
        <v>13446.095523164235</v>
      </c>
      <c r="C319" s="14">
        <f>VLOOKUP($A319,'低情景（2001-2060, 2020RMB）'!$A$14:$W$70,COLUMN('低情景（2001-2060, 2020RMB）'!V$1),0)</f>
        <v>15735.922300230004</v>
      </c>
      <c r="D319" s="14">
        <f>VLOOKUP($A319,'低情景（2001-2060, 2020RMB）'!$A$14:$W$70,COLUMN('低情景（2001-2060, 2020RMB）'!W$1),0)</f>
        <v>15793.232462385689</v>
      </c>
      <c r="E319" s="14">
        <f>VLOOKUP($A319,Python数据平滑!$A$114:$AN$167,COLUMN(Python数据平滑!C$114),0)</f>
        <v>16031.92096744085</v>
      </c>
      <c r="F319" s="14">
        <f>VLOOKUP($A319,Python数据平滑!$A$114:$AN$167,COLUMN(Python数据平滑!D$114),0)</f>
        <v>16612.719108110821</v>
      </c>
      <c r="G319" s="14">
        <f>VLOOKUP($A319,Python数据平滑!$A$114:$AN$167,COLUMN(Python数据平滑!E$114),0)</f>
        <v>17326.220328775591</v>
      </c>
      <c r="H319" s="14">
        <f>VLOOKUP($A319,Python数据平滑!$A$114:$AN$167,COLUMN(Python数据平滑!F$114),0)</f>
        <v>17980.72045556199</v>
      </c>
      <c r="I319" s="14">
        <f>VLOOKUP($A319,Python数据平滑!$A$114:$AN$167,COLUMN(Python数据平滑!G$114),0)</f>
        <v>18554.19613011607</v>
      </c>
      <c r="J319" s="14">
        <f>VLOOKUP($A319,Python数据平滑!$A$114:$AN$167,COLUMN(Python数据平滑!H$114),0)</f>
        <v>19075.042366302081</v>
      </c>
      <c r="K319" s="14">
        <f>VLOOKUP($A319,Python数据平滑!$A$114:$AN$167,COLUMN(Python数据平滑!I$114),0)</f>
        <v>19576.439667044291</v>
      </c>
      <c r="L319" s="14">
        <f>VLOOKUP($A319,Python数据平滑!$A$114:$AN$167,COLUMN(Python数据平滑!J$114),0)</f>
        <v>20095.705469625769</v>
      </c>
      <c r="M319" s="14">
        <f>VLOOKUP($A319,Python数据平滑!$A$114:$AN$167,COLUMN(Python数据平滑!K$114),0)</f>
        <v>20665.389111458531</v>
      </c>
      <c r="N319" s="14">
        <f>VLOOKUP($A319,Python数据平滑!$A$114:$AN$167,COLUMN(Python数据平滑!L$114),0)</f>
        <v>21285.10582327783</v>
      </c>
      <c r="O319" s="14">
        <f>VLOOKUP($A319,Python数据平滑!$A$114:$AN$167,COLUMN(Python数据平滑!M$114),0)</f>
        <v>21944.918331602868</v>
      </c>
      <c r="P319" s="14">
        <f>VLOOKUP($A319,Python数据平滑!$A$114:$AN$167,COLUMN(Python数据平滑!N$114),0)</f>
        <v>22633.519147873169</v>
      </c>
      <c r="Q319" s="14">
        <f>VLOOKUP($A319,Python数据平滑!$A$114:$AN$167,COLUMN(Python数据平滑!O$114),0)</f>
        <v>23338.030014944328</v>
      </c>
      <c r="R319" s="14">
        <f>VLOOKUP($A319,Python数据平滑!$A$114:$AN$167,COLUMN(Python数据平滑!P$114),0)</f>
        <v>24046.207569210492</v>
      </c>
      <c r="S319" s="14">
        <f>VLOOKUP($A319,Python数据平滑!$A$114:$AN$167,COLUMN(Python数据平滑!Q$114),0)</f>
        <v>24753.956703161832</v>
      </c>
      <c r="T319" s="14">
        <f>VLOOKUP($A319,Python数据平滑!$A$114:$AN$167,COLUMN(Python数据平滑!R$114),0)</f>
        <v>25459.267990231619</v>
      </c>
      <c r="U319" s="14">
        <f>VLOOKUP($A319,Python数据平滑!$A$114:$AN$167,COLUMN(Python数据平滑!S$114),0)</f>
        <v>26160.01935556173</v>
      </c>
      <c r="V319" s="14">
        <f>VLOOKUP($A319,Python数据平滑!$A$114:$AN$167,COLUMN(Python数据平滑!T$114),0)</f>
        <v>26853.981460220519</v>
      </c>
      <c r="W319" s="14">
        <f>VLOOKUP($A319,Python数据平滑!$A$114:$AN$167,COLUMN(Python数据平滑!U$114),0)</f>
        <v>27538.824376142169</v>
      </c>
      <c r="X319" s="14">
        <f>VLOOKUP($A319,Python数据平滑!$A$114:$AN$167,COLUMN(Python数据平滑!V$114),0)</f>
        <v>28212.125593408571</v>
      </c>
      <c r="Y319" s="14">
        <f>VLOOKUP($A319,Python数据平滑!$A$114:$AN$167,COLUMN(Python数据平滑!W$114),0)</f>
        <v>28871.37938899779</v>
      </c>
      <c r="Z319" s="14">
        <f>VLOOKUP($A319,Python数据平滑!$A$114:$AN$167,COLUMN(Python数据平滑!X$114),0)</f>
        <v>29514.00757198441</v>
      </c>
      <c r="AA319" s="14">
        <f>VLOOKUP($A319,Python数据平滑!$A$114:$AN$167,COLUMN(Python数据平滑!Y$114),0)</f>
        <v>30137.37160444873</v>
      </c>
      <c r="AB319" s="14">
        <f>VLOOKUP($A319,Python数据平滑!$A$114:$AN$167,COLUMN(Python数据平滑!Z$114),0)</f>
        <v>30738.786080138099</v>
      </c>
      <c r="AC319" s="14">
        <f>VLOOKUP($A319,Python数据平滑!$A$114:$AN$167,COLUMN(Python数据平滑!AA$114),0)</f>
        <v>31315.53352436631</v>
      </c>
      <c r="AD319" s="14">
        <f>VLOOKUP($A319,Python数据平滑!$A$114:$AN$167,COLUMN(Python数据平滑!AB$114),0)</f>
        <v>31864.88045891052</v>
      </c>
      <c r="AE319" s="14">
        <f>VLOOKUP($A319,Python数据平滑!$A$114:$AN$167,COLUMN(Python数据平滑!AC$114),0)</f>
        <v>32384.09465499924</v>
      </c>
      <c r="AF319" s="14">
        <f>VLOOKUP($A319,Python数据平滑!$A$114:$AN$167,COLUMN(Python数据平滑!AD$114),0)</f>
        <v>32870.463476138357</v>
      </c>
      <c r="AG319" s="14">
        <f>VLOOKUP($A319,Python数据平滑!$A$114:$AN$167,COLUMN(Python数据平滑!AE$114),0)</f>
        <v>33321.313190801367</v>
      </c>
      <c r="AH319" s="14">
        <f>VLOOKUP($A319,Python数据平滑!$A$114:$AN$167,COLUMN(Python数据平滑!AF$114),0)</f>
        <v>33734.029113255587</v>
      </c>
      <c r="AI319" s="14">
        <f>VLOOKUP($A319,Python数据平滑!$A$114:$AN$167,COLUMN(Python数据平滑!AG$114),0)</f>
        <v>34106.076409386304</v>
      </c>
      <c r="AJ319" s="14">
        <f>VLOOKUP($A319,Python数据平滑!$A$114:$AN$167,COLUMN(Python数据平滑!AH$114),0)</f>
        <v>34435.021383721527</v>
      </c>
      <c r="AK319" s="14">
        <f>VLOOKUP($A319,Python数据平滑!$A$114:$AN$167,COLUMN(Python数据平滑!AI$114),0)</f>
        <v>34718.553044375782</v>
      </c>
      <c r="AL319" s="14">
        <f>VLOOKUP($A319,Python数据平滑!$A$114:$AN$167,COLUMN(Python数据平滑!AJ$114),0)</f>
        <v>34954.504724779777</v>
      </c>
      <c r="AM319" s="14">
        <f>VLOOKUP($A319,Python数据平滑!$A$114:$AN$167,COLUMN(Python数据平滑!AK$114),0)</f>
        <v>35140.875525281343</v>
      </c>
      <c r="AN319" s="14">
        <f>VLOOKUP($A319,Python数据平滑!$A$114:$AN$167,COLUMN(Python数据平滑!AL$114),0)</f>
        <v>35275.851324460018</v>
      </c>
      <c r="AO319" s="14">
        <f>VLOOKUP($A319,Python数据平滑!$A$114:$AN$167,COLUMN(Python数据平滑!AM$114),0)</f>
        <v>35357.825099718459</v>
      </c>
      <c r="AP319" s="167">
        <f>VLOOKUP($A319,Python数据平滑!$A$114:$AN$167,COLUMN(Python数据平滑!AN$114),0)</f>
        <v>35385.416289827961</v>
      </c>
    </row>
    <row r="320" spans="1:42" x14ac:dyDescent="0.25">
      <c r="A320" s="132" t="s">
        <v>36</v>
      </c>
      <c r="B320" s="118">
        <f>VLOOKUP($A320,'低情景（2001-2060, 2020RMB）'!$A$14:$W$70,COLUMN('低情景（2001-2060, 2020RMB）'!U$1),0)</f>
        <v>9891.7322198258898</v>
      </c>
      <c r="C320" s="14">
        <f>VLOOKUP($A320,'低情景（2001-2060, 2020RMB）'!$A$14:$W$70,COLUMN('低情景（2001-2060, 2020RMB）'!V$1),0)</f>
        <v>11596.860701442663</v>
      </c>
      <c r="D320" s="14">
        <f>VLOOKUP($A320,'低情景（2001-2060, 2020RMB）'!$A$14:$W$70,COLUMN('低情景（2001-2060, 2020RMB）'!W$1),0)</f>
        <v>12204.55859303716</v>
      </c>
      <c r="E320" s="14">
        <f>VLOOKUP($A320,Python数据平滑!$A$114:$AN$167,COLUMN(Python数据平滑!C$114),0)</f>
        <v>12496.52422991849</v>
      </c>
      <c r="F320" s="14">
        <f>VLOOKUP($A320,Python数据平滑!$A$114:$AN$167,COLUMN(Python数据平滑!D$114),0)</f>
        <v>13216.54747582376</v>
      </c>
      <c r="G320" s="14">
        <f>VLOOKUP($A320,Python数据平滑!$A$114:$AN$167,COLUMN(Python数据平滑!E$114),0)</f>
        <v>14118.85224481279</v>
      </c>
      <c r="H320" s="14">
        <f>VLOOKUP($A320,Python数据平滑!$A$114:$AN$167,COLUMN(Python数据平滑!F$114),0)</f>
        <v>14960.95131937658</v>
      </c>
      <c r="I320" s="14">
        <f>VLOOKUP($A320,Python数据平滑!$A$114:$AN$167,COLUMN(Python数据平滑!G$114),0)</f>
        <v>15705.902506781311</v>
      </c>
      <c r="J320" s="14">
        <f>VLOOKUP($A320,Python数据平滑!$A$114:$AN$167,COLUMN(Python数据平滑!H$114),0)</f>
        <v>16383.65431909031</v>
      </c>
      <c r="K320" s="14">
        <f>VLOOKUP($A320,Python数据平滑!$A$114:$AN$167,COLUMN(Python数据平滑!I$114),0)</f>
        <v>17033.471449506858</v>
      </c>
      <c r="L320" s="14">
        <f>VLOOKUP($A320,Python数据平滑!$A$114:$AN$167,COLUMN(Python数据平滑!J$114),0)</f>
        <v>17702.735886222919</v>
      </c>
      <c r="M320" s="14">
        <f>VLOOKUP($A320,Python数据平滑!$A$114:$AN$167,COLUMN(Python数据平滑!K$114),0)</f>
        <v>18435.76593589997</v>
      </c>
      <c r="N320" s="14">
        <f>VLOOKUP($A320,Python数据平滑!$A$114:$AN$167,COLUMN(Python数据平滑!L$114),0)</f>
        <v>19237.91372392347</v>
      </c>
      <c r="O320" s="14">
        <f>VLOOKUP($A320,Python数据平滑!$A$114:$AN$167,COLUMN(Python数据平滑!M$114),0)</f>
        <v>20103.033211046499</v>
      </c>
      <c r="P320" s="14">
        <f>VLOOKUP($A320,Python数据平滑!$A$114:$AN$167,COLUMN(Python数据平滑!N$114),0)</f>
        <v>21023.39627707396</v>
      </c>
      <c r="Q320" s="14">
        <f>VLOOKUP($A320,Python数据平滑!$A$114:$AN$167,COLUMN(Python数据平滑!O$114),0)</f>
        <v>21989.364117103021</v>
      </c>
      <c r="R320" s="14">
        <f>VLOOKUP($A320,Python数据平滑!$A$114:$AN$167,COLUMN(Python数据平滑!P$114),0)</f>
        <v>22991.058757273411</v>
      </c>
      <c r="S320" s="14">
        <f>VLOOKUP($A320,Python数据平滑!$A$114:$AN$167,COLUMN(Python数据平滑!Q$114),0)</f>
        <v>24024.724541348569</v>
      </c>
      <c r="T320" s="14">
        <f>VLOOKUP($A320,Python数据平滑!$A$114:$AN$167,COLUMN(Python数据平滑!R$114),0)</f>
        <v>25087.92864751556</v>
      </c>
      <c r="U320" s="14">
        <f>VLOOKUP($A320,Python数据平滑!$A$114:$AN$167,COLUMN(Python数据平滑!S$114),0)</f>
        <v>26177.72713784903</v>
      </c>
      <c r="V320" s="14">
        <f>VLOOKUP($A320,Python数据平滑!$A$114:$AN$167,COLUMN(Python数据平滑!T$114),0)</f>
        <v>27290.632896010309</v>
      </c>
      <c r="W320" s="14">
        <f>VLOOKUP($A320,Python数据平滑!$A$114:$AN$167,COLUMN(Python数据平滑!U$114),0)</f>
        <v>28422.587823738751</v>
      </c>
      <c r="X320" s="14">
        <f>VLOOKUP($A320,Python数据平滑!$A$114:$AN$167,COLUMN(Python数据平滑!V$114),0)</f>
        <v>29568.940528210329</v>
      </c>
      <c r="Y320" s="14">
        <f>VLOOKUP($A320,Python数据平滑!$A$114:$AN$167,COLUMN(Python数据平滑!W$114),0)</f>
        <v>30724.43080696246</v>
      </c>
      <c r="Z320" s="14">
        <f>VLOOKUP($A320,Python数据平滑!$A$114:$AN$167,COLUMN(Python数据平滑!X$114),0)</f>
        <v>31883.182286158211</v>
      </c>
      <c r="AA320" s="14">
        <f>VLOOKUP($A320,Python数据平滑!$A$114:$AN$167,COLUMN(Python数据平滑!Y$114),0)</f>
        <v>33038.704584805193</v>
      </c>
      <c r="AB320" s="14">
        <f>VLOOKUP($A320,Python数据平滑!$A$114:$AN$167,COLUMN(Python数据平滑!Z$114),0)</f>
        <v>34183.906355367297</v>
      </c>
      <c r="AC320" s="14">
        <f>VLOOKUP($A320,Python数据平滑!$A$114:$AN$167,COLUMN(Python数据平滑!AA$114),0)</f>
        <v>35311.120483440784</v>
      </c>
      <c r="AD320" s="14">
        <f>VLOOKUP($A320,Python数据平滑!$A$114:$AN$167,COLUMN(Python数据平滑!AB$114),0)</f>
        <v>36412.142609791699</v>
      </c>
      <c r="AE320" s="14">
        <f>VLOOKUP($A320,Python数据平滑!$A$114:$AN$167,COLUMN(Python数据平滑!AC$114),0)</f>
        <v>37478.28396198534</v>
      </c>
      <c r="AF320" s="14">
        <f>VLOOKUP($A320,Python数据平滑!$A$114:$AN$167,COLUMN(Python数据平滑!AD$114),0)</f>
        <v>38500.439246411937</v>
      </c>
      <c r="AG320" s="14">
        <f>VLOOKUP($A320,Python数据平滑!$A$114:$AN$167,COLUMN(Python数据平滑!AE$114),0)</f>
        <v>39469.170052858477</v>
      </c>
      <c r="AH320" s="14">
        <f>VLOOKUP($A320,Python数据平滑!$A$114:$AN$167,COLUMN(Python数据平滑!AF$114),0)</f>
        <v>40374.803863377681</v>
      </c>
      <c r="AI320" s="14">
        <f>VLOOKUP($A320,Python数据平滑!$A$114:$AN$167,COLUMN(Python数据平滑!AG$114),0)</f>
        <v>41207.548338218046</v>
      </c>
      <c r="AJ320" s="14">
        <f>VLOOKUP($A320,Python数据平滑!$A$114:$AN$167,COLUMN(Python数据平滑!AH$114),0)</f>
        <v>41957.620080311033</v>
      </c>
      <c r="AK320" s="14">
        <f>VLOOKUP($A320,Python数据平滑!$A$114:$AN$167,COLUMN(Python数据平滑!AI$114),0)</f>
        <v>42615.386565898873</v>
      </c>
      <c r="AL320" s="14">
        <f>VLOOKUP($A320,Python数据平滑!$A$114:$AN$167,COLUMN(Python数据平滑!AJ$114),0)</f>
        <v>43171.519385515443</v>
      </c>
      <c r="AM320" s="14">
        <f>VLOOKUP($A320,Python数据平滑!$A$114:$AN$167,COLUMN(Python数据平滑!AK$114),0)</f>
        <v>43617.156383360001</v>
      </c>
      <c r="AN320" s="14">
        <f>VLOOKUP($A320,Python数据平滑!$A$114:$AN$167,COLUMN(Python数据平滑!AL$114),0)</f>
        <v>43944.06973407387</v>
      </c>
      <c r="AO320" s="14">
        <f>VLOOKUP($A320,Python数据平滑!$A$114:$AN$167,COLUMN(Python数据平滑!AM$114),0)</f>
        <v>44144.836476805729</v>
      </c>
      <c r="AP320" s="167">
        <f>VLOOKUP($A320,Python数据平滑!$A$114:$AN$167,COLUMN(Python数据平滑!AN$114),0)</f>
        <v>44213.007562119412</v>
      </c>
    </row>
    <row r="321" spans="1:42" x14ac:dyDescent="0.25">
      <c r="A321" s="132" t="s">
        <v>37</v>
      </c>
      <c r="B321" s="118">
        <f>VLOOKUP($A321,'低情景（2001-2060, 2020RMB）'!$A$14:$W$70,COLUMN('低情景（2001-2060, 2020RMB）'!U$1),0)</f>
        <v>20421.849410489154</v>
      </c>
      <c r="C321" s="14">
        <f>VLOOKUP($A321,'低情景（2001-2060, 2020RMB）'!$A$14:$W$70,COLUMN('低情景（2001-2060, 2020RMB）'!V$1),0)</f>
        <v>22432.47684124767</v>
      </c>
      <c r="D321" s="14">
        <f>VLOOKUP($A321,'低情景（2001-2060, 2020RMB）'!$A$14:$W$70,COLUMN('低情景（2001-2060, 2020RMB）'!W$1),0)</f>
        <v>24223.247878201622</v>
      </c>
      <c r="E321" s="14">
        <f>VLOOKUP($A321,Python数据平滑!$A$114:$AN$167,COLUMN(Python数据平滑!C$114),0)</f>
        <v>24578.816390278102</v>
      </c>
      <c r="F321" s="14">
        <f>VLOOKUP($A321,Python数据平滑!$A$114:$AN$167,COLUMN(Python数据平滑!D$114),0)</f>
        <v>25443.477370458611</v>
      </c>
      <c r="G321" s="14">
        <f>VLOOKUP($A321,Python数据平滑!$A$114:$AN$167,COLUMN(Python数据平滑!E$114),0)</f>
        <v>26504.73484194812</v>
      </c>
      <c r="H321" s="14">
        <f>VLOOKUP($A321,Python数据平滑!$A$114:$AN$167,COLUMN(Python数据平滑!F$114),0)</f>
        <v>27477.56214545753</v>
      </c>
      <c r="I321" s="14">
        <f>VLOOKUP($A321,Python数据平滑!$A$114:$AN$167,COLUMN(Python数据平滑!G$114),0)</f>
        <v>28329.80100504354</v>
      </c>
      <c r="J321" s="14">
        <f>VLOOKUP($A321,Python数据平滑!$A$114:$AN$167,COLUMN(Python数据平滑!H$114),0)</f>
        <v>29104.084674467929</v>
      </c>
      <c r="K321" s="14">
        <f>VLOOKUP($A321,Python数据平滑!$A$114:$AN$167,COLUMN(Python数据平滑!I$114),0)</f>
        <v>29849.974781884732</v>
      </c>
      <c r="L321" s="14">
        <f>VLOOKUP($A321,Python数据平滑!$A$114:$AN$167,COLUMN(Python数据平滑!J$114),0)</f>
        <v>30623.02576817929</v>
      </c>
      <c r="M321" s="14">
        <f>VLOOKUP($A321,Python数据平滑!$A$114:$AN$167,COLUMN(Python数据平滑!K$114),0)</f>
        <v>31471.501269044489</v>
      </c>
      <c r="N321" s="14">
        <f>VLOOKUP($A321,Python数据平滑!$A$114:$AN$167,COLUMN(Python数据平滑!L$114),0)</f>
        <v>32394.377097340839</v>
      </c>
      <c r="O321" s="14">
        <f>VLOOKUP($A321,Python数据平滑!$A$114:$AN$167,COLUMN(Python数据平滑!M$114),0)</f>
        <v>33376.348219921812</v>
      </c>
      <c r="P321" s="14">
        <f>VLOOKUP($A321,Python数据平滑!$A$114:$AN$167,COLUMN(Python数据平滑!N$114),0)</f>
        <v>34400.06096530689</v>
      </c>
      <c r="Q321" s="14">
        <f>VLOOKUP($A321,Python数据平滑!$A$114:$AN$167,COLUMN(Python数据平滑!O$114),0)</f>
        <v>35445.81899740464</v>
      </c>
      <c r="R321" s="14">
        <f>VLOOKUP($A321,Python数据平滑!$A$114:$AN$167,COLUMN(Python数据平滑!P$114),0)</f>
        <v>36494.96400506104</v>
      </c>
      <c r="S321" s="14">
        <f>VLOOKUP($A321,Python数据平滑!$A$114:$AN$167,COLUMN(Python数据平滑!Q$114),0)</f>
        <v>37541.338338839661</v>
      </c>
      <c r="T321" s="14">
        <f>VLOOKUP($A321,Python数据平滑!$A$114:$AN$167,COLUMN(Python数据平滑!R$114),0)</f>
        <v>38581.99934748267</v>
      </c>
      <c r="U321" s="14">
        <f>VLOOKUP($A321,Python数据平滑!$A$114:$AN$167,COLUMN(Python数据平滑!S$114),0)</f>
        <v>39613.859256701537</v>
      </c>
      <c r="V321" s="14">
        <f>VLOOKUP($A321,Python数据平滑!$A$114:$AN$167,COLUMN(Python数据平滑!T$114),0)</f>
        <v>40633.693973006259</v>
      </c>
      <c r="W321" s="14">
        <f>VLOOKUP($A321,Python数据平滑!$A$114:$AN$167,COLUMN(Python数据平滑!U$114),0)</f>
        <v>41638.153571018673</v>
      </c>
      <c r="X321" s="14">
        <f>VLOOKUP($A321,Python数据平滑!$A$114:$AN$167,COLUMN(Python数据平滑!V$114),0)</f>
        <v>42623.774496963379</v>
      </c>
      <c r="Y321" s="14">
        <f>VLOOKUP($A321,Python数据平滑!$A$114:$AN$167,COLUMN(Python数据平滑!W$114),0)</f>
        <v>43586.993504081438</v>
      </c>
      <c r="Z321" s="14">
        <f>VLOOKUP($A321,Python数据平滑!$A$114:$AN$167,COLUMN(Python数据平滑!X$114),0)</f>
        <v>44524.163317015933</v>
      </c>
      <c r="AA321" s="14">
        <f>VLOOKUP($A321,Python数据平滑!$A$114:$AN$167,COLUMN(Python数据平滑!Y$114),0)</f>
        <v>45431.570001862623</v>
      </c>
      <c r="AB321" s="14">
        <f>VLOOKUP($A321,Python数据平滑!$A$114:$AN$167,COLUMN(Python数据平滑!Z$114),0)</f>
        <v>46305.451996757562</v>
      </c>
      <c r="AC321" s="14">
        <f>VLOOKUP($A321,Python数据平滑!$A$114:$AN$167,COLUMN(Python数据平滑!AA$114),0)</f>
        <v>47142.020734755512</v>
      </c>
      <c r="AD321" s="14">
        <f>VLOOKUP($A321,Python数据平滑!$A$114:$AN$167,COLUMN(Python数据平滑!AB$114),0)</f>
        <v>47937.48276662609</v>
      </c>
      <c r="AE321" s="14">
        <f>VLOOKUP($A321,Python数据平滑!$A$114:$AN$167,COLUMN(Python数据平滑!AC$114),0)</f>
        <v>48688.063266314603</v>
      </c>
      <c r="AF321" s="14">
        <f>VLOOKUP($A321,Python数据平滑!$A$114:$AN$167,COLUMN(Python数据平滑!AD$114),0)</f>
        <v>49390.030776535466</v>
      </c>
      <c r="AG321" s="14">
        <f>VLOOKUP($A321,Python数据平滑!$A$114:$AN$167,COLUMN(Python数据平滑!AE$114),0)</f>
        <v>50039.723026653563</v>
      </c>
      <c r="AH321" s="14">
        <f>VLOOKUP($A321,Python数据平滑!$A$114:$AN$167,COLUMN(Python数据平滑!AF$114),0)</f>
        <v>50633.573630071129</v>
      </c>
      <c r="AI321" s="14">
        <f>VLOOKUP($A321,Python数据平滑!$A$114:$AN$167,COLUMN(Python数据平滑!AG$114),0)</f>
        <v>51168.139444203807</v>
      </c>
      <c r="AJ321" s="14">
        <f>VLOOKUP($A321,Python数据平滑!$A$114:$AN$167,COLUMN(Python数据平滑!AH$114),0)</f>
        <v>51640.128353279542</v>
      </c>
      <c r="AK321" s="14">
        <f>VLOOKUP($A321,Python数据平滑!$A$114:$AN$167,COLUMN(Python数据平滑!AI$114),0)</f>
        <v>52046.427213085233</v>
      </c>
      <c r="AL321" s="14">
        <f>VLOOKUP($A321,Python数据平滑!$A$114:$AN$167,COLUMN(Python数据平滑!AJ$114),0)</f>
        <v>52384.129677922283</v>
      </c>
      <c r="AM321" s="14">
        <f>VLOOKUP($A321,Python数据平滑!$A$114:$AN$167,COLUMN(Python数据平滑!AK$114),0)</f>
        <v>52650.563613891049</v>
      </c>
      <c r="AN321" s="14">
        <f>VLOOKUP($A321,Python数据平滑!$A$114:$AN$167,COLUMN(Python数据平滑!AL$114),0)</f>
        <v>52843.317789682013</v>
      </c>
      <c r="AO321" s="14">
        <f>VLOOKUP($A321,Python数据平滑!$A$114:$AN$167,COLUMN(Python数据平滑!AM$114),0)</f>
        <v>52960.267526768548</v>
      </c>
      <c r="AP321" s="167">
        <f>VLOOKUP($A321,Python数据平滑!$A$114:$AN$167,COLUMN(Python数据平滑!AN$114),0)</f>
        <v>52999.598985673591</v>
      </c>
    </row>
    <row r="322" spans="1:42" x14ac:dyDescent="0.25">
      <c r="A322" s="132" t="s">
        <v>38</v>
      </c>
      <c r="B322" s="118">
        <f>VLOOKUP($A322,'低情景（2001-2060, 2020RMB）'!$A$14:$W$70,COLUMN('低情景（2001-2060, 2020RMB）'!U$1),0)</f>
        <v>5631.8307687185261</v>
      </c>
      <c r="C322" s="14">
        <f>VLOOKUP($A322,'低情景（2001-2060, 2020RMB）'!$A$14:$W$70,COLUMN('低情景（2001-2060, 2020RMB）'!V$1),0)</f>
        <v>6356.3613377239653</v>
      </c>
      <c r="D322" s="14">
        <f>VLOOKUP($A322,'低情景（2001-2060, 2020RMB）'!$A$14:$W$70,COLUMN('低情景（2001-2060, 2020RMB）'!W$1),0)</f>
        <v>6611.9630030332355</v>
      </c>
      <c r="E322" s="14">
        <f>VLOOKUP($A322,Python数据平滑!$A$114:$AN$167,COLUMN(Python数据平滑!C$114),0)</f>
        <v>6676.0183106174827</v>
      </c>
      <c r="F322" s="14">
        <f>VLOOKUP($A322,Python数据平滑!$A$114:$AN$167,COLUMN(Python数据平滑!D$114),0)</f>
        <v>6830.7715405353056</v>
      </c>
      <c r="G322" s="14">
        <f>VLOOKUP($A322,Python数据平滑!$A$114:$AN$167,COLUMN(Python数据平滑!E$114),0)</f>
        <v>7018.9723325671584</v>
      </c>
      <c r="H322" s="14">
        <f>VLOOKUP($A322,Python数据平滑!$A$114:$AN$167,COLUMN(Python数据平滑!F$114),0)</f>
        <v>7190.5862811485713</v>
      </c>
      <c r="I322" s="14">
        <f>VLOOKUP($A322,Python数据平滑!$A$114:$AN$167,COLUMN(Python数据平滑!G$114),0)</f>
        <v>7341.3151154268589</v>
      </c>
      <c r="J322" s="14">
        <f>VLOOKUP($A322,Python数据平滑!$A$114:$AN$167,COLUMN(Python数据平滑!H$114),0)</f>
        <v>7479.6813154182246</v>
      </c>
      <c r="K322" s="14">
        <f>VLOOKUP($A322,Python数据平滑!$A$114:$AN$167,COLUMN(Python数据平滑!I$114),0)</f>
        <v>7615.0517452348085</v>
      </c>
      <c r="L322" s="14">
        <f>VLOOKUP($A322,Python数据平滑!$A$114:$AN$167,COLUMN(Python数据平滑!J$114),0)</f>
        <v>7757.5401248600883</v>
      </c>
      <c r="M322" s="14">
        <f>VLOOKUP($A322,Python数据平滑!$A$114:$AN$167,COLUMN(Python数据平滑!K$114),0)</f>
        <v>7915.4698401964424</v>
      </c>
      <c r="N322" s="14">
        <f>VLOOKUP($A322,Python数据平滑!$A$114:$AN$167,COLUMN(Python数据平滑!L$114),0)</f>
        <v>8087.3794312820928</v>
      </c>
      <c r="O322" s="14">
        <f>VLOOKUP($A322,Python数据平滑!$A$114:$AN$167,COLUMN(Python数据平滑!M$114),0)</f>
        <v>8269.0109383830895</v>
      </c>
      <c r="P322" s="14">
        <f>VLOOKUP($A322,Python数据平滑!$A$114:$AN$167,COLUMN(Python数据平滑!N$114),0)</f>
        <v>8455.7106664710136</v>
      </c>
      <c r="Q322" s="14">
        <f>VLOOKUP($A322,Python数据平滑!$A$114:$AN$167,COLUMN(Python数据平滑!O$114),0)</f>
        <v>8642.3855288204013</v>
      </c>
      <c r="R322" s="14">
        <f>VLOOKUP($A322,Python数据平滑!$A$114:$AN$167,COLUMN(Python数据平滑!P$114),0)</f>
        <v>8824.410049538752</v>
      </c>
      <c r="S322" s="14">
        <f>VLOOKUP($A322,Python数据平滑!$A$114:$AN$167,COLUMN(Python数据平滑!Q$114),0)</f>
        <v>9000.5551284606481</v>
      </c>
      <c r="T322" s="14">
        <f>VLOOKUP($A322,Python数据平滑!$A$114:$AN$167,COLUMN(Python数据平滑!R$114),0)</f>
        <v>9170.4977008597089</v>
      </c>
      <c r="U322" s="14">
        <f>VLOOKUP($A322,Python数据平滑!$A$114:$AN$167,COLUMN(Python数据平滑!S$114),0)</f>
        <v>9333.9384717724188</v>
      </c>
      <c r="V322" s="14">
        <f>VLOOKUP($A322,Python数据平滑!$A$114:$AN$167,COLUMN(Python数据平滑!T$114),0)</f>
        <v>9490.602887306808</v>
      </c>
      <c r="W322" s="14">
        <f>VLOOKUP($A322,Python数据平滑!$A$114:$AN$167,COLUMN(Python数据平滑!U$114),0)</f>
        <v>9640.2419380158826</v>
      </c>
      <c r="X322" s="14">
        <f>VLOOKUP($A322,Python数据平滑!$A$114:$AN$167,COLUMN(Python数据平滑!V$114),0)</f>
        <v>9782.6327936986963</v>
      </c>
      <c r="Y322" s="14">
        <f>VLOOKUP($A322,Python数据平滑!$A$114:$AN$167,COLUMN(Python数据平滑!W$114),0)</f>
        <v>9917.5792704894284</v>
      </c>
      <c r="Z322" s="14">
        <f>VLOOKUP($A322,Python数据平滑!$A$114:$AN$167,COLUMN(Python数据平滑!X$114),0)</f>
        <v>10044.91213251863</v>
      </c>
      <c r="AA322" s="14">
        <f>VLOOKUP($A322,Python数据平滑!$A$114:$AN$167,COLUMN(Python数据平滑!Y$114),0)</f>
        <v>10164.489231766291</v>
      </c>
      <c r="AB322" s="14">
        <f>VLOOKUP($A322,Python数据平滑!$A$114:$AN$167,COLUMN(Python数据平滑!Z$114),0)</f>
        <v>10276.19549096714</v>
      </c>
      <c r="AC322" s="14">
        <f>VLOOKUP($A322,Python数据平滑!$A$114:$AN$167,COLUMN(Python数据平滑!AA$114),0)</f>
        <v>10379.942735558579</v>
      </c>
      <c r="AD322" s="14">
        <f>VLOOKUP($A322,Python数据平滑!$A$114:$AN$167,COLUMN(Python数据平滑!AB$114),0)</f>
        <v>10475.66938168078</v>
      </c>
      <c r="AE322" s="14">
        <f>VLOOKUP($A322,Python数据平滑!$A$114:$AN$167,COLUMN(Python数据平滑!AC$114),0)</f>
        <v>10563.33998813566</v>
      </c>
      <c r="AF322" s="14">
        <f>VLOOKUP($A322,Python数据平滑!$A$114:$AN$167,COLUMN(Python数据平滑!AD$114),0)</f>
        <v>10642.944680985571</v>
      </c>
      <c r="AG322" s="14">
        <f>VLOOKUP($A322,Python数据平滑!$A$114:$AN$167,COLUMN(Python数据平滑!AE$114),0)</f>
        <v>10714.498460123879</v>
      </c>
      <c r="AH322" s="14">
        <f>VLOOKUP($A322,Python数据平滑!$A$114:$AN$167,COLUMN(Python数据平滑!AF$114),0)</f>
        <v>10778.04039767281</v>
      </c>
      <c r="AI322" s="14">
        <f>VLOOKUP($A322,Python数据平滑!$A$114:$AN$167,COLUMN(Python数据平滑!AG$114),0)</f>
        <v>10833.632738466469</v>
      </c>
      <c r="AJ322" s="14">
        <f>VLOOKUP($A322,Python数据平滑!$A$114:$AN$167,COLUMN(Python数据平滑!AH$114),0)</f>
        <v>10881.359913158371</v>
      </c>
      <c r="AK322" s="14">
        <f>VLOOKUP($A322,Python数据平滑!$A$114:$AN$167,COLUMN(Python数据平滑!AI$114),0)</f>
        <v>10921.327474657959</v>
      </c>
      <c r="AL322" s="14">
        <f>VLOOKUP($A322,Python数据平滑!$A$114:$AN$167,COLUMN(Python数据平滑!AJ$114),0)</f>
        <v>10953.6609686555</v>
      </c>
      <c r="AM322" s="14">
        <f>VLOOKUP($A322,Python数据平滑!$A$114:$AN$167,COLUMN(Python数据平滑!AK$114),0)</f>
        <v>10978.50474894692</v>
      </c>
      <c r="AN322" s="14">
        <f>VLOOKUP($A322,Python数据平滑!$A$114:$AN$167,COLUMN(Python数据平滑!AL$114),0)</f>
        <v>10996.02074812339</v>
      </c>
      <c r="AO322" s="14">
        <f>VLOOKUP($A322,Python数据平滑!$A$114:$AN$167,COLUMN(Python数据平滑!AM$114),0)</f>
        <v>11006.38721395778</v>
      </c>
      <c r="AP322" s="167">
        <f>VLOOKUP($A322,Python数据平滑!$A$114:$AN$167,COLUMN(Python数据平滑!AN$114),0)</f>
        <v>11009.797421505589</v>
      </c>
    </row>
    <row r="323" spans="1:42" x14ac:dyDescent="0.25">
      <c r="A323" s="132" t="s">
        <v>39</v>
      </c>
      <c r="B323" s="118">
        <f>VLOOKUP($A323,'低情景（2001-2060, 2020RMB）'!$A$14:$W$70,COLUMN('低情景（2001-2060, 2020RMB）'!U$1),0)</f>
        <v>19907.377761640477</v>
      </c>
      <c r="C323" s="14">
        <f>VLOOKUP($A323,'低情景（2001-2060, 2020RMB）'!$A$14:$W$70,COLUMN('低情景（2001-2060, 2020RMB）'!V$1),0)</f>
        <v>24209.543450590434</v>
      </c>
      <c r="D323" s="14">
        <f>VLOOKUP($A323,'低情景（2001-2060, 2020RMB）'!$A$14:$W$70,COLUMN('低情景（2001-2060, 2020RMB）'!W$1),0)</f>
        <v>27519.375031440293</v>
      </c>
      <c r="E323" s="14">
        <f>VLOOKUP($A323,Python数据平滑!$A$114:$AN$167,COLUMN(Python数据平滑!C$114),0)</f>
        <v>28554.72953771197</v>
      </c>
      <c r="F323" s="14">
        <f>VLOOKUP($A323,Python数据平滑!$A$114:$AN$167,COLUMN(Python数据平滑!D$114),0)</f>
        <v>31174.27398321671</v>
      </c>
      <c r="G323" s="14">
        <f>VLOOKUP($A323,Python数据平滑!$A$114:$AN$167,COLUMN(Python数据平滑!E$114),0)</f>
        <v>34593.398063713757</v>
      </c>
      <c r="H323" s="14">
        <f>VLOOKUP($A323,Python数据平滑!$A$114:$AN$167,COLUMN(Python数据平滑!F$114),0)</f>
        <v>37935.335012595868</v>
      </c>
      <c r="I323" s="14">
        <f>VLOOKUP($A323,Python数据平滑!$A$114:$AN$167,COLUMN(Python数据平滑!G$114),0)</f>
        <v>41003.940971833268</v>
      </c>
      <c r="J323" s="14">
        <f>VLOOKUP($A323,Python数据平滑!$A$114:$AN$167,COLUMN(Python数据平滑!H$114),0)</f>
        <v>43852.149159915069</v>
      </c>
      <c r="K323" s="14">
        <f>VLOOKUP($A323,Python数据平滑!$A$114:$AN$167,COLUMN(Python数据平滑!I$114),0)</f>
        <v>46579.240560908707</v>
      </c>
      <c r="L323" s="14">
        <f>VLOOKUP($A323,Python数据平滑!$A$114:$AN$167,COLUMN(Python数据平滑!J$114),0)</f>
        <v>49326.783004405988</v>
      </c>
      <c r="M323" s="14">
        <f>VLOOKUP($A323,Python数据平滑!$A$114:$AN$167,COLUMN(Python数据平滑!K$114),0)</f>
        <v>52239.850124001139</v>
      </c>
      <c r="N323" s="14">
        <f>VLOOKUP($A323,Python数据平滑!$A$114:$AN$167,COLUMN(Python数据平滑!L$114),0)</f>
        <v>55339.933255036449</v>
      </c>
      <c r="O323" s="14">
        <f>VLOOKUP($A323,Python数据平滑!$A$114:$AN$167,COLUMN(Python数据平滑!M$114),0)</f>
        <v>58609.632565001739</v>
      </c>
      <c r="P323" s="14">
        <f>VLOOKUP($A323,Python数据平滑!$A$114:$AN$167,COLUMN(Python数据平滑!N$114),0)</f>
        <v>62025.333114280249</v>
      </c>
      <c r="Q323" s="14">
        <f>VLOOKUP($A323,Python数据平滑!$A$114:$AN$167,COLUMN(Python数据平滑!O$114),0)</f>
        <v>65556.390114107577</v>
      </c>
      <c r="R323" s="14">
        <f>VLOOKUP($A323,Python数据平滑!$A$114:$AN$167,COLUMN(Python数据平滑!P$114),0)</f>
        <v>69170.02191328461</v>
      </c>
      <c r="S323" s="14">
        <f>VLOOKUP($A323,Python数据平滑!$A$114:$AN$167,COLUMN(Python数据平滑!Q$114),0)</f>
        <v>72849.927034737542</v>
      </c>
      <c r="T323" s="14">
        <f>VLOOKUP($A323,Python数据平滑!$A$114:$AN$167,COLUMN(Python数据平滑!R$114),0)</f>
        <v>76583.477205533156</v>
      </c>
      <c r="U323" s="14">
        <f>VLOOKUP($A323,Python数据平滑!$A$114:$AN$167,COLUMN(Python数据平滑!S$114),0)</f>
        <v>80356.723479066073</v>
      </c>
      <c r="V323" s="14">
        <f>VLOOKUP($A323,Python数据平滑!$A$114:$AN$167,COLUMN(Python数据平滑!T$114),0)</f>
        <v>84154.426515849249</v>
      </c>
      <c r="W323" s="14">
        <f>VLOOKUP($A323,Python数据平滑!$A$114:$AN$167,COLUMN(Python数据平滑!U$114),0)</f>
        <v>87960.105491931419</v>
      </c>
      <c r="X323" s="14">
        <f>VLOOKUP($A323,Python数据平滑!$A$114:$AN$167,COLUMN(Python数据平滑!V$114),0)</f>
        <v>91756.106586078633</v>
      </c>
      <c r="Y323" s="14">
        <f>VLOOKUP($A323,Python数据平滑!$A$114:$AN$167,COLUMN(Python数据平滑!W$114),0)</f>
        <v>95523.691734990949</v>
      </c>
      <c r="Z323" s="14">
        <f>VLOOKUP($A323,Python数据平滑!$A$114:$AN$167,COLUMN(Python数据平滑!X$114),0)</f>
        <v>99243.148042969144</v>
      </c>
      <c r="AA323" s="14">
        <f>VLOOKUP($A323,Python数据平滑!$A$114:$AN$167,COLUMN(Python数据平滑!Y$114),0)</f>
        <v>102893.9178915551</v>
      </c>
      <c r="AB323" s="14">
        <f>VLOOKUP($A323,Python数据平滑!$A$114:$AN$167,COLUMN(Python数据平滑!Z$114),0)</f>
        <v>106454.7494199697</v>
      </c>
      <c r="AC323" s="14">
        <f>VLOOKUP($A323,Python数据平滑!$A$114:$AN$167,COLUMN(Python数据平滑!AA$114),0)</f>
        <v>109903.8666443486</v>
      </c>
      <c r="AD323" s="14">
        <f>VLOOKUP($A323,Python数据平滑!$A$114:$AN$167,COLUMN(Python数据平滑!AB$114),0)</f>
        <v>113219.15805980341</v>
      </c>
      <c r="AE323" s="14">
        <f>VLOOKUP($A323,Python数据平滑!$A$114:$AN$167,COLUMN(Python数据平滑!AC$114),0)</f>
        <v>116378.3821325648</v>
      </c>
      <c r="AF323" s="14">
        <f>VLOOKUP($A323,Python数据平滑!$A$114:$AN$167,COLUMN(Python数据平滑!AD$114),0)</f>
        <v>119359.3876493594</v>
      </c>
      <c r="AG323" s="14">
        <f>VLOOKUP($A323,Python数据平滑!$A$114:$AN$167,COLUMN(Python数据平滑!AE$114),0)</f>
        <v>122140.3464582942</v>
      </c>
      <c r="AH323" s="14">
        <f>VLOOKUP($A323,Python数据平滑!$A$114:$AN$167,COLUMN(Python数据平滑!AF$114),0)</f>
        <v>124699.99572116209</v>
      </c>
      <c r="AI323" s="14">
        <f>VLOOKUP($A323,Python数据平滑!$A$114:$AN$167,COLUMN(Python数据平滑!AG$114),0)</f>
        <v>127017.88641312229</v>
      </c>
      <c r="AJ323" s="14">
        <f>VLOOKUP($A323,Python数据平滑!$A$114:$AN$167,COLUMN(Python数据平滑!AH$114),0)</f>
        <v>129074.63446420329</v>
      </c>
      <c r="AK323" s="14">
        <f>VLOOKUP($A323,Python数据平滑!$A$114:$AN$167,COLUMN(Python数据平滑!AI$114),0)</f>
        <v>130852.17064996</v>
      </c>
      <c r="AL323" s="14">
        <f>VLOOKUP($A323,Python数据平滑!$A$114:$AN$167,COLUMN(Python数据平滑!AJ$114),0)</f>
        <v>132333.98511728531</v>
      </c>
      <c r="AM323" s="14">
        <f>VLOOKUP($A323,Python数据平滑!$A$114:$AN$167,COLUMN(Python数据平滑!AK$114),0)</f>
        <v>133505.36228631329</v>
      </c>
      <c r="AN323" s="14">
        <f>VLOOKUP($A323,Python数据平滑!$A$114:$AN$167,COLUMN(Python数据平滑!AL$114),0)</f>
        <v>134353.60180964871</v>
      </c>
      <c r="AO323" s="14">
        <f>VLOOKUP($A323,Python数据平滑!$A$114:$AN$167,COLUMN(Python数据平滑!AM$114),0)</f>
        <v>134868.2213032452</v>
      </c>
      <c r="AP323" s="167">
        <f>VLOOKUP($A323,Python数据平滑!$A$114:$AN$167,COLUMN(Python数据平滑!AN$114),0)</f>
        <v>135041.1366943733</v>
      </c>
    </row>
    <row r="324" spans="1:42" x14ac:dyDescent="0.25">
      <c r="A324" s="194" t="s">
        <v>40</v>
      </c>
      <c r="B324" s="216">
        <f>B88</f>
        <v>42058.73819766107</v>
      </c>
      <c r="C324" s="217">
        <f t="shared" ref="C324:D324" si="257">C88</f>
        <v>51422.622451019372</v>
      </c>
      <c r="D324" s="217">
        <f t="shared" si="257"/>
        <v>54801.586556831287</v>
      </c>
      <c r="E324" s="217">
        <f>SUM(E325:E327)</f>
        <v>56556.223772743731</v>
      </c>
      <c r="F324" s="217">
        <f t="shared" ref="F324:AP324" si="258">SUM(F325:F327)</f>
        <v>60903.204490084259</v>
      </c>
      <c r="G324" s="217">
        <f t="shared" si="258"/>
        <v>66359.808177348517</v>
      </c>
      <c r="H324" s="217">
        <f t="shared" si="258"/>
        <v>71361.034168499013</v>
      </c>
      <c r="I324" s="217">
        <f t="shared" si="258"/>
        <v>75662.822012723802</v>
      </c>
      <c r="J324" s="217">
        <f t="shared" si="258"/>
        <v>79497.73649721242</v>
      </c>
      <c r="K324" s="217">
        <f t="shared" si="258"/>
        <v>83189.975056021329</v>
      </c>
      <c r="L324" s="217">
        <f t="shared" si="258"/>
        <v>87142.530391880879</v>
      </c>
      <c r="M324" s="217">
        <f t="shared" si="258"/>
        <v>91739.150496934744</v>
      </c>
      <c r="N324" s="217">
        <f t="shared" si="258"/>
        <v>97016.100238235696</v>
      </c>
      <c r="O324" s="217">
        <f t="shared" si="258"/>
        <v>102899.56429827731</v>
      </c>
      <c r="P324" s="217">
        <f t="shared" si="258"/>
        <v>109289.30843644249</v>
      </c>
      <c r="Q324" s="217">
        <f t="shared" si="258"/>
        <v>116050.74691962601</v>
      </c>
      <c r="R324" s="217">
        <f t="shared" si="258"/>
        <v>123039.80294887962</v>
      </c>
      <c r="S324" s="217">
        <f t="shared" si="258"/>
        <v>130207.71028137268</v>
      </c>
      <c r="T324" s="217">
        <f t="shared" si="258"/>
        <v>137530.53755323178</v>
      </c>
      <c r="U324" s="217">
        <f t="shared" si="258"/>
        <v>144981.19484775019</v>
      </c>
      <c r="V324" s="217">
        <f t="shared" si="258"/>
        <v>152529.43954827171</v>
      </c>
      <c r="W324" s="217">
        <f t="shared" si="258"/>
        <v>160141.92407100595</v>
      </c>
      <c r="X324" s="217">
        <f t="shared" si="258"/>
        <v>167782.28900813527</v>
      </c>
      <c r="Y324" s="217">
        <f t="shared" si="258"/>
        <v>175411.30479941698</v>
      </c>
      <c r="Z324" s="217">
        <f t="shared" si="258"/>
        <v>182987.06452626397</v>
      </c>
      <c r="AA324" s="217">
        <f t="shared" si="258"/>
        <v>190465.22978152608</v>
      </c>
      <c r="AB324" s="217">
        <f t="shared" si="258"/>
        <v>197799.33080846135</v>
      </c>
      <c r="AC324" s="217">
        <f t="shared" si="258"/>
        <v>204941.12122364162</v>
      </c>
      <c r="AD324" s="217">
        <f t="shared" si="258"/>
        <v>211840.98664376946</v>
      </c>
      <c r="AE324" s="217">
        <f t="shared" si="258"/>
        <v>218448.40543213923</v>
      </c>
      <c r="AF324" s="217">
        <f t="shared" si="258"/>
        <v>224712.45857758156</v>
      </c>
      <c r="AG324" s="217">
        <f t="shared" si="258"/>
        <v>230582.38443280049</v>
      </c>
      <c r="AH324" s="217">
        <f t="shared" si="258"/>
        <v>236008.1726910717</v>
      </c>
      <c r="AI324" s="217">
        <f t="shared" si="258"/>
        <v>240941.19059722664</v>
      </c>
      <c r="AJ324" s="217">
        <f t="shared" si="258"/>
        <v>245334.83300370455</v>
      </c>
      <c r="AK324" s="217">
        <f t="shared" si="258"/>
        <v>249145.18653434244</v>
      </c>
      <c r="AL324" s="217">
        <f t="shared" si="258"/>
        <v>252331.69685256362</v>
      </c>
      <c r="AM324" s="217">
        <f t="shared" si="258"/>
        <v>254857.82689678558</v>
      </c>
      <c r="AN324" s="217">
        <f t="shared" si="258"/>
        <v>256691.69299839478</v>
      </c>
      <c r="AO324" s="217">
        <f t="shared" si="258"/>
        <v>257806.66509285982</v>
      </c>
      <c r="AP324" s="218">
        <f t="shared" si="258"/>
        <v>258181.91682902211</v>
      </c>
    </row>
    <row r="325" spans="1:42" x14ac:dyDescent="0.25">
      <c r="A325" s="131" t="s">
        <v>41</v>
      </c>
      <c r="B325" s="118">
        <f>VLOOKUP($A325,'低情景（2001-2060, 2020RMB）'!$A$14:$W$70,COLUMN('低情景（2001-2060, 2020RMB）'!U$1),0)</f>
        <v>30415.615726595752</v>
      </c>
      <c r="C325" s="14">
        <f>VLOOKUP($A325,'低情景（2001-2060, 2020RMB）'!$A$14:$W$70,COLUMN('低情景（2001-2060, 2020RMB）'!V$1),0)</f>
        <v>36640.354816724648</v>
      </c>
      <c r="D325" s="14">
        <f>VLOOKUP($A325,'低情景（2001-2060, 2020RMB）'!$A$14:$W$70,COLUMN('低情景（2001-2060, 2020RMB）'!W$1),0)</f>
        <v>40049.197919647981</v>
      </c>
      <c r="E325" s="14">
        <f>VLOOKUP($A325,Python数据平滑!$A$114:$AN$167,COLUMN(Python数据平滑!C$114),0)</f>
        <v>41425.627785946068</v>
      </c>
      <c r="F325" s="14">
        <f>VLOOKUP($A325,Python数据平滑!$A$114:$AN$167,COLUMN(Python数据平滑!D$114),0)</f>
        <v>44847.200745925707</v>
      </c>
      <c r="G325" s="14">
        <f>VLOOKUP($A325,Python数据平滑!$A$114:$AN$167,COLUMN(Python数据平滑!E$114),0)</f>
        <v>49164.674671435772</v>
      </c>
      <c r="H325" s="14">
        <f>VLOOKUP($A325,Python数据平滑!$A$114:$AN$167,COLUMN(Python数据平滑!F$114),0)</f>
        <v>53144.77927267937</v>
      </c>
      <c r="I325" s="14">
        <f>VLOOKUP($A325,Python数据平滑!$A$114:$AN$167,COLUMN(Python数据平滑!G$114),0)</f>
        <v>56585.51562297457</v>
      </c>
      <c r="J325" s="14">
        <f>VLOOKUP($A325,Python数据平滑!$A$114:$AN$167,COLUMN(Python数据平滑!H$114),0)</f>
        <v>59663.977684539401</v>
      </c>
      <c r="K325" s="14">
        <f>VLOOKUP($A325,Python数据平滑!$A$114:$AN$167,COLUMN(Python数据平滑!I$114),0)</f>
        <v>62633.460795497027</v>
      </c>
      <c r="L325" s="14">
        <f>VLOOKUP($A325,Python数据平滑!$A$114:$AN$167,COLUMN(Python数据平滑!J$114),0)</f>
        <v>65813.186433769748</v>
      </c>
      <c r="M325" s="14">
        <f>VLOOKUP($A325,Python数据平滑!$A$114:$AN$167,COLUMN(Python数据平滑!K$114),0)</f>
        <v>69509.783382558948</v>
      </c>
      <c r="N325" s="14">
        <f>VLOOKUP($A325,Python数据平滑!$A$114:$AN$167,COLUMN(Python数据平滑!L$114),0)</f>
        <v>73752.438845920988</v>
      </c>
      <c r="O325" s="14">
        <f>VLOOKUP($A325,Python数据平滑!$A$114:$AN$167,COLUMN(Python数据平滑!M$114),0)</f>
        <v>78480.972931468074</v>
      </c>
      <c r="P325" s="14">
        <f>VLOOKUP($A325,Python数据平滑!$A$114:$AN$167,COLUMN(Python数据平滑!N$114),0)</f>
        <v>83612.270857275522</v>
      </c>
      <c r="Q325" s="14">
        <f>VLOOKUP($A325,Python数据平滑!$A$114:$AN$167,COLUMN(Python数据平滑!O$114),0)</f>
        <v>89033.49344119904</v>
      </c>
      <c r="R325" s="14">
        <f>VLOOKUP($A325,Python数据平滑!$A$114:$AN$167,COLUMN(Python数据平滑!P$114),0)</f>
        <v>94622.9438878332</v>
      </c>
      <c r="S325" s="14">
        <f>VLOOKUP($A325,Python数据平滑!$A$114:$AN$167,COLUMN(Python数据平滑!Q$114),0)</f>
        <v>100338.63023384439</v>
      </c>
      <c r="T325" s="14">
        <f>VLOOKUP($A325,Python数据平滑!$A$114:$AN$167,COLUMN(Python数据平滑!R$114),0)</f>
        <v>106159.6212597433</v>
      </c>
      <c r="U325" s="14">
        <f>VLOOKUP($A325,Python数据平滑!$A$114:$AN$167,COLUMN(Python数据平滑!S$114),0)</f>
        <v>112062.6380589586</v>
      </c>
      <c r="V325" s="14">
        <f>VLOOKUP($A325,Python数据平滑!$A$114:$AN$167,COLUMN(Python数据平滑!T$114),0)</f>
        <v>118022.1227111738</v>
      </c>
      <c r="W325" s="14">
        <f>VLOOKUP($A325,Python数据平滑!$A$114:$AN$167,COLUMN(Python数据平滑!U$114),0)</f>
        <v>124010.342789317</v>
      </c>
      <c r="X325" s="14">
        <f>VLOOKUP($A325,Python数据平滑!$A$114:$AN$167,COLUMN(Python数据平滑!V$114),0)</f>
        <v>129997.5329407328</v>
      </c>
      <c r="Y325" s="14">
        <f>VLOOKUP($A325,Python数据平滑!$A$114:$AN$167,COLUMN(Python数据平滑!W$114),0)</f>
        <v>135952.07418321029</v>
      </c>
      <c r="Z325" s="14">
        <f>VLOOKUP($A325,Python数据平滑!$A$114:$AN$167,COLUMN(Python数据平滑!X$114),0)</f>
        <v>141840.71089018841</v>
      </c>
      <c r="AA325" s="14">
        <f>VLOOKUP($A325,Python数据平滑!$A$114:$AN$167,COLUMN(Python数据平滑!Y$114),0)</f>
        <v>147628.80471706891</v>
      </c>
      <c r="AB325" s="14">
        <f>VLOOKUP($A325,Python数据平滑!$A$114:$AN$167,COLUMN(Python数据平滑!Z$114),0)</f>
        <v>153280.6239552889</v>
      </c>
      <c r="AC325" s="14">
        <f>VLOOKUP($A325,Python数据平滑!$A$114:$AN$167,COLUMN(Python数据平滑!AA$114),0)</f>
        <v>158759.66600805381</v>
      </c>
      <c r="AD325" s="14">
        <f>VLOOKUP($A325,Python数据平滑!$A$114:$AN$167,COLUMN(Python数据平滑!AB$114),0)</f>
        <v>164029.00987903029</v>
      </c>
      <c r="AE325" s="14">
        <f>VLOOKUP($A325,Python数据平滑!$A$114:$AN$167,COLUMN(Python数据平滑!AC$114),0)</f>
        <v>169051.6947721644</v>
      </c>
      <c r="AF325" s="14">
        <f>VLOOKUP($A325,Python数据平滑!$A$114:$AN$167,COLUMN(Python数据平滑!AD$114),0)</f>
        <v>173791.12013783661</v>
      </c>
      <c r="AG325" s="14">
        <f>VLOOKUP($A325,Python数据平滑!$A$114:$AN$167,COLUMN(Python数据平滑!AE$114),0)</f>
        <v>178211.46178924051</v>
      </c>
      <c r="AH325" s="14">
        <f>VLOOKUP($A325,Python数据平滑!$A$114:$AN$167,COLUMN(Python数据平滑!AF$114),0)</f>
        <v>182278.09807482699</v>
      </c>
      <c r="AI325" s="14">
        <f>VLOOKUP($A325,Python数据平滑!$A$114:$AN$167,COLUMN(Python数据平滑!AG$114),0)</f>
        <v>185958.03954909099</v>
      </c>
      <c r="AJ325" s="14">
        <f>VLOOKUP($A325,Python数据平滑!$A$114:$AN$167,COLUMN(Python数据平滑!AH$114),0)</f>
        <v>189220.3551548848</v>
      </c>
      <c r="AK325" s="14">
        <f>VLOOKUP($A325,Python数据平滑!$A$114:$AN$167,COLUMN(Python数据平滑!AI$114),0)</f>
        <v>192036.5876339176</v>
      </c>
      <c r="AL325" s="14">
        <f>VLOOKUP($A325,Python数据平滑!$A$114:$AN$167,COLUMN(Python数据平滑!AJ$114),0)</f>
        <v>194381.1507337018</v>
      </c>
      <c r="AM325" s="14">
        <f>VLOOKUP($A325,Python数据平滑!$A$114:$AN$167,COLUMN(Python数据平滑!AK$114),0)</f>
        <v>196231.70079113799</v>
      </c>
      <c r="AN325" s="14">
        <f>VLOOKUP($A325,Python数据平滑!$A$114:$AN$167,COLUMN(Python数据平滑!AL$114),0)</f>
        <v>197569.47545365119</v>
      </c>
      <c r="AO325" s="14">
        <f>VLOOKUP($A325,Python数据平滑!$A$114:$AN$167,COLUMN(Python数据平滑!AM$114),0)</f>
        <v>198379.59265227619</v>
      </c>
      <c r="AP325" s="167">
        <f>VLOOKUP($A325,Python数据平滑!$A$114:$AN$167,COLUMN(Python数据平滑!AN$114),0)</f>
        <v>198651.30346665779</v>
      </c>
    </row>
    <row r="326" spans="1:42" x14ac:dyDescent="0.25">
      <c r="A326" s="132" t="s">
        <v>42</v>
      </c>
      <c r="B326" s="118">
        <f>VLOOKUP($A326,'低情景（2001-2060, 2020RMB）'!$A$14:$W$70,COLUMN('低情景（2001-2060, 2020RMB）'!U$1),0)</f>
        <v>2602.606982377547</v>
      </c>
      <c r="C326" s="14">
        <f>VLOOKUP($A326,'低情景（2001-2060, 2020RMB）'!$A$14:$W$70,COLUMN('低情景（2001-2060, 2020RMB）'!V$1),0)</f>
        <v>3034.983345987991</v>
      </c>
      <c r="D326" s="14">
        <f>VLOOKUP($A326,'低情景（2001-2060, 2020RMB）'!$A$14:$W$70,COLUMN('低情景（2001-2060, 2020RMB）'!W$1),0)</f>
        <v>3224.8526645654251</v>
      </c>
      <c r="E326" s="14">
        <f>VLOOKUP($A326,Python数据平滑!$A$114:$AN$167,COLUMN(Python数据平滑!C$114),0)</f>
        <v>3299.3130516253209</v>
      </c>
      <c r="F326" s="14">
        <f>VLOOKUP($A326,Python数据平滑!$A$114:$AN$167,COLUMN(Python数据平滑!D$114),0)</f>
        <v>3480.550036630329</v>
      </c>
      <c r="G326" s="14">
        <f>VLOOKUP($A326,Python数据平滑!$A$114:$AN$167,COLUMN(Python数据平滑!E$114),0)</f>
        <v>3701.7583827078938</v>
      </c>
      <c r="H326" s="14">
        <f>VLOOKUP($A326,Python数据平滑!$A$114:$AN$167,COLUMN(Python数据平滑!F$114),0)</f>
        <v>3897.996908731091</v>
      </c>
      <c r="I326" s="14">
        <f>VLOOKUP($A326,Python数据平滑!$A$114:$AN$167,COLUMN(Python数据平滑!G$114),0)</f>
        <v>4061.9510403823579</v>
      </c>
      <c r="J326" s="14">
        <f>VLOOKUP($A326,Python数据平滑!$A$114:$AN$167,COLUMN(Python数据平滑!H$114),0)</f>
        <v>4205.1982142683228</v>
      </c>
      <c r="K326" s="14">
        <f>VLOOKUP($A326,Python数据平滑!$A$114:$AN$167,COLUMN(Python数据平滑!I$114),0)</f>
        <v>4342.058511692122</v>
      </c>
      <c r="L326" s="14">
        <f>VLOOKUP($A326,Python数据平滑!$A$114:$AN$167,COLUMN(Python数据平滑!J$114),0)</f>
        <v>4489.1188711580789</v>
      </c>
      <c r="M326" s="14">
        <f>VLOOKUP($A326,Python数据平滑!$A$114:$AN$167,COLUMN(Python数据平滑!K$114),0)</f>
        <v>4661.3703803823946</v>
      </c>
      <c r="N326" s="14">
        <f>VLOOKUP($A326,Python数据平滑!$A$114:$AN$167,COLUMN(Python数据平滑!L$114),0)</f>
        <v>4859.7295669974828</v>
      </c>
      <c r="O326" s="14">
        <f>VLOOKUP($A326,Python数据平滑!$A$114:$AN$167,COLUMN(Python数据平滑!M$114),0)</f>
        <v>5080.9802337910014</v>
      </c>
      <c r="P326" s="14">
        <f>VLOOKUP($A326,Python数据平滑!$A$114:$AN$167,COLUMN(Python数据平滑!N$114),0)</f>
        <v>5321.2143099735886</v>
      </c>
      <c r="Q326" s="14">
        <f>VLOOKUP($A326,Python数据平滑!$A$114:$AN$167,COLUMN(Python数据平滑!O$114),0)</f>
        <v>5575.6148532828292</v>
      </c>
      <c r="R326" s="14">
        <f>VLOOKUP($A326,Python数据平滑!$A$114:$AN$167,COLUMN(Python数据平滑!P$114),0)</f>
        <v>5839.3218548209416</v>
      </c>
      <c r="S326" s="14">
        <f>VLOOKUP($A326,Python数据平滑!$A$114:$AN$167,COLUMN(Python数据平滑!Q$114),0)</f>
        <v>6110.8310347218594</v>
      </c>
      <c r="T326" s="14">
        <f>VLOOKUP($A326,Python数据平滑!$A$114:$AN$167,COLUMN(Python数据平滑!R$114),0)</f>
        <v>6389.4704635798189</v>
      </c>
      <c r="U326" s="14">
        <f>VLOOKUP($A326,Python数据平滑!$A$114:$AN$167,COLUMN(Python数据平滑!S$114),0)</f>
        <v>6674.4379812904444</v>
      </c>
      <c r="V326" s="14">
        <f>VLOOKUP($A326,Python数据平滑!$A$114:$AN$167,COLUMN(Python数据平滑!T$114),0)</f>
        <v>6964.7943152168418</v>
      </c>
      <c r="W326" s="14">
        <f>VLOOKUP($A326,Python数据平滑!$A$114:$AN$167,COLUMN(Python数据平滑!U$114),0)</f>
        <v>7259.4574073629383</v>
      </c>
      <c r="X326" s="14">
        <f>VLOOKUP($A326,Python数据平滑!$A$114:$AN$167,COLUMN(Python数据平滑!V$114),0)</f>
        <v>7557.1982435007512</v>
      </c>
      <c r="Y326" s="14">
        <f>VLOOKUP($A326,Python数据平滑!$A$114:$AN$167,COLUMN(Python数据平滑!W$114),0)</f>
        <v>7856.6384887722679</v>
      </c>
      <c r="Z326" s="14">
        <f>VLOOKUP($A326,Python数据平滑!$A$114:$AN$167,COLUMN(Python数据平滑!X$114),0)</f>
        <v>8156.2502391213848</v>
      </c>
      <c r="AA326" s="14">
        <f>VLOOKUP($A326,Python数据平滑!$A$114:$AN$167,COLUMN(Python数据平滑!Y$114),0)</f>
        <v>8454.3581945949973</v>
      </c>
      <c r="AB326" s="14">
        <f>VLOOKUP($A326,Python数据平滑!$A$114:$AN$167,COLUMN(Python数据平滑!Z$114),0)</f>
        <v>8749.144547713533</v>
      </c>
      <c r="AC326" s="14">
        <f>VLOOKUP($A326,Python数据平滑!$A$114:$AN$167,COLUMN(Python数据平滑!AA$114),0)</f>
        <v>9038.6568564807039</v>
      </c>
      <c r="AD326" s="14">
        <f>VLOOKUP($A326,Python数据平滑!$A$114:$AN$167,COLUMN(Python数据平滑!AB$114),0)</f>
        <v>9320.8191360975907</v>
      </c>
      <c r="AE326" s="14">
        <f>VLOOKUP($A326,Python数据平滑!$A$114:$AN$167,COLUMN(Python数据平滑!AC$114),0)</f>
        <v>9593.4463552462385</v>
      </c>
      <c r="AF326" s="14">
        <f>VLOOKUP($A326,Python数据平滑!$A$114:$AN$167,COLUMN(Python数据平滑!AD$114),0)</f>
        <v>9854.2624614538126</v>
      </c>
      <c r="AG326" s="14">
        <f>VLOOKUP($A326,Python数据平滑!$A$114:$AN$167,COLUMN(Python数据平滑!AE$114),0)</f>
        <v>10100.921985522729</v>
      </c>
      <c r="AH326" s="14">
        <f>VLOOKUP($A326,Python数据平滑!$A$114:$AN$167,COLUMN(Python数据平滑!AF$114),0)</f>
        <v>10331.03518783158</v>
      </c>
      <c r="AI326" s="14">
        <f>VLOOKUP($A326,Python数据平滑!$A$114:$AN$167,COLUMN(Python数据平滑!AG$114),0)</f>
        <v>10542.196610594099</v>
      </c>
      <c r="AJ326" s="14">
        <f>VLOOKUP($A326,Python数据平滑!$A$114:$AN$167,COLUMN(Python数据平滑!AH$114),0)</f>
        <v>10732.01679169709</v>
      </c>
      <c r="AK326" s="14">
        <f>VLOOKUP($A326,Python数据平滑!$A$114:$AN$167,COLUMN(Python数据平滑!AI$114),0)</f>
        <v>10898.15678000076</v>
      </c>
      <c r="AL326" s="14">
        <f>VLOOKUP($A326,Python数据平滑!$A$114:$AN$167,COLUMN(Python数据平滑!AJ$114),0)</f>
        <v>11038.36497216578</v>
      </c>
      <c r="AM326" s="14">
        <f>VLOOKUP($A326,Python数据平滑!$A$114:$AN$167,COLUMN(Python数据平滑!AK$114),0)</f>
        <v>11150.515671025451</v>
      </c>
      <c r="AN326" s="14">
        <f>VLOOKUP($A326,Python数据平滑!$A$114:$AN$167,COLUMN(Python数据平滑!AL$114),0)</f>
        <v>11232.648649703069</v>
      </c>
      <c r="AO326" s="14">
        <f>VLOOKUP($A326,Python数据平滑!$A$114:$AN$167,COLUMN(Python数据平滑!AM$114),0)</f>
        <v>11283.00889902521</v>
      </c>
      <c r="AP326" s="167">
        <f>VLOOKUP($A326,Python数据平滑!$A$114:$AN$167,COLUMN(Python数据平滑!AN$114),0)</f>
        <v>11300.08564355152</v>
      </c>
    </row>
    <row r="327" spans="1:42" x14ac:dyDescent="0.25">
      <c r="A327" s="132" t="s">
        <v>43</v>
      </c>
      <c r="B327" s="118">
        <f>VLOOKUP($A327,'低情景（2001-2060, 2020RMB）'!$A$14:$W$70,COLUMN('低情景（2001-2060, 2020RMB）'!U$1),0)</f>
        <v>9040.5154886877699</v>
      </c>
      <c r="C327" s="14">
        <f>VLOOKUP($A327,'低情景（2001-2060, 2020RMB）'!$A$14:$W$70,COLUMN('低情景（2001-2060, 2020RMB）'!V$1),0)</f>
        <v>11747.284288306733</v>
      </c>
      <c r="D327" s="14">
        <f>VLOOKUP($A327,'低情景（2001-2060, 2020RMB）'!$A$14:$W$70,COLUMN('低情景（2001-2060, 2020RMB）'!W$1),0)</f>
        <v>11527.535972617879</v>
      </c>
      <c r="E327" s="14">
        <f>VLOOKUP($A327,Python数据平滑!$A$114:$AN$167,COLUMN(Python数据平滑!C$114),0)</f>
        <v>11831.282935172339</v>
      </c>
      <c r="F327" s="14">
        <f>VLOOKUP($A327,Python数据平滑!$A$114:$AN$167,COLUMN(Python数据平滑!D$114),0)</f>
        <v>12575.453707528221</v>
      </c>
      <c r="G327" s="14">
        <f>VLOOKUP($A327,Python数据平滑!$A$114:$AN$167,COLUMN(Python数据平滑!E$114),0)</f>
        <v>13493.375123204851</v>
      </c>
      <c r="H327" s="14">
        <f>VLOOKUP($A327,Python数据平滑!$A$114:$AN$167,COLUMN(Python数据平滑!F$114),0)</f>
        <v>14318.257987088549</v>
      </c>
      <c r="I327" s="14">
        <f>VLOOKUP($A327,Python数据平滑!$A$114:$AN$167,COLUMN(Python数据平滑!G$114),0)</f>
        <v>15015.355349366881</v>
      </c>
      <c r="J327" s="14">
        <f>VLOOKUP($A327,Python数据平滑!$A$114:$AN$167,COLUMN(Python数据平滑!H$114),0)</f>
        <v>15628.5605984047</v>
      </c>
      <c r="K327" s="14">
        <f>VLOOKUP($A327,Python数据平滑!$A$114:$AN$167,COLUMN(Python数据平滑!I$114),0)</f>
        <v>16214.45574883217</v>
      </c>
      <c r="L327" s="14">
        <f>VLOOKUP($A327,Python数据平滑!$A$114:$AN$167,COLUMN(Python数据平滑!J$114),0)</f>
        <v>16840.225086953051</v>
      </c>
      <c r="M327" s="14">
        <f>VLOOKUP($A327,Python数据平滑!$A$114:$AN$167,COLUMN(Python数据平滑!K$114),0)</f>
        <v>17567.996733993401</v>
      </c>
      <c r="N327" s="14">
        <f>VLOOKUP($A327,Python数据平滑!$A$114:$AN$167,COLUMN(Python数据平滑!L$114),0)</f>
        <v>18403.931825317221</v>
      </c>
      <c r="O327" s="14">
        <f>VLOOKUP($A327,Python数据平滑!$A$114:$AN$167,COLUMN(Python数据平滑!M$114),0)</f>
        <v>19337.611133018239</v>
      </c>
      <c r="P327" s="14">
        <f>VLOOKUP($A327,Python数据平滑!$A$114:$AN$167,COLUMN(Python数据平滑!N$114),0)</f>
        <v>20355.823269193381</v>
      </c>
      <c r="Q327" s="14">
        <f>VLOOKUP($A327,Python数据平滑!$A$114:$AN$167,COLUMN(Python数据平滑!O$114),0)</f>
        <v>21441.63862514414</v>
      </c>
      <c r="R327" s="14">
        <f>VLOOKUP($A327,Python数据平滑!$A$114:$AN$167,COLUMN(Python数据平滑!P$114),0)</f>
        <v>22577.537206225479</v>
      </c>
      <c r="S327" s="14">
        <f>VLOOKUP($A327,Python数据平滑!$A$114:$AN$167,COLUMN(Python数据平滑!Q$114),0)</f>
        <v>23758.24901280642</v>
      </c>
      <c r="T327" s="14">
        <f>VLOOKUP($A327,Python数据平滑!$A$114:$AN$167,COLUMN(Python数据平滑!R$114),0)</f>
        <v>24981.445829908651</v>
      </c>
      <c r="U327" s="14">
        <f>VLOOKUP($A327,Python数据平滑!$A$114:$AN$167,COLUMN(Python数据平滑!S$114),0)</f>
        <v>26244.11880750112</v>
      </c>
      <c r="V327" s="14">
        <f>VLOOKUP($A327,Python数据平滑!$A$114:$AN$167,COLUMN(Python数据平滑!T$114),0)</f>
        <v>27542.522521881059</v>
      </c>
      <c r="W327" s="14">
        <f>VLOOKUP($A327,Python数据平滑!$A$114:$AN$167,COLUMN(Python数据平滑!U$114),0)</f>
        <v>28872.123874326</v>
      </c>
      <c r="X327" s="14">
        <f>VLOOKUP($A327,Python数据平滑!$A$114:$AN$167,COLUMN(Python数据平滑!V$114),0)</f>
        <v>30227.557823901749</v>
      </c>
      <c r="Y327" s="14">
        <f>VLOOKUP($A327,Python数据平滑!$A$114:$AN$167,COLUMN(Python数据平滑!W$114),0)</f>
        <v>31602.592127434429</v>
      </c>
      <c r="Z327" s="14">
        <f>VLOOKUP($A327,Python数据平滑!$A$114:$AN$167,COLUMN(Python数据平滑!X$114),0)</f>
        <v>32990.103396954197</v>
      </c>
      <c r="AA327" s="14">
        <f>VLOOKUP($A327,Python数据平滑!$A$114:$AN$167,COLUMN(Python数据平滑!Y$114),0)</f>
        <v>34382.066869862188</v>
      </c>
      <c r="AB327" s="14">
        <f>VLOOKUP($A327,Python数据平滑!$A$114:$AN$167,COLUMN(Python数据平滑!Z$114),0)</f>
        <v>35769.562305458901</v>
      </c>
      <c r="AC327" s="14">
        <f>VLOOKUP($A327,Python数据平滑!$A$114:$AN$167,COLUMN(Python数据平滑!AA$114),0)</f>
        <v>37142.798359107117</v>
      </c>
      <c r="AD327" s="14">
        <f>VLOOKUP($A327,Python数据平滑!$A$114:$AN$167,COLUMN(Python数据平滑!AB$114),0)</f>
        <v>38491.157628641588</v>
      </c>
      <c r="AE327" s="14">
        <f>VLOOKUP($A327,Python数据平滑!$A$114:$AN$167,COLUMN(Python数据平滑!AC$114),0)</f>
        <v>39803.264304728596</v>
      </c>
      <c r="AF327" s="14">
        <f>VLOOKUP($A327,Python数据平滑!$A$114:$AN$167,COLUMN(Python数据平滑!AD$114),0)</f>
        <v>41067.075978291126</v>
      </c>
      <c r="AG327" s="14">
        <f>VLOOKUP($A327,Python数据平滑!$A$114:$AN$167,COLUMN(Python数据平滑!AE$114),0)</f>
        <v>42270.000658037257</v>
      </c>
      <c r="AH327" s="14">
        <f>VLOOKUP($A327,Python数据平滑!$A$114:$AN$167,COLUMN(Python数据平滑!AF$114),0)</f>
        <v>43399.039428413118</v>
      </c>
      <c r="AI327" s="14">
        <f>VLOOKUP($A327,Python数据平滑!$A$114:$AN$167,COLUMN(Python数据平滑!AG$114),0)</f>
        <v>44440.954437541543</v>
      </c>
      <c r="AJ327" s="14">
        <f>VLOOKUP($A327,Python数据平滑!$A$114:$AN$167,COLUMN(Python数据平滑!AH$114),0)</f>
        <v>45382.461057122651</v>
      </c>
      <c r="AK327" s="14">
        <f>VLOOKUP($A327,Python数据平滑!$A$114:$AN$167,COLUMN(Python数据平滑!AI$114),0)</f>
        <v>46210.442120424093</v>
      </c>
      <c r="AL327" s="14">
        <f>VLOOKUP($A327,Python数据平滑!$A$114:$AN$167,COLUMN(Python数据平滑!AJ$114),0)</f>
        <v>46912.181146696043</v>
      </c>
      <c r="AM327" s="14">
        <f>VLOOKUP($A327,Python数据平滑!$A$114:$AN$167,COLUMN(Python数据平滑!AK$114),0)</f>
        <v>47475.610434622162</v>
      </c>
      <c r="AN327" s="14">
        <f>VLOOKUP($A327,Python数据平滑!$A$114:$AN$167,COLUMN(Python数据平滑!AL$114),0)</f>
        <v>47889.568895040502</v>
      </c>
      <c r="AO327" s="14">
        <f>VLOOKUP($A327,Python数据平滑!$A$114:$AN$167,COLUMN(Python数据平滑!AM$114),0)</f>
        <v>48144.063541558433</v>
      </c>
      <c r="AP327" s="167">
        <f>VLOOKUP($A327,Python数据平滑!$A$114:$AN$167,COLUMN(Python数据平滑!AN$114),0)</f>
        <v>48230.527718812817</v>
      </c>
    </row>
    <row r="328" spans="1:42" x14ac:dyDescent="0.25">
      <c r="A328" s="182" t="s">
        <v>53</v>
      </c>
      <c r="B328" s="216">
        <f>B89</f>
        <v>50441.55680600716</v>
      </c>
      <c r="C328" s="217">
        <f t="shared" ref="C328:D328" si="259">C89</f>
        <v>56632.87042727269</v>
      </c>
      <c r="D328" s="217">
        <f t="shared" si="259"/>
        <v>59677.345914108897</v>
      </c>
      <c r="E328" s="217">
        <f>SUM(E329:E345)</f>
        <v>59941.787640850009</v>
      </c>
      <c r="F328" s="217">
        <f t="shared" ref="F328:AP328" si="260">SUM(F329:F345)</f>
        <v>60678.178504780619</v>
      </c>
      <c r="G328" s="217">
        <f t="shared" si="260"/>
        <v>61797.571365155782</v>
      </c>
      <c r="H328" s="217">
        <f t="shared" si="260"/>
        <v>63191.935149626755</v>
      </c>
      <c r="I328" s="217">
        <f t="shared" si="260"/>
        <v>64792.679819429686</v>
      </c>
      <c r="J328" s="217">
        <f t="shared" si="260"/>
        <v>66547.301267542032</v>
      </c>
      <c r="K328" s="217">
        <f t="shared" si="260"/>
        <v>68403.623201190509</v>
      </c>
      <c r="L328" s="217">
        <f t="shared" si="260"/>
        <v>70308.177929813042</v>
      </c>
      <c r="M328" s="217">
        <f t="shared" si="260"/>
        <v>72212.996705676444</v>
      </c>
      <c r="N328" s="217">
        <f t="shared" si="260"/>
        <v>74098.170656531554</v>
      </c>
      <c r="O328" s="217">
        <f t="shared" si="260"/>
        <v>75950.099410472045</v>
      </c>
      <c r="P328" s="217">
        <f t="shared" si="260"/>
        <v>77754.161341074592</v>
      </c>
      <c r="Q328" s="217">
        <f t="shared" si="260"/>
        <v>79494.761639943768</v>
      </c>
      <c r="R328" s="217">
        <f t="shared" si="260"/>
        <v>81158.410528368651</v>
      </c>
      <c r="S328" s="217">
        <f t="shared" si="260"/>
        <v>82743.219991519567</v>
      </c>
      <c r="T328" s="217">
        <f t="shared" si="260"/>
        <v>84250.607320064126</v>
      </c>
      <c r="U328" s="217">
        <f t="shared" si="260"/>
        <v>85682.293769538868</v>
      </c>
      <c r="V328" s="217">
        <f t="shared" si="260"/>
        <v>87040.19372973399</v>
      </c>
      <c r="W328" s="217">
        <f t="shared" si="260"/>
        <v>88326.307339844861</v>
      </c>
      <c r="X328" s="217">
        <f t="shared" si="260"/>
        <v>89542.618924323921</v>
      </c>
      <c r="Y328" s="217">
        <f t="shared" si="260"/>
        <v>90691.003531296301</v>
      </c>
      <c r="Z328" s="217">
        <f t="shared" si="260"/>
        <v>91773.1437779353</v>
      </c>
      <c r="AA328" s="217">
        <f t="shared" si="260"/>
        <v>92790.459140429521</v>
      </c>
      <c r="AB328" s="217">
        <f t="shared" si="260"/>
        <v>93744.049760323483</v>
      </c>
      <c r="AC328" s="217">
        <f t="shared" si="260"/>
        <v>94634.656760025347</v>
      </c>
      <c r="AD328" s="217">
        <f t="shared" si="260"/>
        <v>95462.640950776404</v>
      </c>
      <c r="AE328" s="217">
        <f t="shared" si="260"/>
        <v>96227.981657019001</v>
      </c>
      <c r="AF328" s="217">
        <f t="shared" si="260"/>
        <v>96930.297152177984</v>
      </c>
      <c r="AG328" s="217">
        <f t="shared" si="260"/>
        <v>97568.887884261334</v>
      </c>
      <c r="AH328" s="217">
        <f t="shared" si="260"/>
        <v>98142.803251024248</v>
      </c>
      <c r="AI328" s="217">
        <f t="shared" si="260"/>
        <v>98650.932155370087</v>
      </c>
      <c r="AJ328" s="217">
        <f t="shared" si="260"/>
        <v>99092.116932114062</v>
      </c>
      <c r="AK328" s="217">
        <f t="shared" si="260"/>
        <v>99465.289497470309</v>
      </c>
      <c r="AL328" s="217">
        <f t="shared" si="260"/>
        <v>99769.627754841466</v>
      </c>
      <c r="AM328" s="217">
        <f t="shared" si="260"/>
        <v>100004.72942981124</v>
      </c>
      <c r="AN328" s="217">
        <f t="shared" si="260"/>
        <v>100170.79965177043</v>
      </c>
      <c r="AO328" s="217">
        <f t="shared" si="260"/>
        <v>100268.8478094164</v>
      </c>
      <c r="AP328" s="218">
        <f t="shared" si="260"/>
        <v>100300.88855228185</v>
      </c>
    </row>
    <row r="329" spans="1:42" x14ac:dyDescent="0.25">
      <c r="A329" s="131" t="s">
        <v>44</v>
      </c>
      <c r="B329" s="118">
        <f>VLOOKUP($A329,'低情景（2001-2060, 2020RMB）'!$A$14:$W$70,COLUMN('低情景（2001-2060, 2020RMB）'!U$1),0)</f>
        <v>10445.304759048124</v>
      </c>
      <c r="C329" s="14">
        <f>VLOOKUP($A329,'低情景（2001-2060, 2020RMB）'!$A$14:$W$70,COLUMN('低情景（2001-2060, 2020RMB）'!V$1),0)</f>
        <v>11712.956168186243</v>
      </c>
      <c r="D329" s="14">
        <f>VLOOKUP($A329,'低情景（2001-2060, 2020RMB）'!$A$14:$W$70,COLUMN('低情景（2001-2060, 2020RMB）'!W$1),0)</f>
        <v>11981.684218336073</v>
      </c>
      <c r="E329" s="14">
        <f>VLOOKUP($A329,Python数据平滑!$A$114:$AN$167,COLUMN(Python数据平滑!C$114),0)</f>
        <v>11993.07755942006</v>
      </c>
      <c r="F329" s="14">
        <f>VLOOKUP($A329,Python数据平滑!$A$114:$AN$167,COLUMN(Python数据平滑!D$114),0)</f>
        <v>12037.719157906589</v>
      </c>
      <c r="G329" s="14">
        <f>VLOOKUP($A329,Python数据平滑!$A$114:$AN$167,COLUMN(Python数据平滑!E$114),0)</f>
        <v>12131.69358160177</v>
      </c>
      <c r="H329" s="14">
        <f>VLOOKUP($A329,Python数据平滑!$A$114:$AN$167,COLUMN(Python数据平滑!F$114),0)</f>
        <v>12286.705632371501</v>
      </c>
      <c r="I329" s="14">
        <f>VLOOKUP($A329,Python数据平滑!$A$114:$AN$167,COLUMN(Python数据平滑!G$114),0)</f>
        <v>12493.97020403086</v>
      </c>
      <c r="J329" s="14">
        <f>VLOOKUP($A329,Python数据平滑!$A$114:$AN$167,COLUMN(Python数据平滑!H$114),0)</f>
        <v>12739.164075831161</v>
      </c>
      <c r="K329" s="14">
        <f>VLOOKUP($A329,Python数据平滑!$A$114:$AN$167,COLUMN(Python数据平滑!I$114),0)</f>
        <v>13007.124909019791</v>
      </c>
      <c r="L329" s="14">
        <f>VLOOKUP($A329,Python数据平滑!$A$114:$AN$167,COLUMN(Python数据平滑!J$114),0)</f>
        <v>13281.46757279293</v>
      </c>
      <c r="M329" s="14">
        <f>VLOOKUP($A329,Python数据平滑!$A$114:$AN$167,COLUMN(Python数据平滑!K$114),0)</f>
        <v>13547.088703790459</v>
      </c>
      <c r="N329" s="14">
        <f>VLOOKUP($A329,Python数据平滑!$A$114:$AN$167,COLUMN(Python数据平滑!L$114),0)</f>
        <v>13798.66512343031</v>
      </c>
      <c r="O329" s="14">
        <f>VLOOKUP($A329,Python数据平滑!$A$114:$AN$167,COLUMN(Python数据平滑!M$114),0)</f>
        <v>14033.3618226404</v>
      </c>
      <c r="P329" s="14">
        <f>VLOOKUP($A329,Python数据平滑!$A$114:$AN$167,COLUMN(Python数据平滑!N$114),0)</f>
        <v>14248.274483945041</v>
      </c>
      <c r="Q329" s="14">
        <f>VLOOKUP($A329,Python数据平滑!$A$114:$AN$167,COLUMN(Python数据平滑!O$114),0)</f>
        <v>14440.46174996921</v>
      </c>
      <c r="R329" s="14">
        <f>VLOOKUP($A329,Python数据平滑!$A$114:$AN$167,COLUMN(Python数据平滑!P$114),0)</f>
        <v>14607.58476799434</v>
      </c>
      <c r="S329" s="14">
        <f>VLOOKUP($A329,Python数据平滑!$A$114:$AN$167,COLUMN(Python数据平滑!Q$114),0)</f>
        <v>14749.80251046967</v>
      </c>
      <c r="T329" s="14">
        <f>VLOOKUP($A329,Python数据平滑!$A$114:$AN$167,COLUMN(Python数据平滑!R$114),0)</f>
        <v>14868.059634645049</v>
      </c>
      <c r="U329" s="14">
        <f>VLOOKUP($A329,Python数据平滑!$A$114:$AN$167,COLUMN(Python数据平滑!S$114),0)</f>
        <v>14963.477156954181</v>
      </c>
      <c r="V329" s="14">
        <f>VLOOKUP($A329,Python数据平滑!$A$114:$AN$167,COLUMN(Python数据平滑!T$114),0)</f>
        <v>15037.330341766779</v>
      </c>
      <c r="W329" s="14">
        <f>VLOOKUP($A329,Python数据平滑!$A$114:$AN$167,COLUMN(Python数据平滑!U$114),0)</f>
        <v>15091.026574245359</v>
      </c>
      <c r="X329" s="14">
        <f>VLOOKUP($A329,Python数据平滑!$A$114:$AN$167,COLUMN(Python数据平滑!V$114),0)</f>
        <v>15126.083667782579</v>
      </c>
      <c r="Y329" s="14">
        <f>VLOOKUP($A329,Python数据平滑!$A$114:$AN$167,COLUMN(Python数据平滑!W$114),0)</f>
        <v>15144.10900193761</v>
      </c>
      <c r="Z329" s="14">
        <f>VLOOKUP($A329,Python数据平滑!$A$114:$AN$167,COLUMN(Python数据平滑!X$114),0)</f>
        <v>15146.779829471099</v>
      </c>
      <c r="AA329" s="14">
        <f>VLOOKUP($A329,Python数据平滑!$A$114:$AN$167,COLUMN(Python数据平滑!Y$114),0)</f>
        <v>15135.825033195501</v>
      </c>
      <c r="AB329" s="14">
        <f>VLOOKUP($A329,Python数据平滑!$A$114:$AN$167,COLUMN(Python数据平滑!Z$114),0)</f>
        <v>15113.008556846269</v>
      </c>
      <c r="AC329" s="14">
        <f>VLOOKUP($A329,Python数据平滑!$A$114:$AN$167,COLUMN(Python数据平滑!AA$114),0)</f>
        <v>15080.114680647979</v>
      </c>
      <c r="AD329" s="14">
        <f>VLOOKUP($A329,Python数据平滑!$A$114:$AN$167,COLUMN(Python数据平滑!AB$114),0)</f>
        <v>15038.93526301816</v>
      </c>
      <c r="AE329" s="14">
        <f>VLOOKUP($A329,Python数据平滑!$A$114:$AN$167,COLUMN(Python数据平滑!AC$114),0)</f>
        <v>14991.25902591358</v>
      </c>
      <c r="AF329" s="14">
        <f>VLOOKUP($A329,Python数据平滑!$A$114:$AN$167,COLUMN(Python数据平滑!AD$114),0)</f>
        <v>14938.86292340782</v>
      </c>
      <c r="AG329" s="14">
        <f>VLOOKUP($A329,Python数据平滑!$A$114:$AN$167,COLUMN(Python数据平滑!AE$114),0)</f>
        <v>14883.50560164878</v>
      </c>
      <c r="AH329" s="14">
        <f>VLOOKUP($A329,Python数据平滑!$A$114:$AN$167,COLUMN(Python数据平滑!AF$114),0)</f>
        <v>14826.92293363858</v>
      </c>
      <c r="AI329" s="14">
        <f>VLOOKUP($A329,Python数据平滑!$A$114:$AN$167,COLUMN(Python数据平滑!AG$114),0)</f>
        <v>14770.82559435742</v>
      </c>
      <c r="AJ329" s="14">
        <f>VLOOKUP($A329,Python数据平滑!$A$114:$AN$167,COLUMN(Python数据平滑!AH$114),0)</f>
        <v>14716.89863056335</v>
      </c>
      <c r="AK329" s="14">
        <f>VLOOKUP($A329,Python数据平滑!$A$114:$AN$167,COLUMN(Python数据平滑!AI$114),0)</f>
        <v>14666.802974966409</v>
      </c>
      <c r="AL329" s="14">
        <f>VLOOKUP($A329,Python数据平滑!$A$114:$AN$167,COLUMN(Python数据平滑!AJ$114),0)</f>
        <v>14622.178856194159</v>
      </c>
      <c r="AM329" s="14">
        <f>VLOOKUP($A329,Python数据平滑!$A$114:$AN$167,COLUMN(Python数据平滑!AK$114),0)</f>
        <v>14584.65106381011</v>
      </c>
      <c r="AN329" s="14">
        <f>VLOOKUP($A329,Python数据平滑!$A$114:$AN$167,COLUMN(Python数据平滑!AL$114),0)</f>
        <v>14555.83604142414</v>
      </c>
      <c r="AO329" s="14">
        <f>VLOOKUP($A329,Python数据平滑!$A$114:$AN$167,COLUMN(Python数据平滑!AM$114),0)</f>
        <v>14537.35080052446</v>
      </c>
      <c r="AP329" s="167">
        <f>VLOOKUP($A329,Python数据平滑!$A$114:$AN$167,COLUMN(Python数据平滑!AN$114),0)</f>
        <v>14530.823673036361</v>
      </c>
    </row>
    <row r="330" spans="1:42" x14ac:dyDescent="0.25">
      <c r="A330" s="132" t="s">
        <v>45</v>
      </c>
      <c r="B330" s="118">
        <f>VLOOKUP($A330,'低情景（2001-2060, 2020RMB）'!$A$14:$W$70,COLUMN('低情景（2001-2060, 2020RMB）'!U$1),0)</f>
        <v>5671.8703052305846</v>
      </c>
      <c r="C330" s="14">
        <f>VLOOKUP($A330,'低情景（2001-2060, 2020RMB）'!$A$14:$W$70,COLUMN('低情景（2001-2060, 2020RMB）'!V$1),0)</f>
        <v>6377.9299660669476</v>
      </c>
      <c r="D330" s="14">
        <f>VLOOKUP($A330,'低情景（2001-2060, 2020RMB）'!$A$14:$W$70,COLUMN('低情景（2001-2060, 2020RMB）'!W$1),0)</f>
        <v>6627.9200426937196</v>
      </c>
      <c r="E330" s="14">
        <f>VLOOKUP($A330,Python数据平滑!$A$114:$AN$167,COLUMN(Python数据平滑!C$114),0)</f>
        <v>6676.6927105559143</v>
      </c>
      <c r="F330" s="14">
        <f>VLOOKUP($A330,Python数据平滑!$A$114:$AN$167,COLUMN(Python数据平滑!D$114),0)</f>
        <v>6803.283343910196</v>
      </c>
      <c r="G330" s="14">
        <f>VLOOKUP($A330,Python数据平滑!$A$114:$AN$167,COLUMN(Python数据平滑!E$114),0)</f>
        <v>6978.4014612419569</v>
      </c>
      <c r="H330" s="14">
        <f>VLOOKUP($A330,Python数据平滑!$A$114:$AN$167,COLUMN(Python数据平滑!F$114),0)</f>
        <v>7176.1091716683923</v>
      </c>
      <c r="I330" s="14">
        <f>VLOOKUP($A330,Python数据平滑!$A$114:$AN$167,COLUMN(Python数据平滑!G$114),0)</f>
        <v>7388.673435484222</v>
      </c>
      <c r="J330" s="14">
        <f>VLOOKUP($A330,Python数据平滑!$A$114:$AN$167,COLUMN(Python数据平滑!H$114),0)</f>
        <v>7612.8137207853079</v>
      </c>
      <c r="K330" s="14">
        <f>VLOOKUP($A330,Python数据平滑!$A$114:$AN$167,COLUMN(Python数据平滑!I$114),0)</f>
        <v>7844.8054596242982</v>
      </c>
      <c r="L330" s="14">
        <f>VLOOKUP($A330,Python数据平滑!$A$114:$AN$167,COLUMN(Python数据平滑!J$114),0)</f>
        <v>8080.4276315529269</v>
      </c>
      <c r="M330" s="14">
        <f>VLOOKUP($A330,Python数据平滑!$A$114:$AN$167,COLUMN(Python数据平滑!K$114),0)</f>
        <v>8315.5031362811587</v>
      </c>
      <c r="N330" s="14">
        <f>VLOOKUP($A330,Python数据平滑!$A$114:$AN$167,COLUMN(Python数据平滑!L$114),0)</f>
        <v>8547.735711546693</v>
      </c>
      <c r="O330" s="14">
        <f>VLOOKUP($A330,Python数据平滑!$A$114:$AN$167,COLUMN(Python数据平滑!M$114),0)</f>
        <v>8775.2244742574458</v>
      </c>
      <c r="P330" s="14">
        <f>VLOOKUP($A330,Python数据平滑!$A$114:$AN$167,COLUMN(Python数据平滑!N$114),0)</f>
        <v>8995.9328799883006</v>
      </c>
      <c r="Q330" s="14">
        <f>VLOOKUP($A330,Python数据平滑!$A$114:$AN$167,COLUMN(Python数据平滑!O$114),0)</f>
        <v>9207.7014320653361</v>
      </c>
      <c r="R330" s="14">
        <f>VLOOKUP($A330,Python数据平滑!$A$114:$AN$167,COLUMN(Python数据平滑!P$114),0)</f>
        <v>9408.598101821548</v>
      </c>
      <c r="S330" s="14">
        <f>VLOOKUP($A330,Python数据平滑!$A$114:$AN$167,COLUMN(Python数据平滑!Q$114),0)</f>
        <v>9597.9934031349512</v>
      </c>
      <c r="T330" s="14">
        <f>VLOOKUP($A330,Python数据平滑!$A$114:$AN$167,COLUMN(Python数据平滑!R$114),0)</f>
        <v>9775.6665538521102</v>
      </c>
      <c r="U330" s="14">
        <f>VLOOKUP($A330,Python数据平滑!$A$114:$AN$167,COLUMN(Python数据平滑!S$114),0)</f>
        <v>9941.4853546527902</v>
      </c>
      <c r="V330" s="14">
        <f>VLOOKUP($A330,Python数据平滑!$A$114:$AN$167,COLUMN(Python数据平滑!T$114),0)</f>
        <v>10095.403978519749</v>
      </c>
      <c r="W330" s="14">
        <f>VLOOKUP($A330,Python数据平滑!$A$114:$AN$167,COLUMN(Python数据平滑!U$114),0)</f>
        <v>10237.459999263619</v>
      </c>
      <c r="X330" s="14">
        <f>VLOOKUP($A330,Python数据平滑!$A$114:$AN$167,COLUMN(Python数据平滑!V$114),0)</f>
        <v>10367.770757079819</v>
      </c>
      <c r="Y330" s="14">
        <f>VLOOKUP($A330,Python数据平滑!$A$114:$AN$167,COLUMN(Python数据平滑!W$114),0)</f>
        <v>10486.52916294531</v>
      </c>
      <c r="Z330" s="14">
        <f>VLOOKUP($A330,Python数据平滑!$A$114:$AN$167,COLUMN(Python数据平滑!X$114),0)</f>
        <v>10593.999045256591</v>
      </c>
      <c r="AA330" s="14">
        <f>VLOOKUP($A330,Python数据平滑!$A$114:$AN$167,COLUMN(Python数据平滑!Y$114),0)</f>
        <v>10690.51014165382</v>
      </c>
      <c r="AB330" s="14">
        <f>VLOOKUP($A330,Python数据平滑!$A$114:$AN$167,COLUMN(Python数据平滑!Z$114),0)</f>
        <v>10776.45283669132</v>
      </c>
      <c r="AC330" s="14">
        <f>VLOOKUP($A330,Python数据平滑!$A$114:$AN$167,COLUMN(Python数据平滑!AA$114),0)</f>
        <v>10852.27274215061</v>
      </c>
      <c r="AD330" s="14">
        <f>VLOOKUP($A330,Python数据平滑!$A$114:$AN$167,COLUMN(Python数据平滑!AB$114),0)</f>
        <v>10918.465211602301</v>
      </c>
      <c r="AE330" s="14">
        <f>VLOOKUP($A330,Python数据平滑!$A$114:$AN$167,COLUMN(Python数据平滑!AC$114),0)</f>
        <v>10975.56987457357</v>
      </c>
      <c r="AF330" s="14">
        <f>VLOOKUP($A330,Python数据平滑!$A$114:$AN$167,COLUMN(Python数据平滑!AD$114),0)</f>
        <v>11024.165268629649</v>
      </c>
      <c r="AG330" s="14">
        <f>VLOOKUP($A330,Python数据平滑!$A$114:$AN$167,COLUMN(Python数据平滑!AE$114),0)</f>
        <v>11064.86364007766</v>
      </c>
      <c r="AH330" s="14">
        <f>VLOOKUP($A330,Python数据平滑!$A$114:$AN$167,COLUMN(Python数据平滑!AF$114),0)</f>
        <v>11098.305976092361</v>
      </c>
      <c r="AI330" s="14">
        <f>VLOOKUP($A330,Python数据平滑!$A$114:$AN$167,COLUMN(Python数据平滑!AG$114),0)</f>
        <v>11125.157323056699</v>
      </c>
      <c r="AJ330" s="14">
        <f>VLOOKUP($A330,Python数据平滑!$A$114:$AN$167,COLUMN(Python数据平滑!AH$114),0)</f>
        <v>11146.10243800882</v>
      </c>
      <c r="AK330" s="14">
        <f>VLOOKUP($A330,Python数据平滑!$A$114:$AN$167,COLUMN(Python数据平滑!AI$114),0)</f>
        <v>11161.841812459639</v>
      </c>
      <c r="AL330" s="14">
        <f>VLOOKUP($A330,Python数据平滑!$A$114:$AN$167,COLUMN(Python数据平滑!AJ$114),0)</f>
        <v>11173.08810064204</v>
      </c>
      <c r="AM330" s="14">
        <f>VLOOKUP($A330,Python数据平滑!$A$114:$AN$167,COLUMN(Python数据平滑!AK$114),0)</f>
        <v>11180.562977600061</v>
      </c>
      <c r="AN330" s="14">
        <f>VLOOKUP($A330,Python数据平滑!$A$114:$AN$167,COLUMN(Python数据平滑!AL$114),0)</f>
        <v>11184.994446524081</v>
      </c>
      <c r="AO330" s="14">
        <f>VLOOKUP($A330,Python数据平滑!$A$114:$AN$167,COLUMN(Python数据平滑!AM$114),0)</f>
        <v>11187.114609465631</v>
      </c>
      <c r="AP330" s="167">
        <f>VLOOKUP($A330,Python数据平滑!$A$114:$AN$167,COLUMN(Python数据平滑!AN$114),0)</f>
        <v>11187.657911086349</v>
      </c>
    </row>
    <row r="331" spans="1:42" x14ac:dyDescent="0.25">
      <c r="A331" s="132" t="s">
        <v>46</v>
      </c>
      <c r="B331" s="118">
        <f>VLOOKUP($A331,'低情景（2001-2060, 2020RMB）'!$A$14:$W$70,COLUMN('低情景（2001-2060, 2020RMB）'!U$1),0)</f>
        <v>5848.183273548666</v>
      </c>
      <c r="C331" s="14">
        <f>VLOOKUP($A331,'低情景（2001-2060, 2020RMB）'!$A$14:$W$70,COLUMN('低情景（2001-2060, 2020RMB）'!V$1),0)</f>
        <v>6734.5068704919468</v>
      </c>
      <c r="D331" s="14">
        <f>VLOOKUP($A331,'低情景（2001-2060, 2020RMB）'!$A$14:$W$70,COLUMN('低情景（2001-2060, 2020RMB）'!W$1),0)</f>
        <v>7272.1184742926107</v>
      </c>
      <c r="E331" s="14">
        <f>VLOOKUP($A331,Python数据平滑!$A$114:$AN$167,COLUMN(Python数据平滑!C$114),0)</f>
        <v>7360.211490403678</v>
      </c>
      <c r="F331" s="14">
        <f>VLOOKUP($A331,Python数据平滑!$A$114:$AN$167,COLUMN(Python数据平滑!D$114),0)</f>
        <v>7584.143948510442</v>
      </c>
      <c r="G331" s="14">
        <f>VLOOKUP($A331,Python数据平滑!$A$114:$AN$167,COLUMN(Python数据平滑!E$114),0)</f>
        <v>7883.1921282280528</v>
      </c>
      <c r="H331" s="14">
        <f>VLOOKUP($A331,Python数据平滑!$A$114:$AN$167,COLUMN(Python数据平滑!F$114),0)</f>
        <v>8202.2922097870214</v>
      </c>
      <c r="I331" s="14">
        <f>VLOOKUP($A331,Python数据平滑!$A$114:$AN$167,COLUMN(Python数据平滑!G$114),0)</f>
        <v>8529.5894247610613</v>
      </c>
      <c r="J331" s="14">
        <f>VLOOKUP($A331,Python数据平滑!$A$114:$AN$167,COLUMN(Python数据平滑!H$114),0)</f>
        <v>8864.7997422549597</v>
      </c>
      <c r="K331" s="14">
        <f>VLOOKUP($A331,Python数据平滑!$A$114:$AN$167,COLUMN(Python数据平滑!I$114),0)</f>
        <v>9207.586210818683</v>
      </c>
      <c r="L331" s="14">
        <f>VLOOKUP($A331,Python数据平滑!$A$114:$AN$167,COLUMN(Python数据平滑!J$114),0)</f>
        <v>9557.5564053950457</v>
      </c>
      <c r="M331" s="14">
        <f>VLOOKUP($A331,Python数据平滑!$A$114:$AN$167,COLUMN(Python数据平滑!K$114),0)</f>
        <v>9914.0918968098085</v>
      </c>
      <c r="N331" s="14">
        <f>VLOOKUP($A331,Python数据平滑!$A$114:$AN$167,COLUMN(Python数据平滑!L$114),0)</f>
        <v>10275.79247128009</v>
      </c>
      <c r="O331" s="14">
        <f>VLOOKUP($A331,Python数据平滑!$A$114:$AN$167,COLUMN(Python数据平滑!M$114),0)</f>
        <v>10640.890569017571</v>
      </c>
      <c r="P331" s="14">
        <f>VLOOKUP($A331,Python数据平滑!$A$114:$AN$167,COLUMN(Python数据平滑!N$114),0)</f>
        <v>11007.40257887711</v>
      </c>
      <c r="Q331" s="14">
        <f>VLOOKUP($A331,Python数据平滑!$A$114:$AN$167,COLUMN(Python数据平滑!O$114),0)</f>
        <v>11373.12726210511</v>
      </c>
      <c r="R331" s="14">
        <f>VLOOKUP($A331,Python数据平滑!$A$114:$AN$167,COLUMN(Python数据平滑!P$114),0)</f>
        <v>11735.904427597819</v>
      </c>
      <c r="S331" s="14">
        <f>VLOOKUP($A331,Python数据平滑!$A$114:$AN$167,COLUMN(Python数据平滑!Q$114),0)</f>
        <v>12094.45330825326</v>
      </c>
      <c r="T331" s="14">
        <f>VLOOKUP($A331,Python数据平滑!$A$114:$AN$167,COLUMN(Python数据平滑!R$114),0)</f>
        <v>12447.7201905604</v>
      </c>
      <c r="U331" s="14">
        <f>VLOOKUP($A331,Python数据平滑!$A$114:$AN$167,COLUMN(Python数据平滑!S$114),0)</f>
        <v>12794.643035360181</v>
      </c>
      <c r="V331" s="14">
        <f>VLOOKUP($A331,Python数据平滑!$A$114:$AN$167,COLUMN(Python数据平滑!T$114),0)</f>
        <v>13134.156770877789</v>
      </c>
      <c r="W331" s="14">
        <f>VLOOKUP($A331,Python数据平滑!$A$114:$AN$167,COLUMN(Python数据平滑!U$114),0)</f>
        <v>13465.198734815051</v>
      </c>
      <c r="X331" s="14">
        <f>VLOOKUP($A331,Python数据平滑!$A$114:$AN$167,COLUMN(Python数据平滑!V$114),0)</f>
        <v>13786.714226654611</v>
      </c>
      <c r="Y331" s="14">
        <f>VLOOKUP($A331,Python数据平滑!$A$114:$AN$167,COLUMN(Python数据平滑!W$114),0)</f>
        <v>14097.6621294949</v>
      </c>
      <c r="Z331" s="14">
        <f>VLOOKUP($A331,Python数据平滑!$A$114:$AN$167,COLUMN(Python数据平滑!X$114),0)</f>
        <v>14397.02055928466</v>
      </c>
      <c r="AA331" s="14">
        <f>VLOOKUP($A331,Python数据平滑!$A$114:$AN$167,COLUMN(Python数据平滑!Y$114),0)</f>
        <v>14683.79249828621</v>
      </c>
      <c r="AB331" s="14">
        <f>VLOOKUP($A331,Python数据平滑!$A$114:$AN$167,COLUMN(Python数据平滑!Z$114),0)</f>
        <v>14957.01136898157</v>
      </c>
      <c r="AC331" s="14">
        <f>VLOOKUP($A331,Python数据平滑!$A$114:$AN$167,COLUMN(Python数据平滑!AA$114),0)</f>
        <v>15215.74650446224</v>
      </c>
      <c r="AD331" s="14">
        <f>VLOOKUP($A331,Python数据平滑!$A$114:$AN$167,COLUMN(Python数据平滑!AB$114),0)</f>
        <v>15459.10847162067</v>
      </c>
      <c r="AE331" s="14">
        <f>VLOOKUP($A331,Python数据平滑!$A$114:$AN$167,COLUMN(Python数据平滑!AC$114),0)</f>
        <v>15686.25420418805</v>
      </c>
      <c r="AF331" s="14">
        <f>VLOOKUP($A331,Python数据平滑!$A$114:$AN$167,COLUMN(Python数据平滑!AD$114),0)</f>
        <v>15896.39190384225</v>
      </c>
      <c r="AG331" s="14">
        <f>VLOOKUP($A331,Python数据平滑!$A$114:$AN$167,COLUMN(Python数据平滑!AE$114),0)</f>
        <v>16088.785669226199</v>
      </c>
      <c r="AH331" s="14">
        <f>VLOOKUP($A331,Python数据平滑!$A$114:$AN$167,COLUMN(Python数据平滑!AF$114),0)</f>
        <v>16262.759814761241</v>
      </c>
      <c r="AI331" s="14">
        <f>VLOOKUP($A331,Python数据平滑!$A$114:$AN$167,COLUMN(Python数据平滑!AG$114),0)</f>
        <v>16417.702843589039</v>
      </c>
      <c r="AJ331" s="14">
        <f>VLOOKUP($A331,Python数据平滑!$A$114:$AN$167,COLUMN(Python数据平滑!AH$114),0)</f>
        <v>16553.071041806299</v>
      </c>
      <c r="AK331" s="14">
        <f>VLOOKUP($A331,Python数据平滑!$A$114:$AN$167,COLUMN(Python数据平滑!AI$114),0)</f>
        <v>16668.391664335719</v>
      </c>
      <c r="AL331" s="14">
        <f>VLOOKUP($A331,Python数据平滑!$A$114:$AN$167,COLUMN(Python数据平滑!AJ$114),0)</f>
        <v>16763.265686272429</v>
      </c>
      <c r="AM331" s="14">
        <f>VLOOKUP($A331,Python数据平滑!$A$114:$AN$167,COLUMN(Python数据平滑!AK$114),0)</f>
        <v>16837.37009731631</v>
      </c>
      <c r="AN331" s="14">
        <f>VLOOKUP($A331,Python数据平滑!$A$114:$AN$167,COLUMN(Python数据平滑!AL$114),0)</f>
        <v>16890.45972090615</v>
      </c>
      <c r="AO331" s="14">
        <f>VLOOKUP($A331,Python数据平滑!$A$114:$AN$167,COLUMN(Python数据平滑!AM$114),0)</f>
        <v>16922.368543864312</v>
      </c>
      <c r="AP331" s="167">
        <f>VLOOKUP($A331,Python数据平滑!$A$114:$AN$167,COLUMN(Python数据平滑!AN$114),0)</f>
        <v>16933.010546694419</v>
      </c>
    </row>
    <row r="332" spans="1:42" x14ac:dyDescent="0.25">
      <c r="A332" s="132" t="s">
        <v>47</v>
      </c>
      <c r="B332" s="118">
        <f>VLOOKUP($A332,'低情景（2001-2060, 2020RMB）'!$A$14:$W$70,COLUMN('低情景（2001-2060, 2020RMB）'!U$1),0)</f>
        <v>7700.2442564631801</v>
      </c>
      <c r="C332" s="14">
        <f>VLOOKUP($A332,'低情景（2001-2060, 2020RMB）'!$A$14:$W$70,COLUMN('低情景（2001-2060, 2020RMB）'!V$1),0)</f>
        <v>8298.0213959945031</v>
      </c>
      <c r="D332" s="14">
        <f>VLOOKUP($A332,'低情景（2001-2060, 2020RMB）'!$A$14:$W$70,COLUMN('低情景（2001-2060, 2020RMB）'!W$1),0)</f>
        <v>9019.4531857153415</v>
      </c>
      <c r="E332" s="14">
        <f>VLOOKUP($A332,Python数据平滑!$A$114:$AN$167,COLUMN(Python数据平滑!C$114),0)</f>
        <v>9083.6480929412719</v>
      </c>
      <c r="F332" s="14">
        <f>VLOOKUP($A332,Python数据平滑!$A$114:$AN$167,COLUMN(Python数据平滑!D$114),0)</f>
        <v>9251.1343733104477</v>
      </c>
      <c r="G332" s="14">
        <f>VLOOKUP($A332,Python数据平滑!$A$114:$AN$167,COLUMN(Python数据平滑!E$114),0)</f>
        <v>9484.7500489747745</v>
      </c>
      <c r="H332" s="14">
        <f>VLOOKUP($A332,Python数据平滑!$A$114:$AN$167,COLUMN(Python数据平滑!F$114),0)</f>
        <v>9751.6165117151377</v>
      </c>
      <c r="I332" s="14">
        <f>VLOOKUP($A332,Python数据平滑!$A$114:$AN$167,COLUMN(Python数据平滑!G$114),0)</f>
        <v>10041.50334474547</v>
      </c>
      <c r="J332" s="14">
        <f>VLOOKUP($A332,Python数据平滑!$A$114:$AN$167,COLUMN(Python数据平滑!H$114),0)</f>
        <v>10349.653958029159</v>
      </c>
      <c r="K332" s="14">
        <f>VLOOKUP($A332,Python数据平滑!$A$114:$AN$167,COLUMN(Python数据平滑!I$114),0)</f>
        <v>10670.66435956518</v>
      </c>
      <c r="L332" s="14">
        <f>VLOOKUP($A332,Python数据平滑!$A$114:$AN$167,COLUMN(Python数据平滑!J$114),0)</f>
        <v>10998.39206979886</v>
      </c>
      <c r="M332" s="14">
        <f>VLOOKUP($A332,Python数据平滑!$A$114:$AN$167,COLUMN(Python数据平滑!K$114),0)</f>
        <v>11326.82023334834</v>
      </c>
      <c r="N332" s="14">
        <f>VLOOKUP($A332,Python数据平滑!$A$114:$AN$167,COLUMN(Python数据平滑!L$114),0)</f>
        <v>11653.01864970958</v>
      </c>
      <c r="O332" s="14">
        <f>VLOOKUP($A332,Python数据平滑!$A$114:$AN$167,COLUMN(Python数据平滑!M$114),0)</f>
        <v>11974.749696196841</v>
      </c>
      <c r="P332" s="14">
        <f>VLOOKUP($A332,Python数据平滑!$A$114:$AN$167,COLUMN(Python数据平滑!N$114),0)</f>
        <v>12289.606075973021</v>
      </c>
      <c r="Q332" s="14">
        <f>VLOOKUP($A332,Python数据平滑!$A$114:$AN$167,COLUMN(Python数据平滑!O$114),0)</f>
        <v>12595.022345244141</v>
      </c>
      <c r="R332" s="14">
        <f>VLOOKUP($A332,Python数据平滑!$A$114:$AN$167,COLUMN(Python数据平滑!P$114),0)</f>
        <v>12888.657612882789</v>
      </c>
      <c r="S332" s="14">
        <f>VLOOKUP($A332,Python数据平滑!$A$114:$AN$167,COLUMN(Python数据平滑!Q$114),0)</f>
        <v>13169.58003399627</v>
      </c>
      <c r="T332" s="14">
        <f>VLOOKUP($A332,Python数据平滑!$A$114:$AN$167,COLUMN(Python数据平滑!R$114),0)</f>
        <v>13437.29174278312</v>
      </c>
      <c r="U332" s="14">
        <f>VLOOKUP($A332,Python数据平滑!$A$114:$AN$167,COLUMN(Python数据平滑!S$114),0)</f>
        <v>13691.380337892429</v>
      </c>
      <c r="V332" s="14">
        <f>VLOOKUP($A332,Python数据平滑!$A$114:$AN$167,COLUMN(Python数据平滑!T$114),0)</f>
        <v>13931.519224298519</v>
      </c>
      <c r="W332" s="14">
        <f>VLOOKUP($A332,Python数据平滑!$A$114:$AN$167,COLUMN(Python数据平滑!U$114),0)</f>
        <v>14157.467187354319</v>
      </c>
      <c r="X332" s="14">
        <f>VLOOKUP($A332,Python数据平滑!$A$114:$AN$167,COLUMN(Python数据平滑!V$114),0)</f>
        <v>14369.067247762639</v>
      </c>
      <c r="Y332" s="14">
        <f>VLOOKUP($A332,Python数据平滑!$A$114:$AN$167,COLUMN(Python数据平滑!W$114),0)</f>
        <v>14566.24485315825</v>
      </c>
      <c r="Z332" s="14">
        <f>VLOOKUP($A332,Python数据平滑!$A$114:$AN$167,COLUMN(Python数据平滑!X$114),0)</f>
        <v>14749.005467576781</v>
      </c>
      <c r="AA332" s="14">
        <f>VLOOKUP($A332,Python数据平滑!$A$114:$AN$167,COLUMN(Python数据平滑!Y$114),0)</f>
        <v>14917.431624307081</v>
      </c>
      <c r="AB332" s="14">
        <f>VLOOKUP($A332,Python数据平滑!$A$114:$AN$167,COLUMN(Python数据平滑!Z$114),0)</f>
        <v>15071.67951051869</v>
      </c>
      <c r="AC332" s="14">
        <f>VLOOKUP($A332,Python数据平滑!$A$114:$AN$167,COLUMN(Python数据平滑!AA$114),0)</f>
        <v>15211.975153686381</v>
      </c>
      <c r="AD332" s="14">
        <f>VLOOKUP($A332,Python数据平滑!$A$114:$AN$167,COLUMN(Python数据平滑!AB$114),0)</f>
        <v>15338.610280281509</v>
      </c>
      <c r="AE332" s="14">
        <f>VLOOKUP($A332,Python数据平滑!$A$114:$AN$167,COLUMN(Python数据平滑!AC$114),0)</f>
        <v>15451.93791656332</v>
      </c>
      <c r="AF332" s="14">
        <f>VLOOKUP($A332,Python数据平滑!$A$114:$AN$167,COLUMN(Python数据平滑!AD$114),0)</f>
        <v>15552.36779969149</v>
      </c>
      <c r="AG332" s="14">
        <f>VLOOKUP($A332,Python数据平滑!$A$114:$AN$167,COLUMN(Python数据平滑!AE$114),0)</f>
        <v>15640.361664919939</v>
      </c>
      <c r="AH332" s="14">
        <f>VLOOKUP($A332,Python数据平滑!$A$114:$AN$167,COLUMN(Python数据平滑!AF$114),0)</f>
        <v>15716.428471438279</v>
      </c>
      <c r="AI332" s="14">
        <f>VLOOKUP($A332,Python数据平滑!$A$114:$AN$167,COLUMN(Python数据平滑!AG$114),0)</f>
        <v>15781.11962564068</v>
      </c>
      <c r="AJ332" s="14">
        <f>VLOOKUP($A332,Python数据平滑!$A$114:$AN$167,COLUMN(Python数据平滑!AH$114),0)</f>
        <v>15835.024256335189</v>
      </c>
      <c r="AK332" s="14">
        <f>VLOOKUP($A332,Python数据平滑!$A$114:$AN$167,COLUMN(Python数据平滑!AI$114),0)</f>
        <v>15878.764591798719</v>
      </c>
      <c r="AL332" s="14">
        <f>VLOOKUP($A332,Python数据平滑!$A$114:$AN$167,COLUMN(Python数据平滑!AJ$114),0)</f>
        <v>15912.991483739001</v>
      </c>
      <c r="AM332" s="14">
        <f>VLOOKUP($A332,Python数据平滑!$A$114:$AN$167,COLUMN(Python数据平滑!AK$114),0)</f>
        <v>15938.38011826221</v>
      </c>
      <c r="AN332" s="14">
        <f>VLOOKUP($A332,Python数据平滑!$A$114:$AN$167,COLUMN(Python数据平滑!AL$114),0)</f>
        <v>15955.625948965069</v>
      </c>
      <c r="AO332" s="14">
        <f>VLOOKUP($A332,Python数据平滑!$A$114:$AN$167,COLUMN(Python数据平滑!AM$114),0)</f>
        <v>15965.44088236105</v>
      </c>
      <c r="AP332" s="167">
        <f>VLOOKUP($A332,Python数据平滑!$A$114:$AN$167,COLUMN(Python数据平滑!AN$114),0)</f>
        <v>15968.54974109835</v>
      </c>
    </row>
    <row r="333" spans="1:42" x14ac:dyDescent="0.25">
      <c r="A333" s="132" t="s">
        <v>48</v>
      </c>
      <c r="B333" s="118">
        <f>VLOOKUP($A333,'低情景（2001-2060, 2020RMB）'!$A$14:$W$70,COLUMN('低情景（2001-2060, 2020RMB）'!U$1),0)</f>
        <v>2932.9101730437146</v>
      </c>
      <c r="C333" s="14">
        <f>VLOOKUP($A333,'低情景（2001-2060, 2020RMB）'!$A$14:$W$70,COLUMN('低情景（2001-2060, 2020RMB）'!V$1),0)</f>
        <v>3316.3341738898448</v>
      </c>
      <c r="D333" s="14">
        <f>VLOOKUP($A333,'低情景（2001-2060, 2020RMB）'!$A$14:$W$70,COLUMN('低情景（2001-2060, 2020RMB）'!W$1),0)</f>
        <v>3355.3629553285882</v>
      </c>
      <c r="E333" s="14">
        <f>VLOOKUP($A333,Python数据平滑!$A$114:$AN$167,COLUMN(Python数据平滑!C$114),0)</f>
        <v>3331.3555359809102</v>
      </c>
      <c r="F333" s="14">
        <f>VLOOKUP($A333,Python数据平滑!$A$114:$AN$167,COLUMN(Python数据平滑!D$114),0)</f>
        <v>3280.1805837385891</v>
      </c>
      <c r="G333" s="14">
        <f>VLOOKUP($A333,Python数据平滑!$A$114:$AN$167,COLUMN(Python数据平滑!E$114),0)</f>
        <v>3232.349456406042</v>
      </c>
      <c r="H333" s="14">
        <f>VLOOKUP($A333,Python数据平滑!$A$114:$AN$167,COLUMN(Python数据平滑!F$114),0)</f>
        <v>3210.7493410111579</v>
      </c>
      <c r="I333" s="14">
        <f>VLOOKUP($A333,Python数据平滑!$A$114:$AN$167,COLUMN(Python数据平滑!G$114),0)</f>
        <v>3213.5631462436322</v>
      </c>
      <c r="J333" s="14">
        <f>VLOOKUP($A333,Python数据平滑!$A$114:$AN$167,COLUMN(Python数据平滑!H$114),0)</f>
        <v>3233.401802956309</v>
      </c>
      <c r="K333" s="14">
        <f>VLOOKUP($A333,Python数据平滑!$A$114:$AN$167,COLUMN(Python数据平滑!I$114),0)</f>
        <v>3263.0593776245769</v>
      </c>
      <c r="L333" s="14">
        <f>VLOOKUP($A333,Python数据平滑!$A$114:$AN$167,COLUMN(Python数据平滑!J$114),0)</f>
        <v>3295.207750943684</v>
      </c>
      <c r="M333" s="14">
        <f>VLOOKUP($A333,Python数据平滑!$A$114:$AN$167,COLUMN(Python数据平滑!K$114),0)</f>
        <v>3323.4687666925429</v>
      </c>
      <c r="N333" s="14">
        <f>VLOOKUP($A333,Python数据平滑!$A$114:$AN$167,COLUMN(Python数据平滑!L$114),0)</f>
        <v>3346.1346119779828</v>
      </c>
      <c r="O333" s="14">
        <f>VLOOKUP($A333,Python数据平滑!$A$114:$AN$167,COLUMN(Python数据平滑!M$114),0)</f>
        <v>3362.7040074398401</v>
      </c>
      <c r="P333" s="14">
        <f>VLOOKUP($A333,Python数据平滑!$A$114:$AN$167,COLUMN(Python数据平滑!N$114),0)</f>
        <v>3372.700077738165</v>
      </c>
      <c r="Q333" s="14">
        <f>VLOOKUP($A333,Python数据平滑!$A$114:$AN$167,COLUMN(Python数据平滑!O$114),0)</f>
        <v>3375.678465008808</v>
      </c>
      <c r="R333" s="14">
        <f>VLOOKUP($A333,Python数据平滑!$A$114:$AN$167,COLUMN(Python数据平滑!P$114),0)</f>
        <v>3371.399055648475</v>
      </c>
      <c r="S333" s="14">
        <f>VLOOKUP($A333,Python数据平滑!$A$114:$AN$167,COLUMN(Python数据平滑!Q$114),0)</f>
        <v>3360.3200189557779</v>
      </c>
      <c r="T333" s="14">
        <f>VLOOKUP($A333,Python数据平滑!$A$114:$AN$167,COLUMN(Python数据平滑!R$114),0)</f>
        <v>3343.0987756224658</v>
      </c>
      <c r="U333" s="14">
        <f>VLOOKUP($A333,Python数据平滑!$A$114:$AN$167,COLUMN(Python数据平滑!S$114),0)</f>
        <v>3320.4165409075431</v>
      </c>
      <c r="V333" s="14">
        <f>VLOOKUP($A333,Python数据平滑!$A$114:$AN$167,COLUMN(Python数据平滑!T$114),0)</f>
        <v>3292.9673131594818</v>
      </c>
      <c r="W333" s="14">
        <f>VLOOKUP($A333,Python数据平滑!$A$114:$AN$167,COLUMN(Python数据平滑!U$114),0)</f>
        <v>3261.4480257988462</v>
      </c>
      <c r="X333" s="14">
        <f>VLOOKUP($A333,Python数据平滑!$A$114:$AN$167,COLUMN(Python数据平滑!V$114),0)</f>
        <v>3226.5499693445181</v>
      </c>
      <c r="Y333" s="14">
        <f>VLOOKUP($A333,Python数据平滑!$A$114:$AN$167,COLUMN(Python数据平滑!W$114),0)</f>
        <v>3188.95154216132</v>
      </c>
      <c r="Z333" s="14">
        <f>VLOOKUP($A333,Python数据平滑!$A$114:$AN$167,COLUMN(Python数据平滑!X$114),0)</f>
        <v>3149.312346778484</v>
      </c>
      <c r="AA333" s="14">
        <f>VLOOKUP($A333,Python数据平滑!$A$114:$AN$167,COLUMN(Python数据平滑!Y$114),0)</f>
        <v>3108.268613561921</v>
      </c>
      <c r="AB333" s="14">
        <f>VLOOKUP($A333,Python数据平滑!$A$114:$AN$167,COLUMN(Python数据平滑!Z$114),0)</f>
        <v>3066.4299055120041</v>
      </c>
      <c r="AC333" s="14">
        <f>VLOOKUP($A333,Python数据平滑!$A$114:$AN$167,COLUMN(Python数据平滑!AA$114),0)</f>
        <v>3024.377036972418</v>
      </c>
      <c r="AD333" s="14">
        <f>VLOOKUP($A333,Python数据平滑!$A$114:$AN$167,COLUMN(Python数据平滑!AB$114),0)</f>
        <v>2982.6611247864689</v>
      </c>
      <c r="AE333" s="14">
        <f>VLOOKUP($A333,Python数据平滑!$A$114:$AN$167,COLUMN(Python数据平滑!AC$114),0)</f>
        <v>2941.8036824588112</v>
      </c>
      <c r="AF333" s="14">
        <f>VLOOKUP($A333,Python数据平滑!$A$114:$AN$167,COLUMN(Python数据平滑!AD$114),0)</f>
        <v>2902.2976655877042</v>
      </c>
      <c r="AG333" s="14">
        <f>VLOOKUP($A333,Python数据平滑!$A$114:$AN$167,COLUMN(Python数据平滑!AE$114),0)</f>
        <v>2864.6093795902889</v>
      </c>
      <c r="AH333" s="14">
        <f>VLOOKUP($A333,Python数据平滑!$A$114:$AN$167,COLUMN(Python数据平滑!AF$114),0)</f>
        <v>2829.1811679150142</v>
      </c>
      <c r="AI333" s="14">
        <f>VLOOKUP($A333,Python数据平滑!$A$114:$AN$167,COLUMN(Python数据平滑!AG$114),0)</f>
        <v>2796.4348099332128</v>
      </c>
      <c r="AJ333" s="14">
        <f>VLOOKUP($A333,Python数据平滑!$A$114:$AN$167,COLUMN(Python数据平滑!AH$114),0)</f>
        <v>2766.7755720238579</v>
      </c>
      <c r="AK333" s="14">
        <f>VLOOKUP($A333,Python数据平滑!$A$114:$AN$167,COLUMN(Python数据平滑!AI$114),0)</f>
        <v>2740.5968726275069</v>
      </c>
      <c r="AL333" s="14">
        <f>VLOOKUP($A333,Python数据平滑!$A$114:$AN$167,COLUMN(Python数据平滑!AJ$114),0)</f>
        <v>2718.2855420078708</v>
      </c>
      <c r="AM333" s="14">
        <f>VLOOKUP($A333,Python数据平滑!$A$114:$AN$167,COLUMN(Python数据平滑!AK$114),0)</f>
        <v>2700.2276800527629</v>
      </c>
      <c r="AN333" s="14">
        <f>VLOOKUP($A333,Python数据平滑!$A$114:$AN$167,COLUMN(Python数据平滑!AL$114),0)</f>
        <v>2686.815140792452</v>
      </c>
      <c r="AO333" s="14">
        <f>VLOOKUP($A333,Python数据平滑!$A$114:$AN$167,COLUMN(Python数据平滑!AM$114),0)</f>
        <v>2678.4527007535762</v>
      </c>
      <c r="AP333" s="167">
        <f>VLOOKUP($A333,Python数据平滑!$A$114:$AN$167,COLUMN(Python数据平滑!AN$114),0)</f>
        <v>2675.566000390796</v>
      </c>
    </row>
    <row r="334" spans="1:42" x14ac:dyDescent="0.25">
      <c r="A334" s="132" t="s">
        <v>49</v>
      </c>
      <c r="B334" s="118">
        <f>VLOOKUP($A334,'低情景（2001-2060, 2020RMB）'!$A$14:$W$70,COLUMN('低情景（2001-2060, 2020RMB）'!U$1),0)</f>
        <v>2641.6002604003402</v>
      </c>
      <c r="C334" s="14">
        <f>VLOOKUP($A334,'低情景（2001-2060, 2020RMB）'!$A$14:$W$70,COLUMN('低情景（2001-2060, 2020RMB）'!V$1),0)</f>
        <v>3036.4481610921225</v>
      </c>
      <c r="D334" s="14">
        <f>VLOOKUP($A334,'低情景（2001-2060, 2020RMB）'!$A$14:$W$70,COLUMN('低情景（2001-2060, 2020RMB）'!W$1),0)</f>
        <v>3069.0985404160137</v>
      </c>
      <c r="E334" s="14">
        <f>VLOOKUP($A334,Python数据平滑!$A$114:$AN$167,COLUMN(Python数据平滑!C$114),0)</f>
        <v>3067.814954245453</v>
      </c>
      <c r="F334" s="14">
        <f>VLOOKUP($A334,Python数据平滑!$A$114:$AN$167,COLUMN(Python数据平滑!D$114),0)</f>
        <v>3069.2993543276061</v>
      </c>
      <c r="G334" s="14">
        <f>VLOOKUP($A334,Python数据平滑!$A$114:$AN$167,COLUMN(Python数据平滑!E$114),0)</f>
        <v>3081.5821855660729</v>
      </c>
      <c r="H334" s="14">
        <f>VLOOKUP($A334,Python数据平滑!$A$114:$AN$167,COLUMN(Python数据平滑!F$114),0)</f>
        <v>3110.776017886159</v>
      </c>
      <c r="I334" s="14">
        <f>VLOOKUP($A334,Python数据平滑!$A$114:$AN$167,COLUMN(Python数据平滑!G$114),0)</f>
        <v>3154.8149103053461</v>
      </c>
      <c r="J334" s="14">
        <f>VLOOKUP($A334,Python数据平滑!$A$114:$AN$167,COLUMN(Python数据平滑!H$114),0)</f>
        <v>3209.536067325741</v>
      </c>
      <c r="K334" s="14">
        <f>VLOOKUP($A334,Python数据平滑!$A$114:$AN$167,COLUMN(Python数据平滑!I$114),0)</f>
        <v>3270.596346646957</v>
      </c>
      <c r="L334" s="14">
        <f>VLOOKUP($A334,Python数据平滑!$A$114:$AN$167,COLUMN(Python数据平滑!J$114),0)</f>
        <v>3333.3508168891499</v>
      </c>
      <c r="M334" s="14">
        <f>VLOOKUP($A334,Python数据平滑!$A$114:$AN$167,COLUMN(Python数据平滑!K$114),0)</f>
        <v>3393.5636699457632</v>
      </c>
      <c r="N334" s="14">
        <f>VLOOKUP($A334,Python数据平滑!$A$114:$AN$167,COLUMN(Python数据平滑!L$114),0)</f>
        <v>3449.825595329793</v>
      </c>
      <c r="O334" s="14">
        <f>VLOOKUP($A334,Python数据平滑!$A$114:$AN$167,COLUMN(Python数据平滑!M$114),0)</f>
        <v>3501.4516227228728</v>
      </c>
      <c r="P334" s="14">
        <f>VLOOKUP($A334,Python数据平滑!$A$114:$AN$167,COLUMN(Python数据平滑!N$114),0)</f>
        <v>3547.747195304546</v>
      </c>
      <c r="Q334" s="14">
        <f>VLOOKUP($A334,Python数据平滑!$A$114:$AN$167,COLUMN(Python数据平滑!O$114),0)</f>
        <v>3588.0165507171519</v>
      </c>
      <c r="R334" s="14">
        <f>VLOOKUP($A334,Python数据平滑!$A$114:$AN$167,COLUMN(Python数据平滑!P$114),0)</f>
        <v>3621.72597976213</v>
      </c>
      <c r="S334" s="14">
        <f>VLOOKUP($A334,Python数据平滑!$A$114:$AN$167,COLUMN(Python数据平滑!Q$114),0)</f>
        <v>3648.9847930532742</v>
      </c>
      <c r="T334" s="14">
        <f>VLOOKUP($A334,Python数据平滑!$A$114:$AN$167,COLUMN(Python数据平滑!R$114),0)</f>
        <v>3670.102699540269</v>
      </c>
      <c r="U334" s="14">
        <f>VLOOKUP($A334,Python数据平滑!$A$114:$AN$167,COLUMN(Python数据平滑!S$114),0)</f>
        <v>3685.4325223061478</v>
      </c>
      <c r="V334" s="14">
        <f>VLOOKUP($A334,Python数据平滑!$A$114:$AN$167,COLUMN(Python数据平滑!T$114),0)</f>
        <v>3695.3636144569241</v>
      </c>
      <c r="W334" s="14">
        <f>VLOOKUP($A334,Python数据平滑!$A$114:$AN$167,COLUMN(Python数据平滑!U$114),0)</f>
        <v>3700.3154122804608</v>
      </c>
      <c r="X334" s="14">
        <f>VLOOKUP($A334,Python数据平滑!$A$114:$AN$167,COLUMN(Python数据平滑!V$114),0)</f>
        <v>3700.7312485209891</v>
      </c>
      <c r="Y334" s="14">
        <f>VLOOKUP($A334,Python数据平滑!$A$114:$AN$167,COLUMN(Python数据平滑!W$114),0)</f>
        <v>3697.0725298073821</v>
      </c>
      <c r="Z334" s="14">
        <f>VLOOKUP($A334,Python数据平滑!$A$114:$AN$167,COLUMN(Python数据平滑!X$114),0)</f>
        <v>3689.813363315981</v>
      </c>
      <c r="AA334" s="14">
        <f>VLOOKUP($A334,Python数据平滑!$A$114:$AN$167,COLUMN(Python数据平滑!Y$114),0)</f>
        <v>3679.435699299866</v>
      </c>
      <c r="AB334" s="14">
        <f>VLOOKUP($A334,Python数据平滑!$A$114:$AN$167,COLUMN(Python数据平滑!Z$114),0)</f>
        <v>3666.4250387196912</v>
      </c>
      <c r="AC334" s="14">
        <f>VLOOKUP($A334,Python数据平滑!$A$114:$AN$167,COLUMN(Python数据平滑!AA$114),0)</f>
        <v>3651.2667393029401</v>
      </c>
      <c r="AD334" s="14">
        <f>VLOOKUP($A334,Python数据平滑!$A$114:$AN$167,COLUMN(Python数据平滑!AB$114),0)</f>
        <v>3634.4429392601219</v>
      </c>
      <c r="AE334" s="14">
        <f>VLOOKUP($A334,Python数据平滑!$A$114:$AN$167,COLUMN(Python数据平滑!AC$114),0)</f>
        <v>3616.4301058244728</v>
      </c>
      <c r="AF334" s="14">
        <f>VLOOKUP($A334,Python数据平滑!$A$114:$AN$167,COLUMN(Python数据平滑!AD$114),0)</f>
        <v>3597.6972058871138</v>
      </c>
      <c r="AG334" s="14">
        <f>VLOOKUP($A334,Python数据平滑!$A$114:$AN$167,COLUMN(Python数据平滑!AE$114),0)</f>
        <v>3578.7044883308331</v>
      </c>
      <c r="AH334" s="14">
        <f>VLOOKUP($A334,Python数据平滑!$A$114:$AN$167,COLUMN(Python数据平滑!AF$114),0)</f>
        <v>3559.902862218501</v>
      </c>
      <c r="AI334" s="14">
        <f>VLOOKUP($A334,Python数据平滑!$A$114:$AN$167,COLUMN(Python数据平滑!AG$114),0)</f>
        <v>3541.73385171466</v>
      </c>
      <c r="AJ334" s="14">
        <f>VLOOKUP($A334,Python数据平滑!$A$114:$AN$167,COLUMN(Python数据平滑!AH$114),0)</f>
        <v>3524.6301074323669</v>
      </c>
      <c r="AK334" s="14">
        <f>VLOOKUP($A334,Python数据平滑!$A$114:$AN$167,COLUMN(Python数据平滑!AI$114),0)</f>
        <v>3509.0164547035679</v>
      </c>
      <c r="AL334" s="14">
        <f>VLOOKUP($A334,Python数据平滑!$A$114:$AN$167,COLUMN(Python数据平滑!AJ$114),0)</f>
        <v>3495.311461972718</v>
      </c>
      <c r="AM334" s="14">
        <f>VLOOKUP($A334,Python数据平滑!$A$114:$AN$167,COLUMN(Python数据平滑!AK$114),0)</f>
        <v>3483.9295170251089</v>
      </c>
      <c r="AN334" s="14">
        <f>VLOOKUP($A334,Python数据平滑!$A$114:$AN$167,COLUMN(Python数据平滑!AL$114),0)</f>
        <v>3475.2834050198512</v>
      </c>
      <c r="AO334" s="14">
        <f>VLOOKUP($A334,Python数据平滑!$A$114:$AN$167,COLUMN(Python数据平滑!AM$114),0)</f>
        <v>3469.7873902797369</v>
      </c>
      <c r="AP334" s="167">
        <f>VLOOKUP($A334,Python数据平滑!$A$114:$AN$167,COLUMN(Python数据平滑!AN$114),0)</f>
        <v>3467.8608135177769</v>
      </c>
    </row>
    <row r="335" spans="1:42" x14ac:dyDescent="0.25">
      <c r="A335" s="132" t="s">
        <v>50</v>
      </c>
      <c r="B335" s="118">
        <f>VLOOKUP($A335,'低情景（2001-2060, 2020RMB）'!$A$14:$W$70,COLUMN('低情景（2001-2060, 2020RMB）'!U$1),0)</f>
        <v>1627.6494522571516</v>
      </c>
      <c r="C335" s="14">
        <f>VLOOKUP($A335,'低情景（2001-2060, 2020RMB）'!$A$14:$W$70,COLUMN('低情景（2001-2060, 2020RMB）'!V$1),0)</f>
        <v>1901.4435312506728</v>
      </c>
      <c r="D335" s="14">
        <f>VLOOKUP($A335,'低情景（2001-2060, 2020RMB）'!$A$14:$W$70,COLUMN('低情景（2001-2060, 2020RMB）'!W$1),0)</f>
        <v>1802.1334874675638</v>
      </c>
      <c r="E335" s="14">
        <f>VLOOKUP($A335,Python数据平滑!$A$114:$AN$167,COLUMN(Python数据平滑!C$114),0)</f>
        <v>1800.3774886166609</v>
      </c>
      <c r="F335" s="14">
        <f>VLOOKUP($A335,Python数据平滑!$A$114:$AN$167,COLUMN(Python数据平滑!D$114),0)</f>
        <v>1798.8833328943531</v>
      </c>
      <c r="G335" s="14">
        <f>VLOOKUP($A335,Python数据平滑!$A$114:$AN$167,COLUMN(Python数据平滑!E$114),0)</f>
        <v>1803.3066633266781</v>
      </c>
      <c r="H335" s="14">
        <f>VLOOKUP($A335,Python数据平滑!$A$114:$AN$167,COLUMN(Python数据平滑!F$114),0)</f>
        <v>1817.973921129641</v>
      </c>
      <c r="I335" s="14">
        <f>VLOOKUP($A335,Python数据平滑!$A$114:$AN$167,COLUMN(Python数据平滑!G$114),0)</f>
        <v>1841.710144783455</v>
      </c>
      <c r="J335" s="14">
        <f>VLOOKUP($A335,Python数据平滑!$A$114:$AN$167,COLUMN(Python数据平滑!H$114),0)</f>
        <v>1871.951218495017</v>
      </c>
      <c r="K335" s="14">
        <f>VLOOKUP($A335,Python数据平滑!$A$114:$AN$167,COLUMN(Python数据平滑!I$114),0)</f>
        <v>1906.037474805622</v>
      </c>
      <c r="L335" s="14">
        <f>VLOOKUP($A335,Python数据平滑!$A$114:$AN$167,COLUMN(Python数据平滑!J$114),0)</f>
        <v>1941.1363827897919</v>
      </c>
      <c r="M335" s="14">
        <f>VLOOKUP($A335,Python数据平滑!$A$114:$AN$167,COLUMN(Python数据平滑!K$114),0)</f>
        <v>1974.6757008238551</v>
      </c>
      <c r="N335" s="14">
        <f>VLOOKUP($A335,Python数据平滑!$A$114:$AN$167,COLUMN(Python数据平滑!L$114),0)</f>
        <v>2005.817912906323</v>
      </c>
      <c r="O335" s="14">
        <f>VLOOKUP($A335,Python数据平滑!$A$114:$AN$167,COLUMN(Python数据平滑!M$114),0)</f>
        <v>2034.1710006959561</v>
      </c>
      <c r="P335" s="14">
        <f>VLOOKUP($A335,Python数据平滑!$A$114:$AN$167,COLUMN(Python数据平滑!N$114),0)</f>
        <v>2059.3391717441891</v>
      </c>
      <c r="Q335" s="14">
        <f>VLOOKUP($A335,Python数据平滑!$A$114:$AN$167,COLUMN(Python数据平滑!O$114),0)</f>
        <v>2080.9277882202782</v>
      </c>
      <c r="R335" s="14">
        <f>VLOOKUP($A335,Python数据平滑!$A$114:$AN$167,COLUMN(Python数据平滑!P$114),0)</f>
        <v>2098.6390518008971</v>
      </c>
      <c r="S335" s="14">
        <f>VLOOKUP($A335,Python数据平滑!$A$114:$AN$167,COLUMN(Python数据平滑!Q$114),0)</f>
        <v>2112.5532516067592</v>
      </c>
      <c r="T335" s="14">
        <f>VLOOKUP($A335,Python数据平滑!$A$114:$AN$167,COLUMN(Python数据平滑!R$114),0)</f>
        <v>2122.8679661822889</v>
      </c>
      <c r="U335" s="14">
        <f>VLOOKUP($A335,Python数据平滑!$A$114:$AN$167,COLUMN(Python数据平滑!S$114),0)</f>
        <v>2129.8054510216912</v>
      </c>
      <c r="V335" s="14">
        <f>VLOOKUP($A335,Python数据平滑!$A$114:$AN$167,COLUMN(Python数据平滑!T$114),0)</f>
        <v>2133.6085622985438</v>
      </c>
      <c r="W335" s="14">
        <f>VLOOKUP($A335,Python数据平滑!$A$114:$AN$167,COLUMN(Python数据平滑!U$114),0)</f>
        <v>2134.5367981702088</v>
      </c>
      <c r="X335" s="14">
        <f>VLOOKUP($A335,Python数据平滑!$A$114:$AN$167,COLUMN(Python数据平滑!V$114),0)</f>
        <v>2132.86253093708</v>
      </c>
      <c r="Y335" s="14">
        <f>VLOOKUP($A335,Python数据平滑!$A$114:$AN$167,COLUMN(Python数据平滑!W$114),0)</f>
        <v>2128.8674910917111</v>
      </c>
      <c r="Z335" s="14">
        <f>VLOOKUP($A335,Python数据平滑!$A$114:$AN$167,COLUMN(Python数据平滑!X$114),0)</f>
        <v>2122.8395521279922</v>
      </c>
      <c r="AA335" s="14">
        <f>VLOOKUP($A335,Python数据平滑!$A$114:$AN$167,COLUMN(Python数据平滑!Y$114),0)</f>
        <v>2115.0698532993752</v>
      </c>
      <c r="AB335" s="14">
        <f>VLOOKUP($A335,Python数据平滑!$A$114:$AN$167,COLUMN(Python数据平滑!Z$114),0)</f>
        <v>2105.8502866464901</v>
      </c>
      <c r="AC335" s="14">
        <f>VLOOKUP($A335,Python数据平滑!$A$114:$AN$167,COLUMN(Python数据平滑!AA$114),0)</f>
        <v>2095.4713648119282</v>
      </c>
      <c r="AD335" s="14">
        <f>VLOOKUP($A335,Python数据平滑!$A$114:$AN$167,COLUMN(Python数据平滑!AB$114),0)</f>
        <v>2084.220477606666</v>
      </c>
      <c r="AE335" s="14">
        <f>VLOOKUP($A335,Python数据平滑!$A$114:$AN$167,COLUMN(Python数据平滑!AC$114),0)</f>
        <v>2072.380538106147</v>
      </c>
      <c r="AF335" s="14">
        <f>VLOOKUP($A335,Python数据平滑!$A$114:$AN$167,COLUMN(Python数据平滑!AD$114),0)</f>
        <v>2060.2290132959438</v>
      </c>
      <c r="AG335" s="14">
        <f>VLOOKUP($A335,Python数据平滑!$A$114:$AN$167,COLUMN(Python数据平滑!AE$114),0)</f>
        <v>2048.0373299720968</v>
      </c>
      <c r="AH335" s="14">
        <f>VLOOKUP($A335,Python数据平滑!$A$114:$AN$167,COLUMN(Python数据平滑!AF$114),0)</f>
        <v>2036.070643707099</v>
      </c>
      <c r="AI335" s="14">
        <f>VLOOKUP($A335,Python数据平滑!$A$114:$AN$167,COLUMN(Python数据平滑!AG$114),0)</f>
        <v>2024.587957171452</v>
      </c>
      <c r="AJ335" s="14">
        <f>VLOOKUP($A335,Python数据平滑!$A$114:$AN$167,COLUMN(Python数据平滑!AH$114),0)</f>
        <v>2013.8425738878971</v>
      </c>
      <c r="AK335" s="14">
        <f>VLOOKUP($A335,Python数据平滑!$A$114:$AN$167,COLUMN(Python数据平滑!AI$114),0)</f>
        <v>2004.082874520908</v>
      </c>
      <c r="AL335" s="14">
        <f>VLOOKUP($A335,Python数据平滑!$A$114:$AN$167,COLUMN(Python数据平滑!AJ$114),0)</f>
        <v>1995.5534049995961</v>
      </c>
      <c r="AM335" s="14">
        <f>VLOOKUP($A335,Python数据平滑!$A$114:$AN$167,COLUMN(Python数据平滑!AK$114),0)</f>
        <v>1988.4962690816769</v>
      </c>
      <c r="AN335" s="14">
        <f>VLOOKUP($A335,Python数据平滑!$A$114:$AN$167,COLUMN(Python数据平滑!AL$114),0)</f>
        <v>1983.1528223524881</v>
      </c>
      <c r="AO335" s="14">
        <f>VLOOKUP($A335,Python数据平滑!$A$114:$AN$167,COLUMN(Python数据平滑!AM$114),0)</f>
        <v>1979.765670105699</v>
      </c>
      <c r="AP335" s="167">
        <f>VLOOKUP($A335,Python数据平滑!$A$114:$AN$167,COLUMN(Python数据平滑!AN$114),0)</f>
        <v>1978.580978095599</v>
      </c>
    </row>
    <row r="336" spans="1:42" x14ac:dyDescent="0.25">
      <c r="A336" s="132" t="s">
        <v>51</v>
      </c>
      <c r="B336" s="118">
        <f>VLOOKUP($A336,'低情景（2001-2060, 2020RMB）'!$A$14:$W$70,COLUMN('低情景（2001-2060, 2020RMB）'!U$1),0)</f>
        <v>1649.6368760600501</v>
      </c>
      <c r="C336" s="14">
        <f>VLOOKUP($A336,'低情景（2001-2060, 2020RMB）'!$A$14:$W$70,COLUMN('低情景（2001-2060, 2020RMB）'!V$1),0)</f>
        <v>1909.953713647637</v>
      </c>
      <c r="D336" s="14">
        <f>VLOOKUP($A336,'低情景（2001-2060, 2020RMB）'!$A$14:$W$70,COLUMN('低情景（2001-2060, 2020RMB）'!W$1),0)</f>
        <v>1947.9528299445335</v>
      </c>
      <c r="E336" s="14">
        <f>VLOOKUP($A336,Python数据平滑!$A$114:$AN$167,COLUMN(Python数据平滑!C$114),0)</f>
        <v>1957.257650842949</v>
      </c>
      <c r="F336" s="14">
        <f>VLOOKUP($A336,Python数据平滑!$A$114:$AN$167,COLUMN(Python数据平滑!D$114),0)</f>
        <v>1982.3184015421491</v>
      </c>
      <c r="G336" s="14">
        <f>VLOOKUP($A336,Python数据平滑!$A$114:$AN$167,COLUMN(Python数据平滑!E$114),0)</f>
        <v>2018.9695105887081</v>
      </c>
      <c r="H336" s="14">
        <f>VLOOKUP($A336,Python数据平滑!$A$114:$AN$167,COLUMN(Python数据平滑!F$114),0)</f>
        <v>2063.4795206582171</v>
      </c>
      <c r="I336" s="14">
        <f>VLOOKUP($A336,Python数据平滑!$A$114:$AN$167,COLUMN(Python数据平滑!G$114),0)</f>
        <v>2113.9751473626079</v>
      </c>
      <c r="J336" s="14">
        <f>VLOOKUP($A336,Python数据平滑!$A$114:$AN$167,COLUMN(Python数据平滑!H$114),0)</f>
        <v>2168.9632575365358</v>
      </c>
      <c r="K336" s="14">
        <f>VLOOKUP($A336,Python数据平滑!$A$114:$AN$167,COLUMN(Python数据平滑!I$114),0)</f>
        <v>2226.795875147935</v>
      </c>
      <c r="L336" s="14">
        <f>VLOOKUP($A336,Python数据平滑!$A$114:$AN$167,COLUMN(Python数据平滑!J$114),0)</f>
        <v>2285.6398969943298</v>
      </c>
      <c r="M336" s="14">
        <f>VLOOKUP($A336,Python数据平滑!$A$114:$AN$167,COLUMN(Python数据平滑!K$114),0)</f>
        <v>2343.7444156095412</v>
      </c>
      <c r="N336" s="14">
        <f>VLOOKUP($A336,Python数据平滑!$A$114:$AN$167,COLUMN(Python数据平滑!L$114),0)</f>
        <v>2400.3459647820118</v>
      </c>
      <c r="O336" s="14">
        <f>VLOOKUP($A336,Python数据平滑!$A$114:$AN$167,COLUMN(Python数据平滑!M$114),0)</f>
        <v>2454.9194839464781</v>
      </c>
      <c r="P336" s="14">
        <f>VLOOKUP($A336,Python数据平滑!$A$114:$AN$167,COLUMN(Python数据平滑!N$114),0)</f>
        <v>2506.9123756462041</v>
      </c>
      <c r="Q336" s="14">
        <f>VLOOKUP($A336,Python数据平滑!$A$114:$AN$167,COLUMN(Python数据平滑!O$114),0)</f>
        <v>2555.7491008814891</v>
      </c>
      <c r="R336" s="14">
        <f>VLOOKUP($A336,Python数据平滑!$A$114:$AN$167,COLUMN(Python数据平滑!P$114),0)</f>
        <v>2600.9351413149998</v>
      </c>
      <c r="S336" s="14">
        <f>VLOOKUP($A336,Python数据平滑!$A$114:$AN$167,COLUMN(Python数据平滑!Q$114),0)</f>
        <v>2642.3710473356709</v>
      </c>
      <c r="T336" s="14">
        <f>VLOOKUP($A336,Python数据平滑!$A$114:$AN$167,COLUMN(Python数据平滑!R$114),0)</f>
        <v>2680.0827165668202</v>
      </c>
      <c r="U336" s="14">
        <f>VLOOKUP($A336,Python数据平滑!$A$114:$AN$167,COLUMN(Python数据平滑!S$114),0)</f>
        <v>2714.125046127087</v>
      </c>
      <c r="V336" s="14">
        <f>VLOOKUP($A336,Python数据平滑!$A$114:$AN$167,COLUMN(Python数据平滑!T$114),0)</f>
        <v>2744.5800908583578</v>
      </c>
      <c r="W336" s="14">
        <f>VLOOKUP($A336,Python数据平滑!$A$114:$AN$167,COLUMN(Python数据平滑!U$114),0)</f>
        <v>2771.5550436788649</v>
      </c>
      <c r="X336" s="14">
        <f>VLOOKUP($A336,Python数据平滑!$A$114:$AN$167,COLUMN(Python数据平滑!V$114),0)</f>
        <v>2795.1800877983292</v>
      </c>
      <c r="Y336" s="14">
        <f>VLOOKUP($A336,Python数据平滑!$A$114:$AN$167,COLUMN(Python数据平滑!W$114),0)</f>
        <v>2815.6061687072879</v>
      </c>
      <c r="Z336" s="14">
        <f>VLOOKUP($A336,Python数据平滑!$A$114:$AN$167,COLUMN(Python数据平滑!X$114),0)</f>
        <v>2833.002731209463</v>
      </c>
      <c r="AA336" s="14">
        <f>VLOOKUP($A336,Python数据平滑!$A$114:$AN$167,COLUMN(Python数据平滑!Y$114),0)</f>
        <v>2847.55546347162</v>
      </c>
      <c r="AB336" s="14">
        <f>VLOOKUP($A336,Python数据平滑!$A$114:$AN$167,COLUMN(Python数据平滑!Z$114),0)</f>
        <v>2859.4640862867741</v>
      </c>
      <c r="AC336" s="14">
        <f>VLOOKUP($A336,Python数据平滑!$A$114:$AN$167,COLUMN(Python数据平滑!AA$114),0)</f>
        <v>2868.9402216441272</v>
      </c>
      <c r="AD336" s="14">
        <f>VLOOKUP($A336,Python数据平滑!$A$114:$AN$167,COLUMN(Python数据平滑!AB$114),0)</f>
        <v>2876.2053704242171</v>
      </c>
      <c r="AE336" s="14">
        <f>VLOOKUP($A336,Python数据平滑!$A$114:$AN$167,COLUMN(Python数据平滑!AC$114),0)</f>
        <v>2881.489024726553</v>
      </c>
      <c r="AF336" s="14">
        <f>VLOOKUP($A336,Python数据平滑!$A$114:$AN$167,COLUMN(Python数据平滑!AD$114),0)</f>
        <v>2885.0269361126639</v>
      </c>
      <c r="AG336" s="14">
        <f>VLOOKUP($A336,Python数据平滑!$A$114:$AN$167,COLUMN(Python数据平滑!AE$114),0)</f>
        <v>2887.0595570147789</v>
      </c>
      <c r="AH336" s="14">
        <f>VLOOKUP($A336,Python数据平滑!$A$114:$AN$167,COLUMN(Python数据平滑!AF$114),0)</f>
        <v>2887.83066880762</v>
      </c>
      <c r="AI336" s="14">
        <f>VLOOKUP($A336,Python数据平滑!$A$114:$AN$167,COLUMN(Python数据平滑!AG$114),0)</f>
        <v>2887.586206639884</v>
      </c>
      <c r="AJ336" s="14">
        <f>VLOOKUP($A336,Python数据平滑!$A$114:$AN$167,COLUMN(Python数据平滑!AH$114),0)</f>
        <v>2886.5732881285908</v>
      </c>
      <c r="AK336" s="14">
        <f>VLOOKUP($A336,Python数据平滑!$A$114:$AN$167,COLUMN(Python数据平滑!AI$114),0)</f>
        <v>2885.0394504743131</v>
      </c>
      <c r="AL336" s="14">
        <f>VLOOKUP($A336,Python数据平滑!$A$114:$AN$167,COLUMN(Python数据平滑!AJ$114),0)</f>
        <v>2883.2320984879138</v>
      </c>
      <c r="AM336" s="14">
        <f>VLOOKUP($A336,Python数据平滑!$A$114:$AN$167,COLUMN(Python数据平滑!AK$114),0)</f>
        <v>2881.3981644462419</v>
      </c>
      <c r="AN336" s="14">
        <f>VLOOKUP($A336,Python数据平滑!$A$114:$AN$167,COLUMN(Python数据平滑!AL$114),0)</f>
        <v>2879.7839796255898</v>
      </c>
      <c r="AO336" s="14">
        <f>VLOOKUP($A336,Python数据平滑!$A$114:$AN$167,COLUMN(Python数据平滑!AM$114),0)</f>
        <v>2878.63535680012</v>
      </c>
      <c r="AP336" s="167">
        <f>VLOOKUP($A336,Python数据平滑!$A$114:$AN$167,COLUMN(Python数据平滑!AN$114),0)</f>
        <v>2878.1978829370341</v>
      </c>
    </row>
    <row r="337" spans="1:42" x14ac:dyDescent="0.25">
      <c r="A337" s="132" t="s">
        <v>52</v>
      </c>
      <c r="B337" s="118">
        <f>VLOOKUP($A337,'低情景（2001-2060, 2020RMB）'!$A$14:$W$70,COLUMN('低情景（2001-2060, 2020RMB）'!U$1),0)</f>
        <v>1972.7493616245627</v>
      </c>
      <c r="C337" s="14">
        <f>VLOOKUP($A337,'低情景（2001-2060, 2020RMB）'!$A$14:$W$70,COLUMN('低情景（2001-2060, 2020RMB）'!V$1),0)</f>
        <v>2360.0523650119308</v>
      </c>
      <c r="D337" s="14">
        <f>VLOOKUP($A337,'低情景（2001-2060, 2020RMB）'!$A$14:$W$70,COLUMN('低情景（2001-2060, 2020RMB）'!W$1),0)</f>
        <v>2335.0838323778685</v>
      </c>
      <c r="E337" s="14">
        <f>VLOOKUP($A337,Python数据平滑!$A$114:$AN$167,COLUMN(Python数据平滑!C$114),0)</f>
        <v>2343.5564224568689</v>
      </c>
      <c r="F337" s="14">
        <f>VLOOKUP($A337,Python数据平滑!$A$114:$AN$167,COLUMN(Python数据平滑!D$114),0)</f>
        <v>2367.265200221043</v>
      </c>
      <c r="G337" s="14">
        <f>VLOOKUP($A337,Python数据平滑!$A$114:$AN$167,COLUMN(Python数据平滑!E$114),0)</f>
        <v>2403.7871561574511</v>
      </c>
      <c r="H337" s="14">
        <f>VLOOKUP($A337,Python数据平滑!$A$114:$AN$167,COLUMN(Python数据平滑!F$114),0)</f>
        <v>2450.8367272760488</v>
      </c>
      <c r="I337" s="14">
        <f>VLOOKUP($A337,Python数据平滑!$A$114:$AN$167,COLUMN(Python数据平滑!G$114),0)</f>
        <v>2506.3647325534248</v>
      </c>
      <c r="J337" s="14">
        <f>VLOOKUP($A337,Python数据平滑!$A$114:$AN$167,COLUMN(Python数据平滑!H$114),0)</f>
        <v>2568.2693849868542</v>
      </c>
      <c r="K337" s="14">
        <f>VLOOKUP($A337,Python数据平滑!$A$114:$AN$167,COLUMN(Python数据平滑!I$114),0)</f>
        <v>2634.257244102896</v>
      </c>
      <c r="L337" s="14">
        <f>VLOOKUP($A337,Python数据平滑!$A$114:$AN$167,COLUMN(Python数据平滑!J$114),0)</f>
        <v>2701.7924700202661</v>
      </c>
      <c r="M337" s="14">
        <f>VLOOKUP($A337,Python数据平滑!$A$114:$AN$167,COLUMN(Python数据平滑!K$114),0)</f>
        <v>2768.485780439491</v>
      </c>
      <c r="N337" s="14">
        <f>VLOOKUP($A337,Python数据平滑!$A$114:$AN$167,COLUMN(Python数据平滑!L$114),0)</f>
        <v>2833.420953019026</v>
      </c>
      <c r="O337" s="14">
        <f>VLOOKUP($A337,Python数据平滑!$A$114:$AN$167,COLUMN(Python数据平滑!M$114),0)</f>
        <v>2896.048330941655</v>
      </c>
      <c r="P337" s="14">
        <f>VLOOKUP($A337,Python数据平滑!$A$114:$AN$167,COLUMN(Python数据平滑!N$114),0)</f>
        <v>2955.7916388543999</v>
      </c>
      <c r="Q337" s="14">
        <f>VLOOKUP($A337,Python数据平滑!$A$114:$AN$167,COLUMN(Python数据平滑!O$114),0)</f>
        <v>3012.0525224382982</v>
      </c>
      <c r="R337" s="14">
        <f>VLOOKUP($A337,Python数据平滑!$A$114:$AN$167,COLUMN(Python数据平滑!P$114),0)</f>
        <v>3064.3172915882678</v>
      </c>
      <c r="S337" s="14">
        <f>VLOOKUP($A337,Python数据平滑!$A$114:$AN$167,COLUMN(Python数据平滑!Q$114),0)</f>
        <v>3112.479735045707</v>
      </c>
      <c r="T337" s="14">
        <f>VLOOKUP($A337,Python数据平滑!$A$114:$AN$167,COLUMN(Python数据平滑!R$114),0)</f>
        <v>3156.562783990576</v>
      </c>
      <c r="U337" s="14">
        <f>VLOOKUP($A337,Python数据平滑!$A$114:$AN$167,COLUMN(Python数据平滑!S$114),0)</f>
        <v>3196.6193164019442</v>
      </c>
      <c r="V337" s="14">
        <f>VLOOKUP($A337,Python数据平滑!$A$114:$AN$167,COLUMN(Python数据平滑!T$114),0)</f>
        <v>3232.7303812111668</v>
      </c>
      <c r="W337" s="14">
        <f>VLOOKUP($A337,Python数据平滑!$A$114:$AN$167,COLUMN(Python数据平滑!U$114),0)</f>
        <v>3265.0032442473989</v>
      </c>
      <c r="X337" s="14">
        <f>VLOOKUP($A337,Python数据平滑!$A$114:$AN$167,COLUMN(Python数据平滑!V$114),0)</f>
        <v>3293.5693019523351</v>
      </c>
      <c r="Y337" s="14">
        <f>VLOOKUP($A337,Python数据平滑!$A$114:$AN$167,COLUMN(Python数据平滑!W$114),0)</f>
        <v>3318.581907403684</v>
      </c>
      <c r="Z337" s="14">
        <f>VLOOKUP($A337,Python数据平滑!$A$114:$AN$167,COLUMN(Python数据平滑!X$114),0)</f>
        <v>3340.2141510154379</v>
      </c>
      <c r="AA337" s="14">
        <f>VLOOKUP($A337,Python数据平滑!$A$114:$AN$167,COLUMN(Python数据平滑!Y$114),0)</f>
        <v>3358.6566355158939</v>
      </c>
      <c r="AB337" s="14">
        <f>VLOOKUP($A337,Python数据平滑!$A$114:$AN$167,COLUMN(Python数据平滑!Z$114),0)</f>
        <v>3374.1152815796158</v>
      </c>
      <c r="AC337" s="14">
        <f>VLOOKUP($A337,Python数据平滑!$A$114:$AN$167,COLUMN(Python数据平滑!AA$114),0)</f>
        <v>3386.8091969436559</v>
      </c>
      <c r="AD337" s="14">
        <f>VLOOKUP($A337,Python数据平滑!$A$114:$AN$167,COLUMN(Python数据平滑!AB$114),0)</f>
        <v>3396.968638097258</v>
      </c>
      <c r="AE337" s="14">
        <f>VLOOKUP($A337,Python数据平滑!$A$114:$AN$167,COLUMN(Python数据平滑!AC$114),0)</f>
        <v>3404.8330898185882</v>
      </c>
      <c r="AF337" s="14">
        <f>VLOOKUP($A337,Python数据平滑!$A$114:$AN$167,COLUMN(Python数据平滑!AD$114),0)</f>
        <v>3410.6494840458022</v>
      </c>
      <c r="AG337" s="14">
        <f>VLOOKUP($A337,Python数据平滑!$A$114:$AN$167,COLUMN(Python数据平滑!AE$114),0)</f>
        <v>3414.6705759093338</v>
      </c>
      <c r="AH337" s="14">
        <f>VLOOKUP($A337,Python数据平滑!$A$114:$AN$167,COLUMN(Python数据平滑!AF$114),0)</f>
        <v>3417.1534912951211</v>
      </c>
      <c r="AI337" s="14">
        <f>VLOOKUP($A337,Python数据平滑!$A$114:$AN$167,COLUMN(Python数据平滑!AG$114),0)</f>
        <v>3418.358457123612</v>
      </c>
      <c r="AJ337" s="14">
        <f>VLOOKUP($A337,Python数据平滑!$A$114:$AN$167,COLUMN(Python数据平滑!AH$114),0)</f>
        <v>3418.5477226686512</v>
      </c>
      <c r="AK337" s="14">
        <f>VLOOKUP($A337,Python数据平滑!$A$114:$AN$167,COLUMN(Python数据平滑!AI$114),0)</f>
        <v>3417.9846777460548</v>
      </c>
      <c r="AL337" s="14">
        <f>VLOOKUP($A337,Python数据平滑!$A$114:$AN$167,COLUMN(Python数据平滑!AJ$114),0)</f>
        <v>3416.933171503772</v>
      </c>
      <c r="AM337" s="14">
        <f>VLOOKUP($A337,Python数据平滑!$A$114:$AN$167,COLUMN(Python数据平滑!AK$114),0)</f>
        <v>3415.6570338649772</v>
      </c>
      <c r="AN337" s="14">
        <f>VLOOKUP($A337,Python数据平滑!$A$114:$AN$167,COLUMN(Python数据平滑!AL$114),0)</f>
        <v>3414.4198004249238</v>
      </c>
      <c r="AO337" s="14">
        <f>VLOOKUP($A337,Python数据平滑!$A$114:$AN$167,COLUMN(Python数据平滑!AM$114),0)</f>
        <v>3413.484640788849</v>
      </c>
      <c r="AP337" s="167">
        <f>VLOOKUP($A337,Python数据平滑!$A$114:$AN$167,COLUMN(Python数据平滑!AN$114),0)</f>
        <v>3413.1144899635478</v>
      </c>
    </row>
    <row r="338" spans="1:42" x14ac:dyDescent="0.25">
      <c r="A338" s="132" t="s">
        <v>69</v>
      </c>
      <c r="B338" s="118">
        <f>VLOOKUP($A338,'低情景（2001-2060, 2020RMB）'!$A$14:$W$70,COLUMN('低情景（2001-2060, 2020RMB）'!U$1),0)</f>
        <v>3696.6327461554224</v>
      </c>
      <c r="C338" s="14">
        <f>VLOOKUP($A338,'低情景（2001-2060, 2020RMB）'!$A$14:$W$70,COLUMN('低情景（2001-2060, 2020RMB）'!V$1),0)</f>
        <v>3979.7568976278721</v>
      </c>
      <c r="D338" s="14">
        <f>VLOOKUP($A338,'低情景（2001-2060, 2020RMB）'!$A$14:$W$70,COLUMN('低情景（2001-2060, 2020RMB）'!W$1),0)</f>
        <v>4568.3236898109044</v>
      </c>
      <c r="E338" s="14">
        <f>VLOOKUP($A338,Python数据平滑!$A$114:$AN$167,COLUMN(Python数据平滑!C$114),0)</f>
        <v>4558.7245654111584</v>
      </c>
      <c r="F338" s="14">
        <f>VLOOKUP($A338,Python数据平滑!$A$114:$AN$167,COLUMN(Python数据平滑!D$114),0)</f>
        <v>4542.1246241277458</v>
      </c>
      <c r="G338" s="14">
        <f>VLOOKUP($A338,Python数据平滑!$A$114:$AN$167,COLUMN(Python数据平滑!E$114),0)</f>
        <v>4536.6816369455673</v>
      </c>
      <c r="H338" s="14">
        <f>VLOOKUP($A338,Python数据平滑!$A$114:$AN$167,COLUMN(Python数据平滑!F$114),0)</f>
        <v>4556.2672506370336</v>
      </c>
      <c r="I338" s="14">
        <f>VLOOKUP($A338,Python数据平滑!$A$114:$AN$167,COLUMN(Python数据平滑!G$114),0)</f>
        <v>4598.0595957685118</v>
      </c>
      <c r="J338" s="14">
        <f>VLOOKUP($A338,Python数据平滑!$A$114:$AN$167,COLUMN(Python数据平滑!H$114),0)</f>
        <v>4655.1225528842224</v>
      </c>
      <c r="K338" s="14">
        <f>VLOOKUP($A338,Python数据平滑!$A$114:$AN$167,COLUMN(Python数据平滑!I$114),0)</f>
        <v>4720.3625542928603</v>
      </c>
      <c r="L338" s="14">
        <f>VLOOKUP($A338,Python数据平滑!$A$114:$AN$167,COLUMN(Python数据平滑!J$114),0)</f>
        <v>4786.3439743770059</v>
      </c>
      <c r="M338" s="14">
        <f>VLOOKUP($A338,Python数据平滑!$A$114:$AN$167,COLUMN(Python数据平滑!K$114),0)</f>
        <v>4846.3744387408924</v>
      </c>
      <c r="N338" s="14">
        <f>VLOOKUP($A338,Python数据平滑!$A$114:$AN$167,COLUMN(Python数据平滑!L$114),0)</f>
        <v>4898.1167133612553</v>
      </c>
      <c r="O338" s="14">
        <f>VLOOKUP($A338,Python数据平滑!$A$114:$AN$167,COLUMN(Python数据平滑!M$114),0)</f>
        <v>4940.3599625458437</v>
      </c>
      <c r="P338" s="14">
        <f>VLOOKUP($A338,Python数据平滑!$A$114:$AN$167,COLUMN(Python数据平滑!N$114),0)</f>
        <v>4971.9133694697102</v>
      </c>
      <c r="Q338" s="14">
        <f>VLOOKUP($A338,Python数据平滑!$A$114:$AN$167,COLUMN(Python数据平滑!O$114),0)</f>
        <v>4991.6278930349517</v>
      </c>
      <c r="R338" s="14">
        <f>VLOOKUP($A338,Python数据平滑!$A$114:$AN$167,COLUMN(Python数据平滑!P$114),0)</f>
        <v>4998.7427954927662</v>
      </c>
      <c r="S338" s="14">
        <f>VLOOKUP($A338,Python数据平滑!$A$114:$AN$167,COLUMN(Python数据平滑!Q$114),0)</f>
        <v>4993.8762493465392</v>
      </c>
      <c r="T338" s="14">
        <f>VLOOKUP($A338,Python数据平滑!$A$114:$AN$167,COLUMN(Python数据平滑!R$114),0)</f>
        <v>4978.0547458391611</v>
      </c>
      <c r="U338" s="14">
        <f>VLOOKUP($A338,Python数据平滑!$A$114:$AN$167,COLUMN(Python数据平滑!S$114),0)</f>
        <v>4952.3688006373904</v>
      </c>
      <c r="V338" s="14">
        <f>VLOOKUP($A338,Python数据平滑!$A$114:$AN$167,COLUMN(Python数据平滑!T$114),0)</f>
        <v>4917.95123907774</v>
      </c>
      <c r="W338" s="14">
        <f>VLOOKUP($A338,Python数据平滑!$A$114:$AN$167,COLUMN(Python数据平滑!U$114),0)</f>
        <v>4875.9573454828924</v>
      </c>
      <c r="X338" s="14">
        <f>VLOOKUP($A338,Python数据平滑!$A$114:$AN$167,COLUMN(Python数据平滑!V$114),0)</f>
        <v>4827.5471900216407</v>
      </c>
      <c r="Y338" s="14">
        <f>VLOOKUP($A338,Python数据平滑!$A$114:$AN$167,COLUMN(Python数据平滑!W$114),0)</f>
        <v>4773.8703395693901</v>
      </c>
      <c r="Z338" s="14">
        <f>VLOOKUP($A338,Python数据平滑!$A$114:$AN$167,COLUMN(Python数据平滑!X$114),0)</f>
        <v>4716.0530624780649</v>
      </c>
      <c r="AA338" s="14">
        <f>VLOOKUP($A338,Python数据平滑!$A$114:$AN$167,COLUMN(Python数据平滑!Y$114),0)</f>
        <v>4655.1880535327937</v>
      </c>
      <c r="AB338" s="14">
        <f>VLOOKUP($A338,Python数据平滑!$A$114:$AN$167,COLUMN(Python数据平滑!Z$114),0)</f>
        <v>4592.3266360899934</v>
      </c>
      <c r="AC338" s="14">
        <f>VLOOKUP($A338,Python数据平滑!$A$114:$AN$167,COLUMN(Python数据平滑!AA$114),0)</f>
        <v>4528.4733440164009</v>
      </c>
      <c r="AD338" s="14">
        <f>VLOOKUP($A338,Python数据平滑!$A$114:$AN$167,COLUMN(Python数据平滑!AB$114),0)</f>
        <v>4464.5827464159383</v>
      </c>
      <c r="AE338" s="14">
        <f>VLOOKUP($A338,Python数据平滑!$A$114:$AN$167,COLUMN(Python数据平滑!AC$114),0)</f>
        <v>4401.5583525313068</v>
      </c>
      <c r="AF338" s="14">
        <f>VLOOKUP($A338,Python数据平滑!$A$114:$AN$167,COLUMN(Python数据平滑!AD$114),0)</f>
        <v>4340.2534215466449</v>
      </c>
      <c r="AG338" s="14">
        <f>VLOOKUP($A338,Python数据平滑!$A$114:$AN$167,COLUMN(Python数据平滑!AE$114),0)</f>
        <v>4281.4735009807773</v>
      </c>
      <c r="AH338" s="14">
        <f>VLOOKUP($A338,Python数据平滑!$A$114:$AN$167,COLUMN(Python数据平滑!AF$114),0)</f>
        <v>4225.9805265530731</v>
      </c>
      <c r="AI338" s="14">
        <f>VLOOKUP($A338,Python数据平滑!$A$114:$AN$167,COLUMN(Python数据平滑!AG$114),0)</f>
        <v>4174.4983344721977</v>
      </c>
      <c r="AJ338" s="14">
        <f>VLOOKUP($A338,Python数据平滑!$A$114:$AN$167,COLUMN(Python数据平滑!AH$114),0)</f>
        <v>4127.7194628355501</v>
      </c>
      <c r="AK338" s="14">
        <f>VLOOKUP($A338,Python数据平滑!$A$114:$AN$167,COLUMN(Python数据平滑!AI$114),0)</f>
        <v>4086.3131512585828</v>
      </c>
      <c r="AL338" s="14">
        <f>VLOOKUP($A338,Python数据平滑!$A$114:$AN$167,COLUMN(Python数据平滑!AJ$114),0)</f>
        <v>4050.9344863088072</v>
      </c>
      <c r="AM338" s="14">
        <f>VLOOKUP($A338,Python数据平滑!$A$114:$AN$167,COLUMN(Python数据平滑!AK$114),0)</f>
        <v>4022.234684491224</v>
      </c>
      <c r="AN338" s="14">
        <f>VLOOKUP($A338,Python数据平滑!$A$114:$AN$167,COLUMN(Python数据平滑!AL$114),0)</f>
        <v>4000.8725545382222</v>
      </c>
      <c r="AO338" s="14">
        <f>VLOOKUP($A338,Python数据平滑!$A$114:$AN$167,COLUMN(Python数据平滑!AM$114),0)</f>
        <v>3987.527237197191</v>
      </c>
      <c r="AP338" s="167">
        <f>VLOOKUP($A338,Python数据平滑!$A$114:$AN$167,COLUMN(Python数据平滑!AN$114),0)</f>
        <v>3982.9123847374599</v>
      </c>
    </row>
    <row r="339" spans="1:42" x14ac:dyDescent="0.25">
      <c r="A339" s="132" t="s">
        <v>70</v>
      </c>
      <c r="B339" s="118">
        <f>VLOOKUP($A339,'低情景（2001-2060, 2020RMB）'!$A$14:$W$70,COLUMN('低情景（2001-2060, 2020RMB）'!U$1),0)</f>
        <v>1962.7921031386184</v>
      </c>
      <c r="C339" s="14">
        <f>VLOOKUP($A339,'低情景（2001-2060, 2020RMB）'!$A$14:$W$70,COLUMN('低情景（2001-2060, 2020RMB）'!V$1),0)</f>
        <v>2008.8963000276083</v>
      </c>
      <c r="D339" s="14">
        <f>VLOOKUP($A339,'低情景（2001-2060, 2020RMB）'!$A$14:$W$70,COLUMN('低情景（2001-2060, 2020RMB）'!W$1),0)</f>
        <v>2146.8175625414897</v>
      </c>
      <c r="E339" s="14">
        <f>VLOOKUP($A339,Python数据平滑!$A$114:$AN$167,COLUMN(Python数据平滑!C$114),0)</f>
        <v>2128.7638162899771</v>
      </c>
      <c r="F339" s="14">
        <f>VLOOKUP($A339,Python数据平滑!$A$114:$AN$167,COLUMN(Python数据平滑!D$114),0)</f>
        <v>2089.8196775398678</v>
      </c>
      <c r="G339" s="14">
        <f>VLOOKUP($A339,Python数据平滑!$A$114:$AN$167,COLUMN(Python数据平滑!E$114),0)</f>
        <v>2052.180769630475</v>
      </c>
      <c r="H339" s="14">
        <f>VLOOKUP($A339,Python数据平滑!$A$114:$AN$167,COLUMN(Python数据平滑!F$114),0)</f>
        <v>2032.364116814781</v>
      </c>
      <c r="I339" s="14">
        <f>VLOOKUP($A339,Python数据平滑!$A$114:$AN$167,COLUMN(Python数据平滑!G$114),0)</f>
        <v>2029.218656541326</v>
      </c>
      <c r="J339" s="14">
        <f>VLOOKUP($A339,Python数据平滑!$A$114:$AN$167,COLUMN(Python数据平滑!H$114),0)</f>
        <v>2037.6851730395231</v>
      </c>
      <c r="K339" s="14">
        <f>VLOOKUP($A339,Python数据平滑!$A$114:$AN$167,COLUMN(Python数据平滑!I$114),0)</f>
        <v>2052.8902041470842</v>
      </c>
      <c r="L339" s="14">
        <f>VLOOKUP($A339,Python数据平滑!$A$114:$AN$167,COLUMN(Python数据平滑!J$114),0)</f>
        <v>2069.9232610377321</v>
      </c>
      <c r="M339" s="14">
        <f>VLOOKUP($A339,Python数据平滑!$A$114:$AN$167,COLUMN(Python数据平滑!K$114),0)</f>
        <v>2084.5242866287349</v>
      </c>
      <c r="N339" s="14">
        <f>VLOOKUP($A339,Python数据平滑!$A$114:$AN$167,COLUMN(Python数据平滑!L$114),0)</f>
        <v>2095.4989456884982</v>
      </c>
      <c r="O339" s="14">
        <f>VLOOKUP($A339,Python数据平滑!$A$114:$AN$167,COLUMN(Python数据平滑!M$114),0)</f>
        <v>2102.4424004730472</v>
      </c>
      <c r="P339" s="14">
        <f>VLOOKUP($A339,Python数据平滑!$A$114:$AN$167,COLUMN(Python数据平滑!N$114),0)</f>
        <v>2104.967227658276</v>
      </c>
      <c r="Q339" s="14">
        <f>VLOOKUP($A339,Python数据平滑!$A$114:$AN$167,COLUMN(Python数据平滑!O$114),0)</f>
        <v>2102.710788477088</v>
      </c>
      <c r="R339" s="14">
        <f>VLOOKUP($A339,Python数据平滑!$A$114:$AN$167,COLUMN(Python数据平滑!P$114),0)</f>
        <v>2095.471178802823</v>
      </c>
      <c r="S339" s="14">
        <f>VLOOKUP($A339,Python数据平滑!$A$114:$AN$167,COLUMN(Python数据平滑!Q$114),0)</f>
        <v>2083.593764855882</v>
      </c>
      <c r="T339" s="14">
        <f>VLOOKUP($A339,Python数据平滑!$A$114:$AN$167,COLUMN(Python数据平滑!R$114),0)</f>
        <v>2067.5758512292882</v>
      </c>
      <c r="U339" s="14">
        <f>VLOOKUP($A339,Python数据平滑!$A$114:$AN$167,COLUMN(Python数据平滑!S$114),0)</f>
        <v>2047.9282369908251</v>
      </c>
      <c r="V339" s="14">
        <f>VLOOKUP($A339,Python数据平滑!$A$114:$AN$167,COLUMN(Python数据平滑!T$114),0)</f>
        <v>2025.1664998771289</v>
      </c>
      <c r="W339" s="14">
        <f>VLOOKUP($A339,Python数据平滑!$A$114:$AN$167,COLUMN(Python数据平滑!U$114),0)</f>
        <v>1999.8033393521121</v>
      </c>
      <c r="X339" s="14">
        <f>VLOOKUP($A339,Python数据平滑!$A$114:$AN$167,COLUMN(Python数据平滑!V$114),0)</f>
        <v>1972.342051080735</v>
      </c>
      <c r="Y339" s="14">
        <f>VLOOKUP($A339,Python数据平滑!$A$114:$AN$167,COLUMN(Python数据平滑!W$114),0)</f>
        <v>1943.271161968833</v>
      </c>
      <c r="Z339" s="14">
        <f>VLOOKUP($A339,Python数据平滑!$A$114:$AN$167,COLUMN(Python数据平滑!X$114),0)</f>
        <v>1913.06021803672</v>
      </c>
      <c r="AA339" s="14">
        <f>VLOOKUP($A339,Python数据平滑!$A$114:$AN$167,COLUMN(Python数据平滑!Y$114),0)</f>
        <v>1882.1566875086489</v>
      </c>
      <c r="AB339" s="14">
        <f>VLOOKUP($A339,Python数据平滑!$A$114:$AN$167,COLUMN(Python数据平滑!Z$114),0)</f>
        <v>1850.983918693946</v>
      </c>
      <c r="AC339" s="14">
        <f>VLOOKUP($A339,Python数据平滑!$A$114:$AN$167,COLUMN(Python数据平滑!AA$114),0)</f>
        <v>1819.9400762720979</v>
      </c>
      <c r="AD339" s="14">
        <f>VLOOKUP($A339,Python数据平滑!$A$114:$AN$167,COLUMN(Python数据平滑!AB$114),0)</f>
        <v>1789.3979700036321</v>
      </c>
      <c r="AE339" s="14">
        <f>VLOOKUP($A339,Python数据平滑!$A$114:$AN$167,COLUMN(Python数据平滑!AC$114),0)</f>
        <v>1759.705686045914</v>
      </c>
      <c r="AF339" s="14">
        <f>VLOOKUP($A339,Python数据平滑!$A$114:$AN$167,COLUMN(Python数据平滑!AD$114),0)</f>
        <v>1731.1879322526529</v>
      </c>
      <c r="AG339" s="14">
        <f>VLOOKUP($A339,Python数据平滑!$A$114:$AN$167,COLUMN(Python数据平滑!AE$114),0)</f>
        <v>1704.148014354822</v>
      </c>
      <c r="AH339" s="14">
        <f>VLOOKUP($A339,Python数据平滑!$A$114:$AN$167,COLUMN(Python数据平滑!AF$114),0)</f>
        <v>1678.870369072227</v>
      </c>
      <c r="AI339" s="14">
        <f>VLOOKUP($A339,Python数据平滑!$A$114:$AN$167,COLUMN(Python数据平滑!AG$114),0)</f>
        <v>1655.623592382289</v>
      </c>
      <c r="AJ339" s="14">
        <f>VLOOKUP($A339,Python数据平滑!$A$114:$AN$167,COLUMN(Python数据平滑!AH$114),0)</f>
        <v>1634.663915883054</v>
      </c>
      <c r="AK339" s="14">
        <f>VLOOKUP($A339,Python数据平滑!$A$114:$AN$167,COLUMN(Python数据平滑!AI$114),0)</f>
        <v>1616.2391010795091</v>
      </c>
      <c r="AL339" s="14">
        <f>VLOOKUP($A339,Python数据平滑!$A$114:$AN$167,COLUMN(Python数据平滑!AJ$114),0)</f>
        <v>1600.5927403073381</v>
      </c>
      <c r="AM339" s="14">
        <f>VLOOKUP($A339,Python数据平滑!$A$114:$AN$167,COLUMN(Python数据平滑!AK$114),0)</f>
        <v>1587.96897387999</v>
      </c>
      <c r="AN339" s="14">
        <f>VLOOKUP($A339,Python数据平滑!$A$114:$AN$167,COLUMN(Python数据平滑!AL$114),0)</f>
        <v>1578.6176560994629</v>
      </c>
      <c r="AO339" s="14">
        <f>VLOOKUP($A339,Python数据平滑!$A$114:$AN$167,COLUMN(Python数据平滑!AM$114),0)</f>
        <v>1572.800028429398</v>
      </c>
      <c r="AP339" s="167">
        <f>VLOOKUP($A339,Python数据平滑!$A$114:$AN$167,COLUMN(Python数据平滑!AN$114),0)</f>
        <v>1570.7949870693899</v>
      </c>
    </row>
    <row r="340" spans="1:42" x14ac:dyDescent="0.25">
      <c r="A340" s="132" t="s">
        <v>251</v>
      </c>
      <c r="B340" s="118">
        <f>VLOOKUP($A340,'低情景（2001-2060, 2020RMB）'!$A$14:$W$70,COLUMN('低情景（2001-2060, 2020RMB）'!U$1),0)</f>
        <v>1364.1405953083029</v>
      </c>
      <c r="C340" s="14">
        <f>VLOOKUP($A340,'低情景（2001-2060, 2020RMB）'!$A$14:$W$70,COLUMN('低情景（2001-2060, 2020RMB）'!V$1),0)</f>
        <v>1526.8532453395294</v>
      </c>
      <c r="D340" s="14">
        <f>VLOOKUP($A340,'低情景（2001-2060, 2020RMB）'!$A$14:$W$70,COLUMN('低情景（2001-2060, 2020RMB）'!W$1),0)</f>
        <v>1532.4140383714741</v>
      </c>
      <c r="E340" s="14">
        <f>VLOOKUP($A340,Python数据平滑!$A$114:$AN$167,COLUMN(Python数据平滑!C$114),0)</f>
        <v>1520.7324770344151</v>
      </c>
      <c r="F340" s="14">
        <f>VLOOKUP($A340,Python数据平滑!$A$114:$AN$167,COLUMN(Python数据平滑!D$114),0)</f>
        <v>1495.67189897965</v>
      </c>
      <c r="G340" s="14">
        <f>VLOOKUP($A340,Python数据平滑!$A$114:$AN$167,COLUMN(Python数据平滑!E$114),0)</f>
        <v>1471.8270678538081</v>
      </c>
      <c r="H340" s="14">
        <f>VLOOKUP($A340,Python数据平滑!$A$114:$AN$167,COLUMN(Python数据平滑!F$114),0)</f>
        <v>1460.0889323989261</v>
      </c>
      <c r="I340" s="14">
        <f>VLOOKUP($A340,Python数据平滑!$A$114:$AN$167,COLUMN(Python数据平滑!G$114),0)</f>
        <v>1459.51672250716</v>
      </c>
      <c r="J340" s="14">
        <f>VLOOKUP($A340,Python数据平滑!$A$114:$AN$167,COLUMN(Python数据平滑!H$114),0)</f>
        <v>1466.5141748544679</v>
      </c>
      <c r="K340" s="14">
        <f>VLOOKUP($A340,Python数据平滑!$A$114:$AN$167,COLUMN(Python数据平滑!I$114),0)</f>
        <v>1477.5801864425121</v>
      </c>
      <c r="L340" s="14">
        <f>VLOOKUP($A340,Python数据平滑!$A$114:$AN$167,COLUMN(Python数据平滑!J$114),0)</f>
        <v>1489.167800031453</v>
      </c>
      <c r="M340" s="14">
        <f>VLOOKUP($A340,Python数据平滑!$A$114:$AN$167,COLUMN(Python数据平滑!K$114),0)</f>
        <v>1498.238081165116</v>
      </c>
      <c r="N340" s="14">
        <f>VLOOKUP($A340,Python数据平滑!$A$114:$AN$167,COLUMN(Python数据平滑!L$114),0)</f>
        <v>1504.1324458549529</v>
      </c>
      <c r="O340" s="14">
        <f>VLOOKUP($A340,Python数据平滑!$A$114:$AN$167,COLUMN(Python数据平滑!M$114),0)</f>
        <v>1506.8133873131869</v>
      </c>
      <c r="P340" s="14">
        <f>VLOOKUP($A340,Python数据平滑!$A$114:$AN$167,COLUMN(Python数据平滑!N$114),0)</f>
        <v>1506.263982820323</v>
      </c>
      <c r="Q340" s="14">
        <f>VLOOKUP($A340,Python数据平滑!$A$114:$AN$167,COLUMN(Python数据平滑!O$114),0)</f>
        <v>1502.488071581821</v>
      </c>
      <c r="R340" s="14">
        <f>VLOOKUP($A340,Python数据平滑!$A$114:$AN$167,COLUMN(Python数据平滑!P$114),0)</f>
        <v>1495.555790526395</v>
      </c>
      <c r="S340" s="14">
        <f>VLOOKUP($A340,Python数据平滑!$A$114:$AN$167,COLUMN(Python数据平滑!Q$114),0)</f>
        <v>1485.737616477973</v>
      </c>
      <c r="T340" s="14">
        <f>VLOOKUP($A340,Python数据平滑!$A$114:$AN$167,COLUMN(Python数据平滑!R$114),0)</f>
        <v>1473.360560234725</v>
      </c>
      <c r="U340" s="14">
        <f>VLOOKUP($A340,Python数据平滑!$A$114:$AN$167,COLUMN(Python数据平滑!S$114),0)</f>
        <v>1458.7567817346869</v>
      </c>
      <c r="V340" s="14">
        <f>VLOOKUP($A340,Python数据平滑!$A$114:$AN$167,COLUMN(Python数据平滑!T$114),0)</f>
        <v>1442.258704698143</v>
      </c>
      <c r="W340" s="14">
        <f>VLOOKUP($A340,Python数据平滑!$A$114:$AN$167,COLUMN(Python数据平滑!U$114),0)</f>
        <v>1424.194776228391</v>
      </c>
      <c r="X340" s="14">
        <f>VLOOKUP($A340,Python数据平滑!$A$114:$AN$167,COLUMN(Python数据平滑!V$114),0)</f>
        <v>1404.8858983769489</v>
      </c>
      <c r="Y340" s="14">
        <f>VLOOKUP($A340,Python数据平滑!$A$114:$AN$167,COLUMN(Python数据平滑!W$114),0)</f>
        <v>1384.642536907169</v>
      </c>
      <c r="Z340" s="14">
        <f>VLOOKUP($A340,Python数据平滑!$A$114:$AN$167,COLUMN(Python数据平滑!X$114),0)</f>
        <v>1363.7624943181929</v>
      </c>
      <c r="AA340" s="14">
        <f>VLOOKUP($A340,Python数据平滑!$A$114:$AN$167,COLUMN(Python数据平滑!Y$114),0)</f>
        <v>1342.529319755705</v>
      </c>
      <c r="AB340" s="14">
        <f>VLOOKUP($A340,Python数据平滑!$A$114:$AN$167,COLUMN(Python数据平滑!Z$114),0)</f>
        <v>1321.2113176963919</v>
      </c>
      <c r="AC340" s="14">
        <f>VLOOKUP($A340,Python数据平滑!$A$114:$AN$167,COLUMN(Python数据平滑!AA$114),0)</f>
        <v>1300.0611100718279</v>
      </c>
      <c r="AD340" s="14">
        <f>VLOOKUP($A340,Python数据平滑!$A$114:$AN$167,COLUMN(Python数据平滑!AB$114),0)</f>
        <v>1279.3157025183641</v>
      </c>
      <c r="AE340" s="14">
        <f>VLOOKUP($A340,Python数据平滑!$A$114:$AN$167,COLUMN(Python数据平滑!AC$114),0)</f>
        <v>1259.1970043658059</v>
      </c>
      <c r="AF340" s="14">
        <f>VLOOKUP($A340,Python数据平滑!$A$114:$AN$167,COLUMN(Python数据平滑!AD$114),0)</f>
        <v>1239.912753444384</v>
      </c>
      <c r="AG340" s="14">
        <f>VLOOKUP($A340,Python数据平滑!$A$114:$AN$167,COLUMN(Python数据平滑!AE$114),0)</f>
        <v>1221.657800433569</v>
      </c>
      <c r="AH340" s="14">
        <f>VLOOKUP($A340,Python数据平滑!$A$114:$AN$167,COLUMN(Python数据平滑!AF$114),0)</f>
        <v>1204.6157129590879</v>
      </c>
      <c r="AI340" s="14">
        <f>VLOOKUP($A340,Python数据平滑!$A$114:$AN$167,COLUMN(Python数据平滑!AG$114),0)</f>
        <v>1188.960666673054</v>
      </c>
      <c r="AJ340" s="14">
        <f>VLOOKUP($A340,Python数据平滑!$A$114:$AN$167,COLUMN(Python数据平滑!AH$114),0)</f>
        <v>1174.8595988931229</v>
      </c>
      <c r="AK340" s="14">
        <f>VLOOKUP($A340,Python数据平滑!$A$114:$AN$167,COLUMN(Python数据平滑!AI$114),0)</f>
        <v>1162.474609869776</v>
      </c>
      <c r="AL340" s="14">
        <f>VLOOKUP($A340,Python数据平滑!$A$114:$AN$167,COLUMN(Python数据平滑!AJ$114),0)</f>
        <v>1151.965607319054</v>
      </c>
      <c r="AM340" s="14">
        <f>VLOOKUP($A340,Python数据平滑!$A$114:$AN$167,COLUMN(Python数据平滑!AK$114),0)</f>
        <v>1143.493201516776</v>
      </c>
      <c r="AN340" s="14">
        <f>VLOOKUP($A340,Python数据平滑!$A$114:$AN$167,COLUMN(Python数据平滑!AL$114),0)</f>
        <v>1137.2218711171529</v>
      </c>
      <c r="AO340" s="14">
        <f>VLOOKUP($A340,Python数据平滑!$A$114:$AN$167,COLUMN(Python数据平滑!AM$114),0)</f>
        <v>1133.3234341665509</v>
      </c>
      <c r="AP340" s="167">
        <f>VLOOKUP($A340,Python数据平滑!$A$114:$AN$167,COLUMN(Python数据平滑!AN$114),0)</f>
        <v>1131.9808748942271</v>
      </c>
    </row>
    <row r="341" spans="1:42" x14ac:dyDescent="0.25">
      <c r="A341" s="132" t="s">
        <v>54</v>
      </c>
      <c r="B341" s="118">
        <f>VLOOKUP($A341,'低情景（2001-2060, 2020RMB）'!$A$14:$W$70,COLUMN('低情景（2001-2060, 2020RMB）'!U$1),0)</f>
        <v>935.75183103419295</v>
      </c>
      <c r="C341" s="14">
        <f>VLOOKUP($A341,'低情景（2001-2060, 2020RMB）'!$A$14:$W$70,COLUMN('低情景（2001-2060, 2020RMB）'!V$1),0)</f>
        <v>1028.8553087520027</v>
      </c>
      <c r="D341" s="14">
        <f>VLOOKUP($A341,'低情景（2001-2060, 2020RMB）'!$A$14:$W$70,COLUMN('低情景（2001-2060, 2020RMB）'!W$1),0)</f>
        <v>1144.432816780665</v>
      </c>
      <c r="E341" s="14">
        <f>VLOOKUP($A341,Python数据平滑!$A$114:$AN$167,COLUMN(Python数据平滑!C$114),0)</f>
        <v>1179.510247443309</v>
      </c>
      <c r="F341" s="14">
        <f>VLOOKUP($A341,Python数据平滑!$A$114:$AN$167,COLUMN(Python数据平滑!D$114),0)</f>
        <v>1268.6404946287109</v>
      </c>
      <c r="G341" s="14">
        <f>VLOOKUP($A341,Python数据平滑!$A$114:$AN$167,COLUMN(Python数据平滑!E$114),0)</f>
        <v>1386.6113937478451</v>
      </c>
      <c r="H341" s="14">
        <f>VLOOKUP($A341,Python数据平滑!$A$114:$AN$167,COLUMN(Python数据平滑!F$114),0)</f>
        <v>1506.9274498592081</v>
      </c>
      <c r="I341" s="14">
        <f>VLOOKUP($A341,Python数据平滑!$A$114:$AN$167,COLUMN(Python数据平滑!G$114),0)</f>
        <v>1624.223868253112</v>
      </c>
      <c r="J341" s="14">
        <f>VLOOKUP($A341,Python数据平滑!$A$114:$AN$167,COLUMN(Python数据平滑!H$114),0)</f>
        <v>1740.1957822454881</v>
      </c>
      <c r="K341" s="14">
        <f>VLOOKUP($A341,Python数据平滑!$A$114:$AN$167,COLUMN(Python数据平滑!I$114),0)</f>
        <v>1857.512430863721</v>
      </c>
      <c r="L341" s="14">
        <f>VLOOKUP($A341,Python数据平滑!$A$114:$AN$167,COLUMN(Python数据平滑!J$114),0)</f>
        <v>1979.837081013133</v>
      </c>
      <c r="M341" s="14">
        <f>VLOOKUP($A341,Python数据平滑!$A$114:$AN$167,COLUMN(Python数据平滑!K$114),0)</f>
        <v>2110.8747189433589</v>
      </c>
      <c r="N341" s="14">
        <f>VLOOKUP($A341,Python数据平滑!$A$114:$AN$167,COLUMN(Python数据平滑!L$114),0)</f>
        <v>2250.8976143745249</v>
      </c>
      <c r="O341" s="14">
        <f>VLOOKUP($A341,Python数据平滑!$A$114:$AN$167,COLUMN(Python数据平滑!M$114),0)</f>
        <v>2398.9586168994679</v>
      </c>
      <c r="P341" s="14">
        <f>VLOOKUP($A341,Python数据平滑!$A$114:$AN$167,COLUMN(Python数据平滑!N$114),0)</f>
        <v>2553.7416520369261</v>
      </c>
      <c r="Q341" s="14">
        <f>VLOOKUP($A341,Python数据平滑!$A$114:$AN$167,COLUMN(Python数据平滑!O$114),0)</f>
        <v>2713.5123797586748</v>
      </c>
      <c r="R341" s="14">
        <f>VLOOKUP($A341,Python数据平滑!$A$114:$AN$167,COLUMN(Python数据平滑!P$114),0)</f>
        <v>2876.3994550098641</v>
      </c>
      <c r="S341" s="14">
        <f>VLOOKUP($A341,Python数据平滑!$A$114:$AN$167,COLUMN(Python数据平滑!Q$114),0)</f>
        <v>3041.4789031362238</v>
      </c>
      <c r="T341" s="14">
        <f>VLOOKUP($A341,Python数据平滑!$A$114:$AN$167,COLUMN(Python数据平滑!R$114),0)</f>
        <v>3208.0620533443039</v>
      </c>
      <c r="U341" s="14">
        <f>VLOOKUP($A341,Python数据平滑!$A$114:$AN$167,COLUMN(Python数据平滑!S$114),0)</f>
        <v>3375.414988468096</v>
      </c>
      <c r="V341" s="14">
        <f>VLOOKUP($A341,Python数据平滑!$A$114:$AN$167,COLUMN(Python数据平滑!T$114),0)</f>
        <v>3542.7635887763258</v>
      </c>
      <c r="W341" s="14">
        <f>VLOOKUP($A341,Python数据平滑!$A$114:$AN$167,COLUMN(Python数据平滑!U$114),0)</f>
        <v>3709.2992809428351</v>
      </c>
      <c r="X341" s="14">
        <f>VLOOKUP($A341,Python数据平滑!$A$114:$AN$167,COLUMN(Python数据平滑!V$114),0)</f>
        <v>3874.1854364357309</v>
      </c>
      <c r="Y341" s="14">
        <f>VLOOKUP($A341,Python数据平滑!$A$114:$AN$167,COLUMN(Python数据平滑!W$114),0)</f>
        <v>4036.564350541862</v>
      </c>
      <c r="Z341" s="14">
        <f>VLOOKUP($A341,Python数据平滑!$A$114:$AN$167,COLUMN(Python数据平滑!X$114),0)</f>
        <v>4195.564721106065</v>
      </c>
      <c r="AA341" s="14">
        <f>VLOOKUP($A341,Python数据平滑!$A$114:$AN$167,COLUMN(Python数据平滑!Y$114),0)</f>
        <v>4350.3095351192933</v>
      </c>
      <c r="AB341" s="14">
        <f>VLOOKUP($A341,Python数据平滑!$A$114:$AN$167,COLUMN(Python数据平滑!Z$114),0)</f>
        <v>4499.9242618065646</v>
      </c>
      <c r="AC341" s="14">
        <f>VLOOKUP($A341,Python数据平滑!$A$114:$AN$167,COLUMN(Python数据平滑!AA$114),0)</f>
        <v>4643.5452430859068</v>
      </c>
      <c r="AD341" s="14">
        <f>VLOOKUP($A341,Python数据平滑!$A$114:$AN$167,COLUMN(Python数据平滑!AB$114),0)</f>
        <v>4780.3281663969956</v>
      </c>
      <c r="AE341" s="14">
        <f>VLOOKUP($A341,Python数据平滑!$A$114:$AN$167,COLUMN(Python数据平滑!AC$114),0)</f>
        <v>4909.4565010982451</v>
      </c>
      <c r="AF341" s="14">
        <f>VLOOKUP($A341,Python数据平滑!$A$114:$AN$167,COLUMN(Python数据平滑!AD$114),0)</f>
        <v>5030.1497780187574</v>
      </c>
      <c r="AG341" s="14">
        <f>VLOOKUP($A341,Python数据平滑!$A$114:$AN$167,COLUMN(Python数据平滑!AE$114),0)</f>
        <v>5141.6715923948695</v>
      </c>
      <c r="AH341" s="14">
        <f>VLOOKUP($A341,Python数据平滑!$A$114:$AN$167,COLUMN(Python数据平滑!AF$114),0)</f>
        <v>5243.3372133322073</v>
      </c>
      <c r="AI341" s="14">
        <f>VLOOKUP($A341,Python数据平滑!$A$114:$AN$167,COLUMN(Python数据平滑!AG$114),0)</f>
        <v>5334.520688074711</v>
      </c>
      <c r="AJ341" s="14">
        <f>VLOOKUP($A341,Python数据平滑!$A$114:$AN$167,COLUMN(Python数据平滑!AH$114),0)</f>
        <v>5414.6613366391093</v>
      </c>
      <c r="AK341" s="14">
        <f>VLOOKUP($A341,Python数据平滑!$A$114:$AN$167,COLUMN(Python数据平滑!AI$114),0)</f>
        <v>5483.2695416442084</v>
      </c>
      <c r="AL341" s="14">
        <f>VLOOKUP($A341,Python数据平滑!$A$114:$AN$167,COLUMN(Python数据平滑!AJ$114),0)</f>
        <v>5539.9317492389609</v>
      </c>
      <c r="AM341" s="14">
        <f>VLOOKUP($A341,Python数据平滑!$A$114:$AN$167,COLUMN(Python数据平滑!AK$114),0)</f>
        <v>5584.3146096803703</v>
      </c>
      <c r="AN341" s="14">
        <f>VLOOKUP($A341,Python数据平滑!$A$114:$AN$167,COLUMN(Python数据平滑!AL$114),0)</f>
        <v>5616.1682000648343</v>
      </c>
      <c r="AO341" s="14">
        <f>VLOOKUP($A341,Python数据平滑!$A$114:$AN$167,COLUMN(Python数据平滑!AM$114),0)</f>
        <v>5635.3282866765321</v>
      </c>
      <c r="AP341" s="167">
        <f>VLOOKUP($A341,Python数据平滑!$A$114:$AN$167,COLUMN(Python数据平滑!AN$114),0)</f>
        <v>5641.717600069087</v>
      </c>
    </row>
    <row r="342" spans="1:42" x14ac:dyDescent="0.25">
      <c r="A342" s="132" t="s">
        <v>55</v>
      </c>
      <c r="B342" s="118">
        <f>VLOOKUP($A342,'低情景（2001-2060, 2020RMB）'!$A$14:$W$70,COLUMN('低情景（2001-2060, 2020RMB）'!U$1),0)</f>
        <v>7.680442047975407</v>
      </c>
      <c r="C342" s="14">
        <f>VLOOKUP($A342,'低情景（2001-2060, 2020RMB）'!$A$14:$W$70,COLUMN('低情景（2001-2060, 2020RMB）'!V$1),0)</f>
        <v>7.133140363143748</v>
      </c>
      <c r="D342" s="14">
        <f>VLOOKUP($A342,'低情景（2001-2060, 2020RMB）'!$A$14:$W$70,COLUMN('低情景（2001-2060, 2020RMB）'!W$1),0)</f>
        <v>9.2604801376398402</v>
      </c>
      <c r="E342" s="14">
        <f>VLOOKUP($A342,Python数据平滑!$A$114:$AN$167,COLUMN(Python数据平滑!C$114),0)</f>
        <v>9.3667710698993183</v>
      </c>
      <c r="F342" s="14">
        <f>VLOOKUP($A342,Python数据平滑!$A$114:$AN$167,COLUMN(Python数据平滑!D$114),0)</f>
        <v>9.6371937470048152</v>
      </c>
      <c r="G342" s="14">
        <f>VLOOKUP($A342,Python数据平滑!$A$114:$AN$167,COLUMN(Python数据平滑!E$114),0)</f>
        <v>9.9989127255168171</v>
      </c>
      <c r="H342" s="14">
        <f>VLOOKUP($A342,Python数据平滑!$A$114:$AN$167,COLUMN(Python数据平滑!F$114),0)</f>
        <v>10.3862591734703</v>
      </c>
      <c r="I342" s="14">
        <f>VLOOKUP($A342,Python数据平滑!$A$114:$AN$167,COLUMN(Python数据平滑!G$114),0)</f>
        <v>10.785350852523621</v>
      </c>
      <c r="J342" s="14">
        <f>VLOOKUP($A342,Python数据平滑!$A$114:$AN$167,COLUMN(Python数据平滑!H$114),0)</f>
        <v>11.19613596444761</v>
      </c>
      <c r="K342" s="14">
        <f>VLOOKUP($A342,Python数据平滑!$A$114:$AN$167,COLUMN(Python数据平滑!I$114),0)</f>
        <v>11.618520673170311</v>
      </c>
      <c r="L342" s="14">
        <f>VLOOKUP($A342,Python数据平滑!$A$114:$AN$167,COLUMN(Python数据平滑!J$114),0)</f>
        <v>12.052365998674469</v>
      </c>
      <c r="M342" s="14">
        <f>VLOOKUP($A342,Python数据平滑!$A$114:$AN$167,COLUMN(Python数据平滑!K$114),0)</f>
        <v>12.496682695983161</v>
      </c>
      <c r="N342" s="14">
        <f>VLOOKUP($A342,Python数据平滑!$A$114:$AN$167,COLUMN(Python数据平滑!L$114),0)</f>
        <v>12.94698944802874</v>
      </c>
      <c r="O342" s="14">
        <f>VLOOKUP($A342,Python数据平滑!$A$114:$AN$167,COLUMN(Python数据平滑!M$114),0)</f>
        <v>13.397299302762971</v>
      </c>
      <c r="P342" s="14">
        <f>VLOOKUP($A342,Python数据平滑!$A$114:$AN$167,COLUMN(Python数据平滑!N$114),0)</f>
        <v>13.840855500247921</v>
      </c>
      <c r="Q342" s="14">
        <f>VLOOKUP($A342,Python数据平滑!$A$114:$AN$167,COLUMN(Python数据平滑!O$114),0)</f>
        <v>14.27015244832614</v>
      </c>
      <c r="R342" s="14">
        <f>VLOOKUP($A342,Python数据平滑!$A$114:$AN$167,COLUMN(Python数据平滑!P$114),0)</f>
        <v>14.678237485663111</v>
      </c>
      <c r="S342" s="14">
        <f>VLOOKUP($A342,Python数据平滑!$A$114:$AN$167,COLUMN(Python数据平滑!Q$114),0)</f>
        <v>15.062800643064129</v>
      </c>
      <c r="T342" s="14">
        <f>VLOOKUP($A342,Python数据平滑!$A$114:$AN$167,COLUMN(Python数据平滑!R$114),0)</f>
        <v>15.422962059306281</v>
      </c>
      <c r="U342" s="14">
        <f>VLOOKUP($A342,Python数据平滑!$A$114:$AN$167,COLUMN(Python数据平滑!S$114),0)</f>
        <v>15.75809879929662</v>
      </c>
      <c r="V342" s="14">
        <f>VLOOKUP($A342,Python数据平滑!$A$114:$AN$167,COLUMN(Python数据平滑!T$114),0)</f>
        <v>16.067841454822251</v>
      </c>
      <c r="W342" s="14">
        <f>VLOOKUP($A342,Python数据平滑!$A$114:$AN$167,COLUMN(Python数据平滑!U$114),0)</f>
        <v>16.352067433232211</v>
      </c>
      <c r="X342" s="14">
        <f>VLOOKUP($A342,Python数据平滑!$A$114:$AN$167,COLUMN(Python数据平滑!V$114),0)</f>
        <v>16.610891326564062</v>
      </c>
      <c r="Y342" s="14">
        <f>VLOOKUP($A342,Python数据平滑!$A$114:$AN$167,COLUMN(Python数据平滑!W$114),0)</f>
        <v>16.844652786387691</v>
      </c>
      <c r="Z342" s="14">
        <f>VLOOKUP($A342,Python数据平滑!$A$114:$AN$167,COLUMN(Python数据平滑!X$114),0)</f>
        <v>17.05390234858346</v>
      </c>
      <c r="AA342" s="14">
        <f>VLOOKUP($A342,Python数据平滑!$A$114:$AN$167,COLUMN(Python数据平滑!Y$114),0)</f>
        <v>17.23938565838942</v>
      </c>
      <c r="AB342" s="14">
        <f>VLOOKUP($A342,Python数据平滑!$A$114:$AN$167,COLUMN(Python数据平滑!Z$114),0)</f>
        <v>17.402026540645149</v>
      </c>
      <c r="AC342" s="14">
        <f>VLOOKUP($A342,Python数据平滑!$A$114:$AN$167,COLUMN(Python数据平滑!AA$114),0)</f>
        <v>17.54290934476413</v>
      </c>
      <c r="AD342" s="14">
        <f>VLOOKUP($A342,Python数据平滑!$A$114:$AN$167,COLUMN(Python数据平滑!AB$114),0)</f>
        <v>17.663260970258388</v>
      </c>
      <c r="AE342" s="14">
        <f>VLOOKUP($A342,Python数据平滑!$A$114:$AN$167,COLUMN(Python数据平滑!AC$114),0)</f>
        <v>17.764432948364629</v>
      </c>
      <c r="AF342" s="14">
        <f>VLOOKUP($A342,Python数据平滑!$A$114:$AN$167,COLUMN(Python数据平滑!AD$114),0)</f>
        <v>17.847883920216869</v>
      </c>
      <c r="AG342" s="14">
        <f>VLOOKUP($A342,Python数据平滑!$A$114:$AN$167,COLUMN(Python数据平滑!AE$114),0)</f>
        <v>17.915162813753739</v>
      </c>
      <c r="AH342" s="14">
        <f>VLOOKUP($A342,Python数据平滑!$A$114:$AN$167,COLUMN(Python数据平滑!AF$114),0)</f>
        <v>17.96789298170259</v>
      </c>
      <c r="AI342" s="14">
        <f>VLOOKUP($A342,Python数据平滑!$A$114:$AN$167,COLUMN(Python数据平滑!AG$114),0)</f>
        <v>18.007757522965569</v>
      </c>
      <c r="AJ342" s="14">
        <f>VLOOKUP($A342,Python数据平滑!$A$114:$AN$167,COLUMN(Python数据平滑!AH$114),0)</f>
        <v>18.036485970792519</v>
      </c>
      <c r="AK342" s="14">
        <f>VLOOKUP($A342,Python数据平滑!$A$114:$AN$167,COLUMN(Python数据平滑!AI$114),0)</f>
        <v>18.055842494329301</v>
      </c>
      <c r="AL342" s="14">
        <f>VLOOKUP($A342,Python数据平滑!$A$114:$AN$167,COLUMN(Python数据平滑!AJ$114),0)</f>
        <v>18.06761572635514</v>
      </c>
      <c r="AM342" s="14">
        <f>VLOOKUP($A342,Python数据平滑!$A$114:$AN$167,COLUMN(Python数据平滑!AK$114),0)</f>
        <v>18.07361029997298</v>
      </c>
      <c r="AN342" s="14">
        <f>VLOOKUP($A342,Python数据平滑!$A$114:$AN$167,COLUMN(Python数据平滑!AL$114),0)</f>
        <v>18.07564015122195</v>
      </c>
      <c r="AO342" s="14">
        <f>VLOOKUP($A342,Python数据平滑!$A$114:$AN$167,COLUMN(Python数据平滑!AM$114),0)</f>
        <v>18.075523623426839</v>
      </c>
      <c r="AP342" s="167">
        <f>VLOOKUP($A342,Python数据平滑!$A$114:$AN$167,COLUMN(Python数据平滑!AN$114),0)</f>
        <v>18.075080392840629</v>
      </c>
    </row>
    <row r="343" spans="1:42" x14ac:dyDescent="0.25">
      <c r="A343" s="132" t="s">
        <v>56</v>
      </c>
      <c r="B343" s="118">
        <f>VLOOKUP($A343,'低情景（2001-2060, 2020RMB）'!$A$14:$W$70,COLUMN('低情景（2001-2060, 2020RMB）'!U$1),0)</f>
        <v>726.7325868770115</v>
      </c>
      <c r="C343" s="14">
        <f>VLOOKUP($A343,'低情景（2001-2060, 2020RMB）'!$A$14:$W$70,COLUMN('低情景（2001-2060, 2020RMB）'!V$1),0)</f>
        <v>826.27948832290463</v>
      </c>
      <c r="D343" s="14">
        <f>VLOOKUP($A343,'低情景（2001-2060, 2020RMB）'!$A$14:$W$70,COLUMN('低情景（2001-2060, 2020RMB）'!W$1),0)</f>
        <v>907.3493796355416</v>
      </c>
      <c r="E343" s="14">
        <f>VLOOKUP($A343,Python数据平滑!$A$114:$AN$167,COLUMN(Python数据平滑!C$114),0)</f>
        <v>911.88180317820184</v>
      </c>
      <c r="F343" s="14">
        <f>VLOOKUP($A343,Python数据平滑!$A$114:$AN$167,COLUMN(Python数据平滑!D$114),0)</f>
        <v>924.07540489799601</v>
      </c>
      <c r="G343" s="14">
        <f>VLOOKUP($A343,Python数据平滑!$A$114:$AN$167,COLUMN(Python数据平滑!E$114),0)</f>
        <v>941.8818172260228</v>
      </c>
      <c r="H343" s="14">
        <f>VLOOKUP($A343,Python数据平滑!$A$114:$AN$167,COLUMN(Python数据平滑!F$114),0)</f>
        <v>963.47204565140498</v>
      </c>
      <c r="I343" s="14">
        <f>VLOOKUP($A343,Python数据平滑!$A$114:$AN$167,COLUMN(Python数据平滑!G$114),0)</f>
        <v>987.96651151645267</v>
      </c>
      <c r="J343" s="14">
        <f>VLOOKUP($A343,Python数据平滑!$A$114:$AN$167,COLUMN(Python数据平滑!H$114),0)</f>
        <v>1014.6837574796</v>
      </c>
      <c r="K343" s="14">
        <f>VLOOKUP($A343,Python数据平滑!$A$114:$AN$167,COLUMN(Python数据平滑!I$114),0)</f>
        <v>1042.868504966156</v>
      </c>
      <c r="L343" s="14">
        <f>VLOOKUP($A343,Python数据平滑!$A$114:$AN$167,COLUMN(Python数据平滑!J$114),0)</f>
        <v>1071.6765633512071</v>
      </c>
      <c r="M343" s="14">
        <f>VLOOKUP($A343,Python数据平滑!$A$114:$AN$167,COLUMN(Python数据平滑!K$114),0)</f>
        <v>1100.3019264868569</v>
      </c>
      <c r="N343" s="14">
        <f>VLOOKUP($A343,Python数据平滑!$A$114:$AN$167,COLUMN(Python数据平滑!L$114),0)</f>
        <v>1128.410603810848</v>
      </c>
      <c r="O343" s="14">
        <f>VLOOKUP($A343,Python数据平滑!$A$114:$AN$167,COLUMN(Python数据平滑!M$114),0)</f>
        <v>1155.783304238628</v>
      </c>
      <c r="P343" s="14">
        <f>VLOOKUP($A343,Python数据平滑!$A$114:$AN$167,COLUMN(Python数据平滑!N$114),0)</f>
        <v>1182.187804904157</v>
      </c>
      <c r="Q343" s="14">
        <f>VLOOKUP($A343,Python数据平滑!$A$114:$AN$167,COLUMN(Python数据平滑!O$114),0)</f>
        <v>1207.380510971388</v>
      </c>
      <c r="R343" s="14">
        <f>VLOOKUP($A343,Python数据平滑!$A$114:$AN$167,COLUMN(Python数据平滑!P$114),0)</f>
        <v>1231.1468891943921</v>
      </c>
      <c r="S343" s="14">
        <f>VLOOKUP($A343,Python数据平滑!$A$114:$AN$167,COLUMN(Python数据平滑!Q$114),0)</f>
        <v>1253.4247843845401</v>
      </c>
      <c r="T343" s="14">
        <f>VLOOKUP($A343,Python数据平滑!$A$114:$AN$167,COLUMN(Python数据平滑!R$114),0)</f>
        <v>1274.200051556671</v>
      </c>
      <c r="U343" s="14">
        <f>VLOOKUP($A343,Python数据平滑!$A$114:$AN$167,COLUMN(Python数据平滑!S$114),0)</f>
        <v>1293.4693221402431</v>
      </c>
      <c r="V343" s="14">
        <f>VLOOKUP($A343,Python数据平滑!$A$114:$AN$167,COLUMN(Python数据平滑!T$114),0)</f>
        <v>1311.2396125272751</v>
      </c>
      <c r="W343" s="14">
        <f>VLOOKUP($A343,Python数据平滑!$A$114:$AN$167,COLUMN(Python数据平滑!U$114),0)</f>
        <v>1327.527852812369</v>
      </c>
      <c r="X343" s="14">
        <f>VLOOKUP($A343,Python数据平滑!$A$114:$AN$167,COLUMN(Python数据平滑!V$114),0)</f>
        <v>1342.36034843416</v>
      </c>
      <c r="Y343" s="14">
        <f>VLOOKUP($A343,Python数据平滑!$A$114:$AN$167,COLUMN(Python数据平滑!W$114),0)</f>
        <v>1355.7721875661889</v>
      </c>
      <c r="Z343" s="14">
        <f>VLOOKUP($A343,Python数据平滑!$A$114:$AN$167,COLUMN(Python数据平滑!X$114),0)</f>
        <v>1367.8066069973299</v>
      </c>
      <c r="AA343" s="14">
        <f>VLOOKUP($A343,Python数据平滑!$A$114:$AN$167,COLUMN(Python数据平滑!Y$114),0)</f>
        <v>1378.5143289151031</v>
      </c>
      <c r="AB343" s="14">
        <f>VLOOKUP($A343,Python数据平滑!$A$114:$AN$167,COLUMN(Python数据平滑!Z$114),0)</f>
        <v>1387.9528804903889</v>
      </c>
      <c r="AC343" s="14">
        <f>VLOOKUP($A343,Python数据平滑!$A$114:$AN$167,COLUMN(Python数据平滑!AA$114),0)</f>
        <v>1396.1859074908789</v>
      </c>
      <c r="AD343" s="14">
        <f>VLOOKUP($A343,Python数据平滑!$A$114:$AN$167,COLUMN(Python数据平滑!AB$114),0)</f>
        <v>1403.2824923554369</v>
      </c>
      <c r="AE343" s="14">
        <f>VLOOKUP($A343,Python数据平滑!$A$114:$AN$167,COLUMN(Python数据平滑!AC$114),0)</f>
        <v>1409.3164862741919</v>
      </c>
      <c r="AF343" s="14">
        <f>VLOOKUP($A343,Python数据平滑!$A$114:$AN$167,COLUMN(Python数据平滑!AD$114),0)</f>
        <v>1414.3658638702079</v>
      </c>
      <c r="AG343" s="14">
        <f>VLOOKUP($A343,Python数据平滑!$A$114:$AN$167,COLUMN(Python数据平滑!AE$114),0)</f>
        <v>1418.512108096395</v>
      </c>
      <c r="AH343" s="14">
        <f>VLOOKUP($A343,Python数据平滑!$A$114:$AN$167,COLUMN(Python数据平滑!AF$114),0)</f>
        <v>1421.839631972583</v>
      </c>
      <c r="AI343" s="14">
        <f>VLOOKUP($A343,Python数据平滑!$A$114:$AN$167,COLUMN(Python数据平滑!AG$114),0)</f>
        <v>1424.4352428155639</v>
      </c>
      <c r="AJ343" s="14">
        <f>VLOOKUP($A343,Python数据平滑!$A$114:$AN$167,COLUMN(Python数据平滑!AH$114),0)</f>
        <v>1426.3876536804901</v>
      </c>
      <c r="AK343" s="14">
        <f>VLOOKUP($A343,Python数据平滑!$A$114:$AN$167,COLUMN(Python数据平滑!AI$114),0)</f>
        <v>1427.7870458528009</v>
      </c>
      <c r="AL343" s="14">
        <f>VLOOKUP($A343,Python数据平滑!$A$114:$AN$167,COLUMN(Python数据平滑!AJ$114),0)</f>
        <v>1428.724685420834</v>
      </c>
      <c r="AM343" s="14">
        <f>VLOOKUP($A343,Python数据平滑!$A$114:$AN$167,COLUMN(Python数据平滑!AK$114),0)</f>
        <v>1429.2925962323141</v>
      </c>
      <c r="AN343" s="14">
        <f>VLOOKUP($A343,Python数据平滑!$A$114:$AN$167,COLUMN(Python数据平滑!AL$114),0)</f>
        <v>1429.583290902548</v>
      </c>
      <c r="AO343" s="14">
        <f>VLOOKUP($A343,Python数据平滑!$A$114:$AN$167,COLUMN(Python数据平滑!AM$114),0)</f>
        <v>1429.68956100529</v>
      </c>
      <c r="AP343" s="167">
        <f>VLOOKUP($A343,Python数据平滑!$A$114:$AN$167,COLUMN(Python数据平滑!AN$114),0)</f>
        <v>1429.704327143887</v>
      </c>
    </row>
    <row r="344" spans="1:42" x14ac:dyDescent="0.25">
      <c r="A344" s="132" t="s">
        <v>57</v>
      </c>
      <c r="B344" s="118">
        <f>VLOOKUP($A344,'低情景（2001-2060, 2020RMB）'!$A$14:$W$70,COLUMN('低情景（2001-2060, 2020RMB）'!U$1),0)</f>
        <v>878.57955136179089</v>
      </c>
      <c r="C344" s="14">
        <f>VLOOKUP($A344,'低情景（2001-2060, 2020RMB）'!$A$14:$W$70,COLUMN('低情景（2001-2060, 2020RMB）'!V$1),0)</f>
        <v>1191.0274591227624</v>
      </c>
      <c r="D344" s="14">
        <f>VLOOKUP($A344,'低情景（2001-2060, 2020RMB）'!$A$14:$W$70,COLUMN('低情景（2001-2060, 2020RMB）'!W$1),0)</f>
        <v>1483.3175160522719</v>
      </c>
      <c r="E344" s="14">
        <f>VLOOKUP($A344,Python数据平滑!$A$114:$AN$167,COLUMN(Python数据平滑!C$114),0)</f>
        <v>1534.6872601309719</v>
      </c>
      <c r="F344" s="14">
        <f>VLOOKUP($A344,Python数据平滑!$A$114:$AN$167,COLUMN(Python数据平滑!D$114),0)</f>
        <v>1665.849686299541</v>
      </c>
      <c r="G344" s="14">
        <f>VLOOKUP($A344,Python数据平滑!$A$114:$AN$167,COLUMN(Python数据平滑!E$114),0)</f>
        <v>1840.644207666181</v>
      </c>
      <c r="H344" s="14">
        <f>VLOOKUP($A344,Python数据平滑!$A$114:$AN$167,COLUMN(Python数据平滑!F$114),0)</f>
        <v>2019.6748933747181</v>
      </c>
      <c r="I344" s="14">
        <f>VLOOKUP($A344,Python数据平滑!$A$114:$AN$167,COLUMN(Python数据平滑!G$114),0)</f>
        <v>2194.4020099486279</v>
      </c>
      <c r="J344" s="14">
        <f>VLOOKUP($A344,Python数据平滑!$A$114:$AN$167,COLUMN(Python数据平滑!H$114),0)</f>
        <v>2366.9608028136572</v>
      </c>
      <c r="K344" s="14">
        <f>VLOOKUP($A344,Python数据平滑!$A$114:$AN$167,COLUMN(Python数据平滑!I$114),0)</f>
        <v>2541.108028922873</v>
      </c>
      <c r="L344" s="14">
        <f>VLOOKUP($A344,Python数据平滑!$A$114:$AN$167,COLUMN(Python数据平滑!J$114),0)</f>
        <v>2722.258861946465</v>
      </c>
      <c r="M344" s="14">
        <f>VLOOKUP($A344,Python数据平滑!$A$114:$AN$167,COLUMN(Python数据平滑!K$114),0)</f>
        <v>2916.286602545691</v>
      </c>
      <c r="N344" s="14">
        <f>VLOOKUP($A344,Python数据平滑!$A$114:$AN$167,COLUMN(Python数据平滑!L$114),0)</f>
        <v>3125.061857299409</v>
      </c>
      <c r="O344" s="14">
        <f>VLOOKUP($A344,Python数据平滑!$A$114:$AN$167,COLUMN(Python数据平滑!M$114),0)</f>
        <v>3349.2767099150869</v>
      </c>
      <c r="P344" s="14">
        <f>VLOOKUP($A344,Python数据平滑!$A$114:$AN$167,COLUMN(Python数据平滑!N$114),0)</f>
        <v>3589.5813446625539</v>
      </c>
      <c r="Q344" s="14">
        <f>VLOOKUP($A344,Python数据平滑!$A$114:$AN$167,COLUMN(Python数据平滑!O$114),0)</f>
        <v>3846.5669070483909</v>
      </c>
      <c r="R344" s="14">
        <f>VLOOKUP($A344,Python数据平滑!$A$114:$AN$167,COLUMN(Python数据平滑!P$114),0)</f>
        <v>4120.7111954527036</v>
      </c>
      <c r="S344" s="14">
        <f>VLOOKUP($A344,Python数据平滑!$A$114:$AN$167,COLUMN(Python数据平滑!Q$114),0)</f>
        <v>4412.2323708125869</v>
      </c>
      <c r="T344" s="14">
        <f>VLOOKUP($A344,Python数据平滑!$A$114:$AN$167,COLUMN(Python数据平滑!R$114),0)</f>
        <v>4721.1317023363199</v>
      </c>
      <c r="U344" s="14">
        <f>VLOOKUP($A344,Python数据平滑!$A$114:$AN$167,COLUMN(Python数据平滑!S$114),0)</f>
        <v>5047.189645692134</v>
      </c>
      <c r="V344" s="14">
        <f>VLOOKUP($A344,Python数据平滑!$A$114:$AN$167,COLUMN(Python数据平滑!T$114),0)</f>
        <v>5389.9300302052652</v>
      </c>
      <c r="W344" s="14">
        <f>VLOOKUP($A344,Python数据平滑!$A$114:$AN$167,COLUMN(Python数据平滑!U$114),0)</f>
        <v>5748.5836546911796</v>
      </c>
      <c r="X344" s="14">
        <f>VLOOKUP($A344,Python数据平滑!$A$114:$AN$167,COLUMN(Python数据平滑!V$114),0)</f>
        <v>6122.0523132816543</v>
      </c>
      <c r="Y344" s="14">
        <f>VLOOKUP($A344,Python数据平滑!$A$114:$AN$167,COLUMN(Python数据平滑!W$114),0)</f>
        <v>6508.8744930013827</v>
      </c>
      <c r="Z344" s="14">
        <f>VLOOKUP($A344,Python数据平滑!$A$114:$AN$167,COLUMN(Python数据平滑!X$114),0)</f>
        <v>6907.1942018744476</v>
      </c>
      <c r="AA344" s="14">
        <f>VLOOKUP($A344,Python数据平滑!$A$114:$AN$167,COLUMN(Python数据平滑!Y$114),0)</f>
        <v>7314.7345873033337</v>
      </c>
      <c r="AB344" s="14">
        <f>VLOOKUP($A344,Python数据平滑!$A$114:$AN$167,COLUMN(Python数据平滑!Z$114),0)</f>
        <v>7728.7781741897961</v>
      </c>
      <c r="AC344" s="14">
        <f>VLOOKUP($A344,Python数据平滑!$A$114:$AN$167,COLUMN(Python数据平滑!AA$114),0)</f>
        <v>8146.1556734325513</v>
      </c>
      <c r="AD344" s="14">
        <f>VLOOKUP($A344,Python数据平滑!$A$114:$AN$167,COLUMN(Python数据平滑!AB$114),0)</f>
        <v>8563.2453652138629</v>
      </c>
      <c r="AE344" s="14">
        <f>VLOOKUP($A344,Python数据平滑!$A$114:$AN$167,COLUMN(Python数据平滑!AC$114),0)</f>
        <v>8975.9850284977238</v>
      </c>
      <c r="AF344" s="14">
        <f>VLOOKUP($A344,Python数据平滑!$A$114:$AN$167,COLUMN(Python数据平滑!AD$114),0)</f>
        <v>9379.8982497526213</v>
      </c>
      <c r="AG344" s="14">
        <f>VLOOKUP($A344,Python数据平滑!$A$114:$AN$167,COLUMN(Python数据平滑!AE$114),0)</f>
        <v>9770.1366837375936</v>
      </c>
      <c r="AH344" s="14">
        <f>VLOOKUP($A344,Python数据平滑!$A$114:$AN$167,COLUMN(Python数据平滑!AF$114),0)</f>
        <v>10141.539445046599</v>
      </c>
      <c r="AI344" s="14">
        <f>VLOOKUP($A344,Python数据平滑!$A$114:$AN$167,COLUMN(Python数据平滑!AG$114),0)</f>
        <v>10488.7102749234</v>
      </c>
      <c r="AJ344" s="14">
        <f>VLOOKUP($A344,Python数据平滑!$A$114:$AN$167,COLUMN(Python数据平滑!AH$114),0)</f>
        <v>10806.112455685779</v>
      </c>
      <c r="AK344" s="14">
        <f>VLOOKUP($A344,Python数据平滑!$A$114:$AN$167,COLUMN(Python数据平滑!AI$114),0)</f>
        <v>11088.180646945541</v>
      </c>
      <c r="AL344" s="14">
        <f>VLOOKUP($A344,Python数据平滑!$A$114:$AN$167,COLUMN(Python数据平滑!AJ$114),0)</f>
        <v>11329.44791705332</v>
      </c>
      <c r="AM344" s="14">
        <f>VLOOKUP($A344,Python数据平滑!$A$114:$AN$167,COLUMN(Python数据平滑!AK$114),0)</f>
        <v>11524.68527537869</v>
      </c>
      <c r="AN344" s="14">
        <f>VLOOKUP($A344,Python数据平滑!$A$114:$AN$167,COLUMN(Python数据平滑!AL$114),0)</f>
        <v>11669.05002375472</v>
      </c>
      <c r="AO344" s="14">
        <f>VLOOKUP($A344,Python数据平滑!$A$114:$AN$167,COLUMN(Python数据平滑!AM$114),0)</f>
        <v>11758.23829713456</v>
      </c>
      <c r="AP344" s="167">
        <f>VLOOKUP($A344,Python数据平滑!$A$114:$AN$167,COLUMN(Python数据平滑!AN$114),0)</f>
        <v>11788.63632112322</v>
      </c>
    </row>
    <row r="345" spans="1:42" x14ac:dyDescent="0.25">
      <c r="A345" s="181" t="s">
        <v>58</v>
      </c>
      <c r="B345" s="118">
        <f>VLOOKUP($A345,'低情景（2001-2060, 2020RMB）'!$A$14:$W$70,COLUMN('低情景（2001-2060, 2020RMB）'!U$1),0)</f>
        <v>379.09823240746709</v>
      </c>
      <c r="C345" s="14">
        <f>VLOOKUP($A345,'低情景（2001-2060, 2020RMB）'!$A$14:$W$70,COLUMN('低情景（2001-2060, 2020RMB）'!V$1),0)</f>
        <v>416.42224208501489</v>
      </c>
      <c r="D345" s="14">
        <f>VLOOKUP($A345,'低情景（2001-2060, 2020RMB）'!$A$14:$W$70,COLUMN('低情景（2001-2060, 2020RMB）'!W$1),0)</f>
        <v>474.62286420659473</v>
      </c>
      <c r="E345" s="14">
        <f>VLOOKUP($A345,Python数据平滑!$A$114:$AN$167,COLUMN(Python数据平滑!C$114),0)</f>
        <v>484.12879482831221</v>
      </c>
      <c r="F345" s="14">
        <f>VLOOKUP($A345,Python数据平滑!$A$114:$AN$167,COLUMN(Python数据平滑!D$114),0)</f>
        <v>508.13182819868649</v>
      </c>
      <c r="G345" s="14">
        <f>VLOOKUP($A345,Python数据平滑!$A$114:$AN$167,COLUMN(Python数据平滑!E$114),0)</f>
        <v>539.71336726884056</v>
      </c>
      <c r="H345" s="14">
        <f>VLOOKUP($A345,Python数据平滑!$A$114:$AN$167,COLUMN(Python数据平滑!F$114),0)</f>
        <v>572.21514821393873</v>
      </c>
      <c r="I345" s="14">
        <f>VLOOKUP($A345,Python数据平滑!$A$114:$AN$167,COLUMN(Python数据平滑!G$114),0)</f>
        <v>604.34261377188523</v>
      </c>
      <c r="J345" s="14">
        <f>VLOOKUP($A345,Python数据平滑!$A$114:$AN$167,COLUMN(Python数据平滑!H$114),0)</f>
        <v>636.38966005958468</v>
      </c>
      <c r="K345" s="14">
        <f>VLOOKUP($A345,Python数据平滑!$A$114:$AN$167,COLUMN(Python数据平滑!I$114),0)</f>
        <v>668.75551352618163</v>
      </c>
      <c r="L345" s="14">
        <f>VLOOKUP($A345,Python数据平滑!$A$114:$AN$167,COLUMN(Python数据平滑!J$114),0)</f>
        <v>701.94702488038502</v>
      </c>
      <c r="M345" s="14">
        <f>VLOOKUP($A345,Python数据平滑!$A$114:$AN$167,COLUMN(Python数据平滑!K$114),0)</f>
        <v>736.45766472883508</v>
      </c>
      <c r="N345" s="14">
        <f>VLOOKUP($A345,Python数据平滑!$A$114:$AN$167,COLUMN(Python数据平滑!L$114),0)</f>
        <v>772.34849271223629</v>
      </c>
      <c r="O345" s="14">
        <f>VLOOKUP($A345,Python数据平滑!$A$114:$AN$167,COLUMN(Python数据平滑!M$114),0)</f>
        <v>809.54672192495514</v>
      </c>
      <c r="P345" s="14">
        <f>VLOOKUP($A345,Python数据平滑!$A$114:$AN$167,COLUMN(Python数据平滑!N$114),0)</f>
        <v>847.95862595141114</v>
      </c>
      <c r="Q345" s="14">
        <f>VLOOKUP($A345,Python数据平滑!$A$114:$AN$167,COLUMN(Python数据平滑!O$114),0)</f>
        <v>887.46771997333303</v>
      </c>
      <c r="R345" s="14">
        <f>VLOOKUP($A345,Python数据平滑!$A$114:$AN$167,COLUMN(Python数据平滑!P$114),0)</f>
        <v>927.94355599276821</v>
      </c>
      <c r="S345" s="14">
        <f>VLOOKUP($A345,Python数据平滑!$A$114:$AN$167,COLUMN(Python数据平滑!Q$114),0)</f>
        <v>969.27540001141881</v>
      </c>
      <c r="T345" s="14">
        <f>VLOOKUP($A345,Python数据平滑!$A$114:$AN$167,COLUMN(Python数据平滑!R$114),0)</f>
        <v>1011.346329721241</v>
      </c>
      <c r="U345" s="14">
        <f>VLOOKUP($A345,Python数据平滑!$A$114:$AN$167,COLUMN(Python数据平滑!S$114),0)</f>
        <v>1054.0231334522041</v>
      </c>
      <c r="V345" s="14">
        <f>VLOOKUP($A345,Python数据平滑!$A$114:$AN$167,COLUMN(Python数据平滑!T$114),0)</f>
        <v>1097.1559356699579</v>
      </c>
      <c r="W345" s="14">
        <f>VLOOKUP($A345,Python数据平滑!$A$114:$AN$167,COLUMN(Python数据平滑!U$114),0)</f>
        <v>1140.578003047704</v>
      </c>
      <c r="X345" s="14">
        <f>VLOOKUP($A345,Python数据平滑!$A$114:$AN$167,COLUMN(Python数据平滑!V$114),0)</f>
        <v>1184.1057575336019</v>
      </c>
      <c r="Y345" s="14">
        <f>VLOOKUP($A345,Python数据平滑!$A$114:$AN$167,COLUMN(Python数据平滑!W$114),0)</f>
        <v>1227.5390222476401</v>
      </c>
      <c r="Z345" s="14">
        <f>VLOOKUP($A345,Python数据平滑!$A$114:$AN$167,COLUMN(Python数据平滑!X$114),0)</f>
        <v>1270.6615247394309</v>
      </c>
      <c r="AA345" s="14">
        <f>VLOOKUP($A345,Python数据平滑!$A$114:$AN$167,COLUMN(Python数据平滑!Y$114),0)</f>
        <v>1313.241680044973</v>
      </c>
      <c r="AB345" s="14">
        <f>VLOOKUP($A345,Python数据平滑!$A$114:$AN$167,COLUMN(Python数据平滑!Z$114),0)</f>
        <v>1355.03367303337</v>
      </c>
      <c r="AC345" s="14">
        <f>VLOOKUP($A345,Python数据平滑!$A$114:$AN$167,COLUMN(Python数据平滑!AA$114),0)</f>
        <v>1395.7788556886719</v>
      </c>
      <c r="AD345" s="14">
        <f>VLOOKUP($A345,Python数据平滑!$A$114:$AN$167,COLUMN(Python数据平滑!AB$114),0)</f>
        <v>1435.207470204529</v>
      </c>
      <c r="AE345" s="14">
        <f>VLOOKUP($A345,Python数据平滑!$A$114:$AN$167,COLUMN(Python数据平滑!AC$114),0)</f>
        <v>1473.0407030843301</v>
      </c>
      <c r="AF345" s="14">
        <f>VLOOKUP($A345,Python数据平滑!$A$114:$AN$167,COLUMN(Python数据平滑!AD$114),0)</f>
        <v>1508.993068872061</v>
      </c>
      <c r="AG345" s="14">
        <f>VLOOKUP($A345,Python数据平滑!$A$114:$AN$167,COLUMN(Python数据平滑!AE$114),0)</f>
        <v>1542.7751147596291</v>
      </c>
      <c r="AH345" s="14">
        <f>VLOOKUP($A345,Python数据平滑!$A$114:$AN$167,COLUMN(Python数据平滑!AF$114),0)</f>
        <v>1574.096429232924</v>
      </c>
      <c r="AI345" s="14">
        <f>VLOOKUP($A345,Python数据平滑!$A$114:$AN$167,COLUMN(Python数据平滑!AG$114),0)</f>
        <v>1602.668929279245</v>
      </c>
      <c r="AJ345" s="14">
        <f>VLOOKUP($A345,Python数据平滑!$A$114:$AN$167,COLUMN(Python数据平滑!AH$114),0)</f>
        <v>1628.210391671136</v>
      </c>
      <c r="AK345" s="14">
        <f>VLOOKUP($A345,Python数据平滑!$A$114:$AN$167,COLUMN(Python数据平滑!AI$114),0)</f>
        <v>1650.448184692714</v>
      </c>
      <c r="AL345" s="14">
        <f>VLOOKUP($A345,Python数据平滑!$A$114:$AN$167,COLUMN(Python数据平滑!AJ$114),0)</f>
        <v>1669.123147647286</v>
      </c>
      <c r="AM345" s="14">
        <f>VLOOKUP($A345,Python数据平滑!$A$114:$AN$167,COLUMN(Python数据平滑!AK$114),0)</f>
        <v>1683.9935568724111</v>
      </c>
      <c r="AN345" s="14">
        <f>VLOOKUP($A345,Python数据平滑!$A$114:$AN$167,COLUMN(Python数据平滑!AL$114),0)</f>
        <v>1694.8391091075291</v>
      </c>
      <c r="AO345" s="14">
        <f>VLOOKUP($A345,Python数据平滑!$A$114:$AN$167,COLUMN(Python数据平滑!AM$114),0)</f>
        <v>1701.464846239993</v>
      </c>
      <c r="AP345" s="167">
        <f>VLOOKUP($A345,Python数据平滑!$A$114:$AN$167,COLUMN(Python数据平滑!AN$114),0)</f>
        <v>1703.70494003148</v>
      </c>
    </row>
    <row r="346" spans="1:42" x14ac:dyDescent="0.25">
      <c r="A346" s="189" t="s">
        <v>249</v>
      </c>
      <c r="B346" s="219">
        <f>B85</f>
        <v>14171.804811655176</v>
      </c>
      <c r="C346" s="220">
        <f t="shared" ref="C346:AP346" si="261">C85</f>
        <v>16363.884569742619</v>
      </c>
      <c r="D346" s="220">
        <f t="shared" si="261"/>
        <v>17470.728074872739</v>
      </c>
      <c r="E346" s="220">
        <f>E85</f>
        <v>17976.202625133661</v>
      </c>
      <c r="F346" s="220">
        <f t="shared" si="261"/>
        <v>19214.45397512733</v>
      </c>
      <c r="G346" s="220">
        <f t="shared" si="261"/>
        <v>20737.440055421408</v>
      </c>
      <c r="H346" s="220">
        <f t="shared" si="261"/>
        <v>22089.160206481611</v>
      </c>
      <c r="I346" s="220">
        <f t="shared" si="261"/>
        <v>23215.85030118627</v>
      </c>
      <c r="J346" s="220">
        <f t="shared" si="261"/>
        <v>24204.815476925709</v>
      </c>
      <c r="K346" s="220">
        <f t="shared" si="261"/>
        <v>25168.72484585605</v>
      </c>
      <c r="L346" s="220">
        <f t="shared" si="261"/>
        <v>26241.784720282303</v>
      </c>
      <c r="M346" s="220">
        <f t="shared" si="261"/>
        <v>27548.14564186124</v>
      </c>
      <c r="N346" s="220">
        <f t="shared" si="261"/>
        <v>29094.239144763789</v>
      </c>
      <c r="O346" s="220">
        <f t="shared" si="261"/>
        <v>30849.61296574122</v>
      </c>
      <c r="P346" s="220">
        <f t="shared" si="261"/>
        <v>32774.265437230257</v>
      </c>
      <c r="Q346" s="220">
        <f t="shared" si="261"/>
        <v>34815.224075887796</v>
      </c>
      <c r="R346" s="220">
        <f t="shared" si="261"/>
        <v>36916.236291132947</v>
      </c>
      <c r="S346" s="220">
        <f t="shared" si="261"/>
        <v>39059.160245325518</v>
      </c>
      <c r="T346" s="220">
        <f t="shared" si="261"/>
        <v>41236.09016979576</v>
      </c>
      <c r="U346" s="220">
        <f t="shared" si="261"/>
        <v>43438.316444166572</v>
      </c>
      <c r="V346" s="220">
        <f t="shared" si="261"/>
        <v>45656.356007830662</v>
      </c>
      <c r="W346" s="220">
        <f t="shared" si="261"/>
        <v>47879.994933290967</v>
      </c>
      <c r="X346" s="220">
        <f t="shared" si="261"/>
        <v>50098.343446518033</v>
      </c>
      <c r="Y346" s="220">
        <f t="shared" si="261"/>
        <v>52299.903476140978</v>
      </c>
      <c r="Z346" s="220">
        <f t="shared" si="261"/>
        <v>54472.648591373239</v>
      </c>
      <c r="AA346" s="220">
        <f t="shared" si="261"/>
        <v>56604.115951793159</v>
      </c>
      <c r="AB346" s="220">
        <f t="shared" si="261"/>
        <v>58681.509644826983</v>
      </c>
      <c r="AC346" s="220">
        <f t="shared" si="261"/>
        <v>60691.814534069417</v>
      </c>
      <c r="AD346" s="220">
        <f t="shared" si="261"/>
        <v>62621.919489055363</v>
      </c>
      <c r="AE346" s="220">
        <f t="shared" si="261"/>
        <v>64458.748620794882</v>
      </c>
      <c r="AF346" s="220">
        <f t="shared" si="261"/>
        <v>66189.398913688987</v>
      </c>
      <c r="AG346" s="220">
        <f t="shared" si="261"/>
        <v>67801.282429837869</v>
      </c>
      <c r="AH346" s="220">
        <f t="shared" si="261"/>
        <v>69282.271072686897</v>
      </c>
      <c r="AI346" s="220">
        <f t="shared" si="261"/>
        <v>70620.841739660915</v>
      </c>
      <c r="AJ346" s="220">
        <f t="shared" si="261"/>
        <v>71806.219573654686</v>
      </c>
      <c r="AK346" s="220">
        <f t="shared" si="261"/>
        <v>72828.516946125106</v>
      </c>
      <c r="AL346" s="220">
        <f t="shared" si="261"/>
        <v>73678.865774338643</v>
      </c>
      <c r="AM346" s="220">
        <f t="shared" si="261"/>
        <v>74349.540795315799</v>
      </c>
      <c r="AN346" s="220">
        <f t="shared" si="261"/>
        <v>74834.07149127296</v>
      </c>
      <c r="AO346" s="220">
        <f t="shared" si="261"/>
        <v>75127.340486621819</v>
      </c>
      <c r="AP346" s="221">
        <f t="shared" si="261"/>
        <v>75225.666414211475</v>
      </c>
    </row>
    <row r="348" spans="1:42" x14ac:dyDescent="0.25">
      <c r="A348" s="152" t="s">
        <v>252</v>
      </c>
      <c r="B348" s="213">
        <f>B92</f>
        <v>111371.5</v>
      </c>
      <c r="C348" s="214">
        <f t="shared" ref="C348:D348" si="262">C92</f>
        <v>122702.13348739067</v>
      </c>
      <c r="D348" s="214">
        <f t="shared" si="262"/>
        <v>123782.32854860832</v>
      </c>
      <c r="E348" s="214">
        <f>SUM(E349:E350)</f>
        <v>127193.6915541262</v>
      </c>
      <c r="F348" s="214">
        <f t="shared" ref="F348:AP348" si="263">SUM(F349:F350)</f>
        <v>135707.25588710906</v>
      </c>
      <c r="G348" s="214">
        <f t="shared" si="263"/>
        <v>146599.78789338964</v>
      </c>
      <c r="H348" s="214">
        <f t="shared" si="263"/>
        <v>157064.42612617192</v>
      </c>
      <c r="I348" s="214">
        <f t="shared" si="263"/>
        <v>166515.57326234964</v>
      </c>
      <c r="J348" s="214">
        <f t="shared" si="263"/>
        <v>175103.20236687153</v>
      </c>
      <c r="K348" s="214">
        <f t="shared" si="263"/>
        <v>183076.13399326868</v>
      </c>
      <c r="L348" s="214">
        <f t="shared" si="263"/>
        <v>190769.40896036074</v>
      </c>
      <c r="M348" s="214">
        <f t="shared" si="263"/>
        <v>198518.89953375317</v>
      </c>
      <c r="N348" s="214">
        <f t="shared" si="263"/>
        <v>206404.10737157837</v>
      </c>
      <c r="O348" s="214">
        <f t="shared" si="263"/>
        <v>214435.99797437736</v>
      </c>
      <c r="P348" s="214">
        <f t="shared" si="263"/>
        <v>222627.8235386624</v>
      </c>
      <c r="Q348" s="214">
        <f t="shared" si="263"/>
        <v>230995.25470494616</v>
      </c>
      <c r="R348" s="214">
        <f t="shared" si="263"/>
        <v>239549.99841709758</v>
      </c>
      <c r="S348" s="214">
        <f t="shared" si="263"/>
        <v>248278.4258875949</v>
      </c>
      <c r="T348" s="214">
        <f t="shared" si="263"/>
        <v>257157.73658580703</v>
      </c>
      <c r="U348" s="214">
        <f t="shared" si="263"/>
        <v>266161.85534212133</v>
      </c>
      <c r="V348" s="214">
        <f t="shared" si="263"/>
        <v>275261.30246091197</v>
      </c>
      <c r="W348" s="214">
        <f t="shared" si="263"/>
        <v>284423.09476088703</v>
      </c>
      <c r="X348" s="214">
        <f t="shared" si="263"/>
        <v>293610.6836843869</v>
      </c>
      <c r="Y348" s="214">
        <f t="shared" si="263"/>
        <v>302783.93677465152</v>
      </c>
      <c r="Z348" s="214">
        <f t="shared" si="263"/>
        <v>311899.16884112591</v>
      </c>
      <c r="AA348" s="214">
        <f t="shared" si="263"/>
        <v>320909.22899293294</v>
      </c>
      <c r="AB348" s="214">
        <f t="shared" si="263"/>
        <v>329763.64939619997</v>
      </c>
      <c r="AC348" s="214">
        <f t="shared" si="263"/>
        <v>338408.86108026718</v>
      </c>
      <c r="AD348" s="214">
        <f t="shared" si="263"/>
        <v>346788.48136285553</v>
      </c>
      <c r="AE348" s="214">
        <f t="shared" si="263"/>
        <v>354843.67647125782</v>
      </c>
      <c r="AF348" s="214">
        <f t="shared" si="263"/>
        <v>362513.60169818986</v>
      </c>
      <c r="AG348" s="214">
        <f t="shared" si="263"/>
        <v>369735.91994699836</v>
      </c>
      <c r="AH348" s="214">
        <f t="shared" si="263"/>
        <v>376447.3978003689</v>
      </c>
      <c r="AI348" s="214">
        <f t="shared" si="263"/>
        <v>382584.57630849088</v>
      </c>
      <c r="AJ348" s="214">
        <f t="shared" si="263"/>
        <v>388084.51156686986</v>
      </c>
      <c r="AK348" s="214">
        <f t="shared" si="263"/>
        <v>392885.57788232976</v>
      </c>
      <c r="AL348" s="214">
        <f t="shared" si="263"/>
        <v>396928.32396198297</v>
      </c>
      <c r="AM348" s="214">
        <f t="shared" si="263"/>
        <v>400156.37016938161</v>
      </c>
      <c r="AN348" s="214">
        <f t="shared" si="263"/>
        <v>402517.33255070925</v>
      </c>
      <c r="AO348" s="214">
        <f t="shared" si="263"/>
        <v>403963.75712697144</v>
      </c>
      <c r="AP348" s="215">
        <f t="shared" si="263"/>
        <v>404454.04596776678</v>
      </c>
    </row>
    <row r="349" spans="1:42" x14ac:dyDescent="0.25">
      <c r="A349" s="196" t="s">
        <v>253</v>
      </c>
      <c r="B349" s="207">
        <f>VLOOKUP($A349,'低情景（2001-2060, 2020RMB）'!$A$57:$W$70,COLUMN('低情景（2001-2060, 2020RMB）'!U$1),0)</f>
        <v>96086.1</v>
      </c>
      <c r="C349" s="164">
        <f>VLOOKUP($A349,'低情景（2001-2060, 2020RMB）'!$A$57:$W$70,COLUMN('低情景（2001-2060, 2020RMB）'!V$1),0)</f>
        <v>105634.48778242921</v>
      </c>
      <c r="D349" s="164">
        <f>VLOOKUP($A349,'低情景（2001-2060, 2020RMB）'!$A$57:$W$70,COLUMN('低情景（2001-2060, 2020RMB）'!W$1),0)</f>
        <v>107085.79216328831</v>
      </c>
      <c r="E349" s="14">
        <f>VLOOKUP($A349,Python数据平滑!$A$114:$AN$167,COLUMN(Python数据平滑!C$114),0)</f>
        <v>110195.48811431541</v>
      </c>
      <c r="F349" s="14">
        <f>VLOOKUP($A349,Python数据平滑!$A$114:$AN$167,COLUMN(Python数据平滑!D$114),0)</f>
        <v>117965.778289676</v>
      </c>
      <c r="G349" s="14">
        <f>VLOOKUP($A349,Python数据平滑!$A$114:$AN$167,COLUMN(Python数据平滑!E$114),0)</f>
        <v>127924.29928145889</v>
      </c>
      <c r="H349" s="14">
        <f>VLOOKUP($A349,Python数据平滑!$A$114:$AN$167,COLUMN(Python数据平滑!F$114),0)</f>
        <v>137502.40854959851</v>
      </c>
      <c r="I349" s="14">
        <f>VLOOKUP($A349,Python数据平滑!$A$114:$AN$167,COLUMN(Python数据平滑!G$114),0)</f>
        <v>146159.50231792571</v>
      </c>
      <c r="J349" s="14">
        <f>VLOOKUP($A349,Python数据平滑!$A$114:$AN$167,COLUMN(Python数据平滑!H$114),0)</f>
        <v>154032.89686550919</v>
      </c>
      <c r="K349" s="14">
        <f>VLOOKUP($A349,Python数据平滑!$A$114:$AN$167,COLUMN(Python数据平滑!I$114),0)</f>
        <v>161354.01435197471</v>
      </c>
      <c r="L349" s="14">
        <f>VLOOKUP($A349,Python数据平滑!$A$114:$AN$167,COLUMN(Python数据平滑!J$114),0)</f>
        <v>168436.46436050051</v>
      </c>
      <c r="M349" s="14">
        <f>VLOOKUP($A349,Python数据平滑!$A$114:$AN$167,COLUMN(Python数据平滑!K$114),0)</f>
        <v>175595.75198472611</v>
      </c>
      <c r="N349" s="14">
        <f>VLOOKUP($A349,Python数据平滑!$A$114:$AN$167,COLUMN(Python数据平滑!L$114),0)</f>
        <v>182906.93743067951</v>
      </c>
      <c r="O349" s="14">
        <f>VLOOKUP($A349,Python数据平滑!$A$114:$AN$167,COLUMN(Python数据平滑!M$114),0)</f>
        <v>190380.59620125839</v>
      </c>
      <c r="P349" s="14">
        <f>VLOOKUP($A349,Python数据平滑!$A$114:$AN$167,COLUMN(Python数据平滑!N$114),0)</f>
        <v>198029.35197190099</v>
      </c>
      <c r="Q349" s="14">
        <f>VLOOKUP($A349,Python数据平滑!$A$114:$AN$167,COLUMN(Python数据平滑!O$114),0)</f>
        <v>205868.01492251921</v>
      </c>
      <c r="R349" s="14">
        <f>VLOOKUP($A349,Python数据平滑!$A$114:$AN$167,COLUMN(Python数据平滑!P$114),0)</f>
        <v>213907.58364430681</v>
      </c>
      <c r="S349" s="14">
        <f>VLOOKUP($A349,Python数据平滑!$A$114:$AN$167,COLUMN(Python数据平滑!Q$114),0)</f>
        <v>222135.06996907119</v>
      </c>
      <c r="T349" s="14">
        <f>VLOOKUP($A349,Python数据平滑!$A$114:$AN$167,COLUMN(Python数据平滑!R$114),0)</f>
        <v>230528.63887552859</v>
      </c>
      <c r="U349" s="14">
        <f>VLOOKUP($A349,Python数据平滑!$A$114:$AN$167,COLUMN(Python数据平滑!S$114),0)</f>
        <v>239063.14075402159</v>
      </c>
      <c r="V349" s="14">
        <f>VLOOKUP($A349,Python数据平滑!$A$114:$AN$167,COLUMN(Python数据平滑!T$114),0)</f>
        <v>247709.97825894711</v>
      </c>
      <c r="W349" s="14">
        <f>VLOOKUP($A349,Python数据平滑!$A$114:$AN$167,COLUMN(Python数据平滑!U$114),0)</f>
        <v>256437.00432433991</v>
      </c>
      <c r="X349" s="14">
        <f>VLOOKUP($A349,Python数据平滑!$A$114:$AN$167,COLUMN(Python数据平滑!V$114),0)</f>
        <v>265208.45749833819</v>
      </c>
      <c r="Y349" s="14">
        <f>VLOOKUP($A349,Python数据平滑!$A$114:$AN$167,COLUMN(Python数据平滑!W$114),0)</f>
        <v>273984.94090770627</v>
      </c>
      <c r="Z349" s="14">
        <f>VLOOKUP($A349,Python数据平滑!$A$114:$AN$167,COLUMN(Python数据平滑!X$114),0)</f>
        <v>282723.45118259179</v>
      </c>
      <c r="AA349" s="14">
        <f>VLOOKUP($A349,Python数据平滑!$A$114:$AN$167,COLUMN(Python数据平滑!Y$114),0)</f>
        <v>291377.46352967969</v>
      </c>
      <c r="AB349" s="14">
        <f>VLOOKUP($A349,Python数据平滑!$A$114:$AN$167,COLUMN(Python数据平滑!Z$114),0)</f>
        <v>299897.07881537452</v>
      </c>
      <c r="AC349" s="14">
        <f>VLOOKUP($A349,Python数据平滑!$A$114:$AN$167,COLUMN(Python数据平滑!AA$114),0)</f>
        <v>308229.23798790848</v>
      </c>
      <c r="AD349" s="14">
        <f>VLOOKUP($A349,Python数据平滑!$A$114:$AN$167,COLUMN(Python数据平滑!AB$114),0)</f>
        <v>316318.00841027428</v>
      </c>
      <c r="AE349" s="14">
        <f>VLOOKUP($A349,Python数据平滑!$A$114:$AN$167,COLUMN(Python数据平滑!AC$114),0)</f>
        <v>324104.94568086439</v>
      </c>
      <c r="AF349" s="14">
        <f>VLOOKUP($A349,Python数据平滑!$A$114:$AN$167,COLUMN(Python数据平滑!AD$114),0)</f>
        <v>331529.53327833151</v>
      </c>
      <c r="AG349" s="14">
        <f>VLOOKUP($A349,Python数据平滑!$A$114:$AN$167,COLUMN(Python数据平滑!AE$114),0)</f>
        <v>338529.70088138059</v>
      </c>
      <c r="AH349" s="14">
        <f>VLOOKUP($A349,Python数据平滑!$A$114:$AN$167,COLUMN(Python数据平滑!AF$114),0)</f>
        <v>345042.42049187713</v>
      </c>
      <c r="AI349" s="14">
        <f>VLOOKUP($A349,Python数据平滑!$A$114:$AN$167,COLUMN(Python数据平滑!AG$114),0)</f>
        <v>351004.37754980079</v>
      </c>
      <c r="AJ349" s="14">
        <f>VLOOKUP($A349,Python数据平滑!$A$114:$AN$167,COLUMN(Python数据平滑!AH$114),0)</f>
        <v>356352.71210124868</v>
      </c>
      <c r="AK349" s="14">
        <f>VLOOKUP($A349,Python数据平滑!$A$114:$AN$167,COLUMN(Python数据平滑!AI$114),0)</f>
        <v>361025.82280761679</v>
      </c>
      <c r="AL349" s="14">
        <f>VLOOKUP($A349,Python数据平滑!$A$114:$AN$167,COLUMN(Python数据平滑!AJ$114),0)</f>
        <v>364964.22421901411</v>
      </c>
      <c r="AM349" s="14">
        <f>VLOOKUP($A349,Python数据平滑!$A$114:$AN$167,COLUMN(Python数据平滑!AK$114),0)</f>
        <v>368111.4453432411</v>
      </c>
      <c r="AN349" s="14">
        <f>VLOOKUP($A349,Python数据平滑!$A$114:$AN$167,COLUMN(Python数据平滑!AL$114),0)</f>
        <v>370414.95519928011</v>
      </c>
      <c r="AO349" s="14">
        <f>VLOOKUP($A349,Python数据平滑!$A$114:$AN$167,COLUMN(Python数据平滑!AM$114),0)</f>
        <v>371827.0988364637</v>
      </c>
      <c r="AP349" s="167">
        <f>VLOOKUP($A349,Python数据平滑!$A$114:$AN$167,COLUMN(Python数据平滑!AN$114),0)</f>
        <v>372306.02531937673</v>
      </c>
    </row>
    <row r="350" spans="1:42" x14ac:dyDescent="0.25">
      <c r="A350" s="180" t="s">
        <v>254</v>
      </c>
      <c r="B350" s="207">
        <f>VLOOKUP($A350,'低情景（2001-2060, 2020RMB）'!$A$57:$W$70,COLUMN('低情景（2001-2060, 2020RMB）'!U$1),0)</f>
        <v>15285.4</v>
      </c>
      <c r="C350" s="164">
        <f>VLOOKUP($A350,'低情景（2001-2060, 2020RMB）'!$A$57:$W$70,COLUMN('低情景（2001-2060, 2020RMB）'!V$1),0)</f>
        <v>17067.645704961466</v>
      </c>
      <c r="D350" s="164">
        <f>VLOOKUP($A350,'低情景（2001-2060, 2020RMB）'!$A$57:$W$70,COLUMN('低情景（2001-2060, 2020RMB）'!W$1),0)</f>
        <v>16696.536385320014</v>
      </c>
      <c r="E350" s="14">
        <f>VLOOKUP($A350,Python数据平滑!$A$114:$AN$167,COLUMN(Python数据平滑!C$114),0)</f>
        <v>16998.20343981079</v>
      </c>
      <c r="F350" s="14">
        <f>VLOOKUP($A350,Python数据平滑!$A$114:$AN$167,COLUMN(Python数据平滑!D$114),0)</f>
        <v>17741.477597433059</v>
      </c>
      <c r="G350" s="14">
        <f>VLOOKUP($A350,Python数据平滑!$A$114:$AN$167,COLUMN(Python数据平滑!E$114),0)</f>
        <v>18675.488611930741</v>
      </c>
      <c r="H350" s="14">
        <f>VLOOKUP($A350,Python数据平滑!$A$114:$AN$167,COLUMN(Python数据平滑!F$114),0)</f>
        <v>19562.017576573409</v>
      </c>
      <c r="I350" s="14">
        <f>VLOOKUP($A350,Python数据平滑!$A$114:$AN$167,COLUMN(Python数据平滑!G$114),0)</f>
        <v>20356.070944423929</v>
      </c>
      <c r="J350" s="14">
        <f>VLOOKUP($A350,Python数据平滑!$A$114:$AN$167,COLUMN(Python数据平滑!H$114),0)</f>
        <v>21070.305501362349</v>
      </c>
      <c r="K350" s="14">
        <f>VLOOKUP($A350,Python数据平滑!$A$114:$AN$167,COLUMN(Python数据平滑!I$114),0)</f>
        <v>21722.119641293972</v>
      </c>
      <c r="L350" s="14">
        <f>VLOOKUP($A350,Python数据平滑!$A$114:$AN$167,COLUMN(Python数据平滑!J$114),0)</f>
        <v>22332.944599860231</v>
      </c>
      <c r="M350" s="14">
        <f>VLOOKUP($A350,Python数据平滑!$A$114:$AN$167,COLUMN(Python数据平滑!K$114),0)</f>
        <v>22923.14754902705</v>
      </c>
      <c r="N350" s="14">
        <f>VLOOKUP($A350,Python数据平滑!$A$114:$AN$167,COLUMN(Python数据平滑!L$114),0)</f>
        <v>23497.169940898872</v>
      </c>
      <c r="O350" s="14">
        <f>VLOOKUP($A350,Python数据平滑!$A$114:$AN$167,COLUMN(Python数据平滑!M$114),0)</f>
        <v>24055.401773118982</v>
      </c>
      <c r="P350" s="14">
        <f>VLOOKUP($A350,Python数据平滑!$A$114:$AN$167,COLUMN(Python数据平滑!N$114),0)</f>
        <v>24598.4715667614</v>
      </c>
      <c r="Q350" s="14">
        <f>VLOOKUP($A350,Python数据平滑!$A$114:$AN$167,COLUMN(Python数据平滑!O$114),0)</f>
        <v>25127.239782426939</v>
      </c>
      <c r="R350" s="14">
        <f>VLOOKUP($A350,Python数据平滑!$A$114:$AN$167,COLUMN(Python数据平滑!P$114),0)</f>
        <v>25642.41477279078</v>
      </c>
      <c r="S350" s="14">
        <f>VLOOKUP($A350,Python数据平滑!$A$114:$AN$167,COLUMN(Python数据平滑!Q$114),0)</f>
        <v>26143.355918523699</v>
      </c>
      <c r="T350" s="14">
        <f>VLOOKUP($A350,Python数据平滑!$A$114:$AN$167,COLUMN(Python数据平滑!R$114),0)</f>
        <v>26629.097710278449</v>
      </c>
      <c r="U350" s="14">
        <f>VLOOKUP($A350,Python数据平滑!$A$114:$AN$167,COLUMN(Python数据平滑!S$114),0)</f>
        <v>27098.71458809976</v>
      </c>
      <c r="V350" s="14">
        <f>VLOOKUP($A350,Python数据平滑!$A$114:$AN$167,COLUMN(Python数据平滑!T$114),0)</f>
        <v>27551.324201964839</v>
      </c>
      <c r="W350" s="14">
        <f>VLOOKUP($A350,Python数据平滑!$A$114:$AN$167,COLUMN(Python数据平滑!U$114),0)</f>
        <v>27986.090436547111</v>
      </c>
      <c r="X350" s="14">
        <f>VLOOKUP($A350,Python数据平滑!$A$114:$AN$167,COLUMN(Python数据平滑!V$114),0)</f>
        <v>28402.22618604868</v>
      </c>
      <c r="Y350" s="14">
        <f>VLOOKUP($A350,Python数据平滑!$A$114:$AN$167,COLUMN(Python数据平滑!W$114),0)</f>
        <v>28798.995866945239</v>
      </c>
      <c r="Z350" s="14">
        <f>VLOOKUP($A350,Python数据平滑!$A$114:$AN$167,COLUMN(Python数据平滑!X$114),0)</f>
        <v>29175.717658534111</v>
      </c>
      <c r="AA350" s="14">
        <f>VLOOKUP($A350,Python数据平滑!$A$114:$AN$167,COLUMN(Python数据平滑!Y$114),0)</f>
        <v>29531.765463253229</v>
      </c>
      <c r="AB350" s="14">
        <f>VLOOKUP($A350,Python数据平滑!$A$114:$AN$167,COLUMN(Python数据平滑!Z$114),0)</f>
        <v>29866.570580825439</v>
      </c>
      <c r="AC350" s="14">
        <f>VLOOKUP($A350,Python数据平滑!$A$114:$AN$167,COLUMN(Python数据平滑!AA$114),0)</f>
        <v>30179.623092358721</v>
      </c>
      <c r="AD350" s="14">
        <f>VLOOKUP($A350,Python数据平滑!$A$114:$AN$167,COLUMN(Python数据平滑!AB$114),0)</f>
        <v>30470.472952581229</v>
      </c>
      <c r="AE350" s="14">
        <f>VLOOKUP($A350,Python数据平滑!$A$114:$AN$167,COLUMN(Python数据平滑!AC$114),0)</f>
        <v>30738.730790393431</v>
      </c>
      <c r="AF350" s="14">
        <f>VLOOKUP($A350,Python数据平滑!$A$114:$AN$167,COLUMN(Python数据平滑!AD$114),0)</f>
        <v>30984.068419858329</v>
      </c>
      <c r="AG350" s="14">
        <f>VLOOKUP($A350,Python数据平滑!$A$114:$AN$167,COLUMN(Python数据平滑!AE$114),0)</f>
        <v>31206.21906561777</v>
      </c>
      <c r="AH350" s="14">
        <f>VLOOKUP($A350,Python数据平滑!$A$114:$AN$167,COLUMN(Python数据平滑!AF$114),0)</f>
        <v>31404.977308491751</v>
      </c>
      <c r="AI350" s="14">
        <f>VLOOKUP($A350,Python数据平滑!$A$114:$AN$167,COLUMN(Python数据平滑!AG$114),0)</f>
        <v>31580.198758690109</v>
      </c>
      <c r="AJ350" s="14">
        <f>VLOOKUP($A350,Python数据平滑!$A$114:$AN$167,COLUMN(Python数据平滑!AH$114),0)</f>
        <v>31731.79946562117</v>
      </c>
      <c r="AK350" s="14">
        <f>VLOOKUP($A350,Python数据平滑!$A$114:$AN$167,COLUMN(Python数据平滑!AI$114),0)</f>
        <v>31859.75507471295</v>
      </c>
      <c r="AL350" s="14">
        <f>VLOOKUP($A350,Python数据平滑!$A$114:$AN$167,COLUMN(Python数据平滑!AJ$114),0)</f>
        <v>31964.099742968869</v>
      </c>
      <c r="AM350" s="14">
        <f>VLOOKUP($A350,Python数据平滑!$A$114:$AN$167,COLUMN(Python数据平滑!AK$114),0)</f>
        <v>32044.92482614049</v>
      </c>
      <c r="AN350" s="14">
        <f>VLOOKUP($A350,Python数据平滑!$A$114:$AN$167,COLUMN(Python数据平滑!AL$114),0)</f>
        <v>32102.377351429121</v>
      </c>
      <c r="AO350" s="14">
        <f>VLOOKUP($A350,Python数据平滑!$A$114:$AN$167,COLUMN(Python数据平滑!AM$114),0)</f>
        <v>32136.658290507741</v>
      </c>
      <c r="AP350" s="167">
        <f>VLOOKUP($A350,Python数据平滑!$A$114:$AN$167,COLUMN(Python数据平滑!AN$114),0)</f>
        <v>32148.020648390051</v>
      </c>
    </row>
    <row r="351" spans="1:42" x14ac:dyDescent="0.25">
      <c r="A351" s="197" t="s">
        <v>61</v>
      </c>
      <c r="B351" s="223">
        <f>B91</f>
        <v>40582.9</v>
      </c>
      <c r="C351" s="224">
        <f t="shared" ref="C351:AP351" si="264">C91</f>
        <v>44991.98369146973</v>
      </c>
      <c r="D351" s="224">
        <f t="shared" si="264"/>
        <v>46450.003049149032</v>
      </c>
      <c r="E351" s="217">
        <f t="shared" si="264"/>
        <v>47577.547912494847</v>
      </c>
      <c r="F351" s="217">
        <f t="shared" si="264"/>
        <v>50424.712991829329</v>
      </c>
      <c r="G351" s="217">
        <f t="shared" si="264"/>
        <v>54162.483211843457</v>
      </c>
      <c r="H351" s="217">
        <f t="shared" si="264"/>
        <v>57956.244386426988</v>
      </c>
      <c r="I351" s="217">
        <f t="shared" si="264"/>
        <v>61596.725239037492</v>
      </c>
      <c r="J351" s="217">
        <f t="shared" si="264"/>
        <v>65061.492260325816</v>
      </c>
      <c r="K351" s="217">
        <f t="shared" si="264"/>
        <v>68336.496731673891</v>
      </c>
      <c r="L351" s="217">
        <f t="shared" si="264"/>
        <v>71416.240277468358</v>
      </c>
      <c r="M351" s="217">
        <f t="shared" si="264"/>
        <v>74304.989690407252</v>
      </c>
      <c r="N351" s="217">
        <f t="shared" si="264"/>
        <v>77020.841790135994</v>
      </c>
      <c r="O351" s="217">
        <f t="shared" si="264"/>
        <v>79591.786013151563</v>
      </c>
      <c r="P351" s="217">
        <f t="shared" si="264"/>
        <v>82053.737130240959</v>
      </c>
      <c r="Q351" s="217">
        <f t="shared" si="264"/>
        <v>84449.878064173885</v>
      </c>
      <c r="R351" s="217">
        <f t="shared" si="264"/>
        <v>86819.999219350168</v>
      </c>
      <c r="S351" s="217">
        <f t="shared" si="264"/>
        <v>89167.514431324991</v>
      </c>
      <c r="T351" s="217">
        <f t="shared" si="264"/>
        <v>91486.042985142209</v>
      </c>
      <c r="U351" s="217">
        <f t="shared" si="264"/>
        <v>93769.045144502583</v>
      </c>
      <c r="V351" s="217">
        <f t="shared" si="264"/>
        <v>96009.847092810713</v>
      </c>
      <c r="W351" s="217">
        <f t="shared" si="264"/>
        <v>98201.667945088979</v>
      </c>
      <c r="X351" s="217">
        <f t="shared" si="264"/>
        <v>100337.6487343941</v>
      </c>
      <c r="Y351" s="217">
        <f t="shared" si="264"/>
        <v>102410.8832529814</v>
      </c>
      <c r="Z351" s="217">
        <f t="shared" si="264"/>
        <v>104414.4506049231</v>
      </c>
      <c r="AA351" s="217">
        <f t="shared" si="264"/>
        <v>106341.44930347829</v>
      </c>
      <c r="AB351" s="217">
        <f t="shared" si="264"/>
        <v>108185.03272348311</v>
      </c>
      <c r="AC351" s="217">
        <f t="shared" si="264"/>
        <v>109938.4456967406</v>
      </c>
      <c r="AD351" s="217">
        <f t="shared" si="264"/>
        <v>111595.0620171086</v>
      </c>
      <c r="AE351" s="217">
        <f t="shared" si="264"/>
        <v>113148.4226020491</v>
      </c>
      <c r="AF351" s="217">
        <f t="shared" si="264"/>
        <v>114592.2740391307</v>
      </c>
      <c r="AG351" s="217">
        <f t="shared" si="264"/>
        <v>115920.60722969681</v>
      </c>
      <c r="AH351" s="217">
        <f t="shared" si="264"/>
        <v>117127.6958278988</v>
      </c>
      <c r="AI351" s="217">
        <f t="shared" si="264"/>
        <v>118208.1341618928</v>
      </c>
      <c r="AJ351" s="217">
        <f t="shared" si="264"/>
        <v>119156.8743154441</v>
      </c>
      <c r="AK351" s="217">
        <f t="shared" si="264"/>
        <v>119969.26204273741</v>
      </c>
      <c r="AL351" s="217">
        <f t="shared" si="264"/>
        <v>120641.0711870958</v>
      </c>
      <c r="AM351" s="217">
        <f t="shared" si="264"/>
        <v>121168.5362757244</v>
      </c>
      <c r="AN351" s="217">
        <f t="shared" si="264"/>
        <v>121548.38296767601</v>
      </c>
      <c r="AO351" s="217">
        <f t="shared" si="264"/>
        <v>121777.8560410981</v>
      </c>
      <c r="AP351" s="218">
        <f t="shared" si="264"/>
        <v>121854.74461849382</v>
      </c>
    </row>
    <row r="352" spans="1:42" x14ac:dyDescent="0.25">
      <c r="A352" s="152" t="s">
        <v>255</v>
      </c>
      <c r="B352" s="223">
        <f>B93</f>
        <v>394868.30000000005</v>
      </c>
      <c r="C352" s="224">
        <f t="shared" ref="C352:D352" si="265">C93</f>
        <v>415244.29217540642</v>
      </c>
      <c r="D352" s="224">
        <f t="shared" si="265"/>
        <v>421311.10404089559</v>
      </c>
      <c r="E352" s="217">
        <f>SUM(E353:E363)</f>
        <v>436117.88026434905</v>
      </c>
      <c r="F352" s="217">
        <f t="shared" ref="F352:AP352" si="266">SUM(F353:F363)</f>
        <v>473352.80442184675</v>
      </c>
      <c r="G352" s="217">
        <f t="shared" si="266"/>
        <v>521404.1717193462</v>
      </c>
      <c r="H352" s="217">
        <f t="shared" si="266"/>
        <v>567445.63398474641</v>
      </c>
      <c r="I352" s="217">
        <f t="shared" si="266"/>
        <v>608700.89410910453</v>
      </c>
      <c r="J352" s="217">
        <f t="shared" si="266"/>
        <v>646068.91364011564</v>
      </c>
      <c r="K352" s="217">
        <f t="shared" si="266"/>
        <v>681141.43389994989</v>
      </c>
      <c r="L352" s="217">
        <f t="shared" si="266"/>
        <v>716119.01209735381</v>
      </c>
      <c r="M352" s="217">
        <f t="shared" si="266"/>
        <v>753234.64392112195</v>
      </c>
      <c r="N352" s="217">
        <f t="shared" si="266"/>
        <v>792934.1597218673</v>
      </c>
      <c r="O352" s="217">
        <f t="shared" si="266"/>
        <v>835135.22447398375</v>
      </c>
      <c r="P352" s="217">
        <f t="shared" si="266"/>
        <v>879707.72696778935</v>
      </c>
      <c r="Q352" s="217">
        <f t="shared" si="266"/>
        <v>926464.83876284887</v>
      </c>
      <c r="R352" s="217">
        <f t="shared" si="266"/>
        <v>975194.10165534378</v>
      </c>
      <c r="S352" s="217">
        <f t="shared" si="266"/>
        <v>1025786.9013614785</v>
      </c>
      <c r="T352" s="217">
        <f t="shared" si="266"/>
        <v>1078144.1817807155</v>
      </c>
      <c r="U352" s="217">
        <f t="shared" si="266"/>
        <v>1132138.1306738439</v>
      </c>
      <c r="V352" s="217">
        <f t="shared" si="266"/>
        <v>1187609.7917501512</v>
      </c>
      <c r="W352" s="217">
        <f t="shared" si="266"/>
        <v>1244366.8777926338</v>
      </c>
      <c r="X352" s="217">
        <f t="shared" si="266"/>
        <v>1302181.8724317546</v>
      </c>
      <c r="Y352" s="217">
        <f t="shared" si="266"/>
        <v>1360790.5164887575</v>
      </c>
      <c r="Z352" s="217">
        <f t="shared" si="266"/>
        <v>1419890.7813963511</v>
      </c>
      <c r="AA352" s="217">
        <f t="shared" si="266"/>
        <v>1479142.4364060406</v>
      </c>
      <c r="AB352" s="217">
        <f t="shared" si="266"/>
        <v>1538167.3174081382</v>
      </c>
      <c r="AC352" s="217">
        <f t="shared" si="266"/>
        <v>1596550.4025160614</v>
      </c>
      <c r="AD352" s="217">
        <f t="shared" si="266"/>
        <v>1653841.7924263708</v>
      </c>
      <c r="AE352" s="217">
        <f t="shared" si="266"/>
        <v>1709559.6813640115</v>
      </c>
      <c r="AF352" s="217">
        <f t="shared" si="266"/>
        <v>1763194.3866945987</v>
      </c>
      <c r="AG352" s="217">
        <f t="shared" si="266"/>
        <v>1814213.4817582134</v>
      </c>
      <c r="AH352" s="217">
        <f t="shared" si="266"/>
        <v>1862068.0471263269</v>
      </c>
      <c r="AI352" s="217">
        <f t="shared" si="266"/>
        <v>1906200.0205843479</v>
      </c>
      <c r="AJ352" s="217">
        <f t="shared" si="266"/>
        <v>1946050.5863271798</v>
      </c>
      <c r="AK352" s="217">
        <f t="shared" si="266"/>
        <v>1981069.5001413818</v>
      </c>
      <c r="AL352" s="217">
        <f t="shared" si="266"/>
        <v>2010725.2011520977</v>
      </c>
      <c r="AM352" s="217">
        <f t="shared" si="266"/>
        <v>2034515.5138435087</v>
      </c>
      <c r="AN352" s="217">
        <f t="shared" si="266"/>
        <v>2051978.698675354</v>
      </c>
      <c r="AO352" s="217">
        <f t="shared" si="266"/>
        <v>2062704.5681493673</v>
      </c>
      <c r="AP352" s="218">
        <f t="shared" si="266"/>
        <v>2066345.3502327569</v>
      </c>
    </row>
    <row r="353" spans="1:42" x14ac:dyDescent="0.25">
      <c r="A353" s="198" t="s">
        <v>64</v>
      </c>
      <c r="B353" s="118">
        <f>VLOOKUP($A353,'低情景（2001-2060, 2020RMB）'!$A$57:$W$70,COLUMN('低情景（2001-2060, 2020RMB）'!U$1),0)</f>
        <v>83617.7</v>
      </c>
      <c r="C353" s="14">
        <f>VLOOKUP($A353,'低情景（2001-2060, 2020RMB）'!$A$57:$W$70,COLUMN('低情景（2001-2060, 2020RMB）'!V$1),0)</f>
        <v>87195.415071666503</v>
      </c>
      <c r="D353" s="14">
        <f>VLOOKUP($A353,'低情景（2001-2060, 2020RMB）'!$A$57:$W$70,COLUMN('低情景（2001-2060, 2020RMB）'!W$1),0)</f>
        <v>90528.212015436089</v>
      </c>
      <c r="E353" s="14">
        <f>VLOOKUP($A353,Python数据平滑!$A$114:$AN$167,COLUMN(Python数据平滑!C$114),0)</f>
        <v>93412.300468726637</v>
      </c>
      <c r="F353" s="14">
        <f>VLOOKUP($A353,Python数据平滑!$A$114:$AN$167,COLUMN(Python数据平滑!D$114),0)</f>
        <v>100612.2970683693</v>
      </c>
      <c r="G353" s="14">
        <f>VLOOKUP($A353,Python数据平滑!$A$114:$AN$167,COLUMN(Python数据平滑!E$114),0)</f>
        <v>109800.63897935351</v>
      </c>
      <c r="H353" s="14">
        <f>VLOOKUP($A353,Python数据平滑!$A$114:$AN$167,COLUMN(Python数据平滑!F$114),0)</f>
        <v>118509.0339194938</v>
      </c>
      <c r="I353" s="14">
        <f>VLOOKUP($A353,Python数据平滑!$A$114:$AN$167,COLUMN(Python数据平滑!G$114),0)</f>
        <v>126241.16815751619</v>
      </c>
      <c r="J353" s="14">
        <f>VLOOKUP($A353,Python数据平滑!$A$114:$AN$167,COLUMN(Python数据平滑!H$114),0)</f>
        <v>133189.4188855401</v>
      </c>
      <c r="K353" s="14">
        <f>VLOOKUP($A353,Python数据平滑!$A$114:$AN$167,COLUMN(Python数据平滑!I$114),0)</f>
        <v>139660.57716612169</v>
      </c>
      <c r="L353" s="14">
        <f>VLOOKUP($A353,Python数据平滑!$A$114:$AN$167,COLUMN(Python数据平滑!J$114),0)</f>
        <v>146059.41136897469</v>
      </c>
      <c r="M353" s="14">
        <f>VLOOKUP($A353,Python数据平滑!$A$114:$AN$167,COLUMN(Python数据平滑!K$114),0)</f>
        <v>152784.624936676</v>
      </c>
      <c r="N353" s="14">
        <f>VLOOKUP($A353,Python数据平滑!$A$114:$AN$167,COLUMN(Python数据平滑!L$114),0)</f>
        <v>159909.11677990659</v>
      </c>
      <c r="O353" s="14">
        <f>VLOOKUP($A353,Python数据平滑!$A$114:$AN$167,COLUMN(Python数据平滑!M$114),0)</f>
        <v>167411.73873532229</v>
      </c>
      <c r="P353" s="14">
        <f>VLOOKUP($A353,Python数据平滑!$A$114:$AN$167,COLUMN(Python数据平滑!N$114),0)</f>
        <v>175264.2521876845</v>
      </c>
      <c r="Q353" s="14">
        <f>VLOOKUP($A353,Python数据平滑!$A$114:$AN$167,COLUMN(Python数据平滑!O$114),0)</f>
        <v>183430.34398053569</v>
      </c>
      <c r="R353" s="14">
        <f>VLOOKUP($A353,Python数据平滑!$A$114:$AN$167,COLUMN(Python数据平滑!P$114),0)</f>
        <v>191870.70924500289</v>
      </c>
      <c r="S353" s="14">
        <f>VLOOKUP($A353,Python数据平滑!$A$114:$AN$167,COLUMN(Python数据平滑!Q$114),0)</f>
        <v>200562.4344065144</v>
      </c>
      <c r="T353" s="14">
        <f>VLOOKUP($A353,Python数据平滑!$A$114:$AN$167,COLUMN(Python数据平滑!R$114),0)</f>
        <v>209484.20472591851</v>
      </c>
      <c r="U353" s="14">
        <f>VLOOKUP($A353,Python数据平滑!$A$114:$AN$167,COLUMN(Python数据平滑!S$114),0)</f>
        <v>218610.5507210143</v>
      </c>
      <c r="V353" s="14">
        <f>VLOOKUP($A353,Python数据平滑!$A$114:$AN$167,COLUMN(Python数据平滑!T$114),0)</f>
        <v>227911.6197438589</v>
      </c>
      <c r="W353" s="14">
        <f>VLOOKUP($A353,Python数据平滑!$A$114:$AN$167,COLUMN(Python数据平滑!U$114),0)</f>
        <v>237352.98493539981</v>
      </c>
      <c r="X353" s="14">
        <f>VLOOKUP($A353,Python数据平滑!$A$114:$AN$167,COLUMN(Python数据平滑!V$114),0)</f>
        <v>246895.50098441489</v>
      </c>
      <c r="Y353" s="14">
        <f>VLOOKUP($A353,Python数据平滑!$A$114:$AN$167,COLUMN(Python数据平滑!W$114),0)</f>
        <v>256495.2165450413</v>
      </c>
      <c r="Z353" s="14">
        <f>VLOOKUP($A353,Python数据平滑!$A$114:$AN$167,COLUMN(Python数据平滑!X$114),0)</f>
        <v>266103.35338508151</v>
      </c>
      <c r="AA353" s="14">
        <f>VLOOKUP($A353,Python数据平滑!$A$114:$AN$167,COLUMN(Python数据平滑!Y$114),0)</f>
        <v>275666.36229915259</v>
      </c>
      <c r="AB353" s="14">
        <f>VLOOKUP($A353,Python数据平滑!$A$114:$AN$167,COLUMN(Python数据平滑!Z$114),0)</f>
        <v>285126.06548053998</v>
      </c>
      <c r="AC353" s="14">
        <f>VLOOKUP($A353,Python数据平滑!$A$114:$AN$167,COLUMN(Python数据平滑!AA$114),0)</f>
        <v>294419.89436024212</v>
      </c>
      <c r="AD353" s="14">
        <f>VLOOKUP($A353,Python数据平滑!$A$114:$AN$167,COLUMN(Python数据平滑!AB$114),0)</f>
        <v>303481.23085316381</v>
      </c>
      <c r="AE353" s="14">
        <f>VLOOKUP($A353,Python数据平滑!$A$114:$AN$167,COLUMN(Python数据平滑!AC$114),0)</f>
        <v>312239.85846989253</v>
      </c>
      <c r="AF353" s="14">
        <f>VLOOKUP($A353,Python数据平滑!$A$114:$AN$167,COLUMN(Python数据平滑!AD$114),0)</f>
        <v>320622.52783929219</v>
      </c>
      <c r="AG353" s="14">
        <f>VLOOKUP($A353,Python数据平滑!$A$114:$AN$167,COLUMN(Python数据平滑!AE$114),0)</f>
        <v>328553.63883732993</v>
      </c>
      <c r="AH353" s="14">
        <f>VLOOKUP($A353,Python数据平滑!$A$114:$AN$167,COLUMN(Python数据平滑!AF$114),0)</f>
        <v>335956.03874343768</v>
      </c>
      <c r="AI353" s="14">
        <f>VLOOKUP($A353,Python数据平滑!$A$114:$AN$167,COLUMN(Python数据平滑!AG$114),0)</f>
        <v>342751.93267905002</v>
      </c>
      <c r="AJ353" s="14">
        <f>VLOOKUP($A353,Python数据平滑!$A$114:$AN$167,COLUMN(Python数据平滑!AH$114),0)</f>
        <v>348863.89907713042</v>
      </c>
      <c r="AK353" s="14">
        <f>VLOOKUP($A353,Python数据平滑!$A$114:$AN$167,COLUMN(Python数据平滑!AI$114),0)</f>
        <v>354215.99916330079</v>
      </c>
      <c r="AL353" s="14">
        <f>VLOOKUP($A353,Python数据平滑!$A$114:$AN$167,COLUMN(Python数据平滑!AJ$114),0)</f>
        <v>358734.96549861977</v>
      </c>
      <c r="AM353" s="14">
        <f>VLOOKUP($A353,Python数据平滑!$A$114:$AN$167,COLUMN(Python数据平滑!AK$114),0)</f>
        <v>362351.45066434657</v>
      </c>
      <c r="AN353" s="14">
        <f>VLOOKUP($A353,Python数据平滑!$A$114:$AN$167,COLUMN(Python数据平滑!AL$114),0)</f>
        <v>365001.31330398237</v>
      </c>
      <c r="AO353" s="14">
        <f>VLOOKUP($A353,Python数据平滑!$A$114:$AN$167,COLUMN(Python数据平滑!AM$114),0)</f>
        <v>366626.91513869021</v>
      </c>
      <c r="AP353" s="167">
        <f>VLOOKUP($A353,Python数据平滑!$A$114:$AN$167,COLUMN(Python数据平滑!AN$114),0)</f>
        <v>367178.39941226388</v>
      </c>
    </row>
    <row r="354" spans="1:42" x14ac:dyDescent="0.25">
      <c r="A354" s="198" t="s">
        <v>65</v>
      </c>
      <c r="B354" s="118">
        <f>VLOOKUP($A354,'低情景（2001-2060, 2020RMB）'!$A$57:$W$70,COLUMN('低情景（2001-2060, 2020RMB）'!U$1),0)</f>
        <v>73425.3</v>
      </c>
      <c r="C354" s="14">
        <f>VLOOKUP($A354,'低情景（2001-2060, 2020RMB）'!$A$57:$W$70,COLUMN('低情景（2001-2060, 2020RMB）'!V$1),0)</f>
        <v>74150.558181630418</v>
      </c>
      <c r="D354" s="14">
        <f>VLOOKUP($A354,'低情景（2001-2060, 2020RMB）'!$A$57:$W$70,COLUMN('低情景（2001-2060, 2020RMB）'!W$1),0)</f>
        <v>69030.48514791824</v>
      </c>
      <c r="E354" s="14">
        <f>VLOOKUP($A354,Python数据平滑!$A$114:$AN$167,COLUMN(Python数据平滑!C$114),0)</f>
        <v>70890.763950308086</v>
      </c>
      <c r="F354" s="14">
        <f>VLOOKUP($A354,Python数据平滑!$A$114:$AN$167,COLUMN(Python数据平滑!D$114),0)</f>
        <v>75500.214499392096</v>
      </c>
      <c r="G354" s="14">
        <f>VLOOKUP($A354,Python数据平滑!$A$114:$AN$167,COLUMN(Python数据平滑!E$114),0)</f>
        <v>81317.686965887333</v>
      </c>
      <c r="H354" s="14">
        <f>VLOOKUP($A354,Python数据平滑!$A$114:$AN$167,COLUMN(Python数据平滑!F$114),0)</f>
        <v>86776.16628420011</v>
      </c>
      <c r="I354" s="14">
        <f>VLOOKUP($A354,Python数据平滑!$A$114:$AN$167,COLUMN(Python数据平滑!G$114),0)</f>
        <v>91584.512571222513</v>
      </c>
      <c r="J354" s="14">
        <f>VLOOKUP($A354,Python数据平滑!$A$114:$AN$167,COLUMN(Python数据平滑!H$114),0)</f>
        <v>95875.818278355058</v>
      </c>
      <c r="K354" s="14">
        <f>VLOOKUP($A354,Python数据平滑!$A$114:$AN$167,COLUMN(Python数据平滑!I$114),0)</f>
        <v>99843.759310174355</v>
      </c>
      <c r="L354" s="14">
        <f>VLOOKUP($A354,Python数据平滑!$A$114:$AN$167,COLUMN(Python数据平滑!J$114),0)</f>
        <v>103732.98884002581</v>
      </c>
      <c r="M354" s="14">
        <f>VLOOKUP($A354,Python数据平滑!$A$114:$AN$167,COLUMN(Python数据平滑!K$114),0)</f>
        <v>107778.331516965</v>
      </c>
      <c r="N354" s="14">
        <f>VLOOKUP($A354,Python数据平滑!$A$114:$AN$167,COLUMN(Python数据平滑!L$114),0)</f>
        <v>112021.05625939529</v>
      </c>
      <c r="O354" s="14">
        <f>VLOOKUP($A354,Python数据平滑!$A$114:$AN$167,COLUMN(Python数据平滑!M$114),0)</f>
        <v>116447.9105240721</v>
      </c>
      <c r="P354" s="14">
        <f>VLOOKUP($A354,Python数据平滑!$A$114:$AN$167,COLUMN(Python数据平滑!N$114),0)</f>
        <v>121042.4634484571</v>
      </c>
      <c r="Q354" s="14">
        <f>VLOOKUP($A354,Python数据平滑!$A$114:$AN$167,COLUMN(Python数据平滑!O$114),0)</f>
        <v>125784.7559436252</v>
      </c>
      <c r="R354" s="14">
        <f>VLOOKUP($A354,Python数据平滑!$A$114:$AN$167,COLUMN(Python数据平滑!P$114),0)</f>
        <v>130653.6406682762</v>
      </c>
      <c r="S354" s="14">
        <f>VLOOKUP($A354,Python数据平滑!$A$114:$AN$167,COLUMN(Python数据平滑!Q$114),0)</f>
        <v>135635.30002831589</v>
      </c>
      <c r="T354" s="14">
        <f>VLOOKUP($A354,Python数据平滑!$A$114:$AN$167,COLUMN(Python数据平滑!R$114),0)</f>
        <v>140716.48622996471</v>
      </c>
      <c r="U354" s="14">
        <f>VLOOKUP($A354,Python数据平滑!$A$114:$AN$167,COLUMN(Python数据平滑!S$114),0)</f>
        <v>145881.95865641339</v>
      </c>
      <c r="V354" s="14">
        <f>VLOOKUP($A354,Python数据平滑!$A$114:$AN$167,COLUMN(Python数据平滑!T$114),0)</f>
        <v>151114.4045831832</v>
      </c>
      <c r="W354" s="14">
        <f>VLOOKUP($A354,Python数据平滑!$A$114:$AN$167,COLUMN(Python数据平滑!U$114),0)</f>
        <v>156394.3786159516</v>
      </c>
      <c r="X354" s="14">
        <f>VLOOKUP($A354,Python数据平滑!$A$114:$AN$167,COLUMN(Python数据平滑!V$114),0)</f>
        <v>161700.26452492099</v>
      </c>
      <c r="Y354" s="14">
        <f>VLOOKUP($A354,Python数据平滑!$A$114:$AN$167,COLUMN(Python数据平滑!W$114),0)</f>
        <v>167008.26324137949</v>
      </c>
      <c r="Z354" s="14">
        <f>VLOOKUP($A354,Python数据平滑!$A$114:$AN$167,COLUMN(Python数据平滑!X$114),0)</f>
        <v>172292.41079246011</v>
      </c>
      <c r="AA354" s="14">
        <f>VLOOKUP($A354,Python数据平滑!$A$114:$AN$167,COLUMN(Python数据平滑!Y$114),0)</f>
        <v>177524.62986466629</v>
      </c>
      <c r="AB354" s="14">
        <f>VLOOKUP($A354,Python数据平滑!$A$114:$AN$167,COLUMN(Python数据平滑!Z$114),0)</f>
        <v>182674.8184915843</v>
      </c>
      <c r="AC354" s="14">
        <f>VLOOKUP($A354,Python数据平滑!$A$114:$AN$167,COLUMN(Python数据平滑!AA$114),0)</f>
        <v>187710.97904347471</v>
      </c>
      <c r="AD354" s="14">
        <f>VLOOKUP($A354,Python数据平滑!$A$114:$AN$167,COLUMN(Python数据平滑!AB$114),0)</f>
        <v>192599.3902453933</v>
      </c>
      <c r="AE354" s="14">
        <f>VLOOKUP($A354,Python数据平滑!$A$114:$AN$167,COLUMN(Python数据平滑!AC$114),0)</f>
        <v>197304.82435802181</v>
      </c>
      <c r="AF354" s="14">
        <f>VLOOKUP($A354,Python数据平滑!$A$114:$AN$167,COLUMN(Python数据平滑!AD$114),0)</f>
        <v>201790.81091700631</v>
      </c>
      <c r="AG354" s="14">
        <f>VLOOKUP($A354,Python数据平滑!$A$114:$AN$167,COLUMN(Python数据平滑!AE$114),0)</f>
        <v>206019.9475423666</v>
      </c>
      <c r="AH354" s="14">
        <f>VLOOKUP($A354,Python数据平滑!$A$114:$AN$167,COLUMN(Python数据平滑!AF$114),0)</f>
        <v>209954.25730450111</v>
      </c>
      <c r="AI354" s="14">
        <f>VLOOKUP($A354,Python数据平滑!$A$114:$AN$167,COLUMN(Python数据平滑!AG$114),0)</f>
        <v>213555.59097884159</v>
      </c>
      <c r="AJ354" s="14">
        <f>VLOOKUP($A354,Python数据平滑!$A$114:$AN$167,COLUMN(Python数据平滑!AH$114),0)</f>
        <v>216786.07125487959</v>
      </c>
      <c r="AK354" s="14">
        <f>VLOOKUP($A354,Python数据平滑!$A$114:$AN$167,COLUMN(Python数据平滑!AI$114),0)</f>
        <v>219608.5746118181</v>
      </c>
      <c r="AL354" s="14">
        <f>VLOOKUP($A354,Python数据平滑!$A$114:$AN$167,COLUMN(Python数据平滑!AJ$114),0)</f>
        <v>221987.24516429959</v>
      </c>
      <c r="AM354" s="14">
        <f>VLOOKUP($A354,Python数据平滑!$A$114:$AN$167,COLUMN(Python数据平滑!AK$114),0)</f>
        <v>223888.033356</v>
      </c>
      <c r="AN354" s="14">
        <f>VLOOKUP($A354,Python数据平滑!$A$114:$AN$167,COLUMN(Python数据平滑!AL$114),0)</f>
        <v>225279.25098154071</v>
      </c>
      <c r="AO354" s="14">
        <f>VLOOKUP($A354,Python数据平滑!$A$114:$AN$167,COLUMN(Python数据平滑!AM$114),0)</f>
        <v>226132.13269847809</v>
      </c>
      <c r="AP354" s="167">
        <f>VLOOKUP($A354,Python数据平滑!$A$114:$AN$167,COLUMN(Python数据平滑!AN$114),0)</f>
        <v>226421.393005733</v>
      </c>
    </row>
    <row r="355" spans="1:42" x14ac:dyDescent="0.25">
      <c r="A355" s="199" t="s">
        <v>125</v>
      </c>
      <c r="B355" s="118">
        <f>VLOOKUP($A355,'低情景（2001-2060, 2020RMB）'!$A$57:$W$70,COLUMN('低情景（2001-2060, 2020RMB）'!U$1),0)</f>
        <v>38244.1</v>
      </c>
      <c r="C355" s="14">
        <f>VLOOKUP($A355,'低情景（2001-2060, 2020RMB）'!$A$57:$W$70,COLUMN('低情景（2001-2060, 2020RMB）'!V$1),0)</f>
        <v>40828.762535731257</v>
      </c>
      <c r="D355" s="14">
        <f>VLOOKUP($A355,'低情景（2001-2060, 2020RMB）'!$A$57:$W$70,COLUMN('低情景（2001-2060, 2020RMB）'!W$1),0)</f>
        <v>42091.75905114122</v>
      </c>
      <c r="E355" s="14">
        <f>VLOOKUP($A355,Python数据平滑!$A$114:$AN$167,COLUMN(Python数据平滑!C$114),0)</f>
        <v>44277.190496685529</v>
      </c>
      <c r="F355" s="14">
        <f>VLOOKUP($A355,Python数据平滑!$A$114:$AN$167,COLUMN(Python数据平滑!D$114),0)</f>
        <v>49907.716195197252</v>
      </c>
      <c r="G355" s="14">
        <f>VLOOKUP($A355,Python数据平滑!$A$114:$AN$167,COLUMN(Python数据平滑!E$114),0)</f>
        <v>57440.478352624137</v>
      </c>
      <c r="H355" s="14">
        <f>VLOOKUP($A355,Python数据平滑!$A$114:$AN$167,COLUMN(Python数据平滑!F$114),0)</f>
        <v>64908.94806987216</v>
      </c>
      <c r="I355" s="14">
        <f>VLOOKUP($A355,Python数据平滑!$A$114:$AN$167,COLUMN(Python数据平滑!G$114),0)</f>
        <v>71789.738723084782</v>
      </c>
      <c r="J355" s="14">
        <f>VLOOKUP($A355,Python数据平滑!$A$114:$AN$167,COLUMN(Python数据平滑!H$114),0)</f>
        <v>78170.334802420504</v>
      </c>
      <c r="K355" s="14">
        <f>VLOOKUP($A355,Python数据平滑!$A$114:$AN$167,COLUMN(Python数据平滑!I$114),0)</f>
        <v>84293.461300163384</v>
      </c>
      <c r="L355" s="14">
        <f>VLOOKUP($A355,Python数据平滑!$A$114:$AN$167,COLUMN(Python数据平滑!J$114),0)</f>
        <v>90545.868230929613</v>
      </c>
      <c r="M355" s="14">
        <f>VLOOKUP($A355,Python数据平滑!$A$114:$AN$167,COLUMN(Python数据平滑!K$114),0)</f>
        <v>97352.667535624889</v>
      </c>
      <c r="N355" s="14">
        <f>VLOOKUP($A355,Python数据平滑!$A$114:$AN$167,COLUMN(Python数据平滑!L$114),0)</f>
        <v>104818.4269350072</v>
      </c>
      <c r="O355" s="14">
        <f>VLOOKUP($A355,Python数据平滑!$A$114:$AN$167,COLUMN(Python数据平滑!M$114),0)</f>
        <v>112947.1280811488</v>
      </c>
      <c r="P355" s="14">
        <f>VLOOKUP($A355,Python数据平滑!$A$114:$AN$167,COLUMN(Python数据平滑!N$114),0)</f>
        <v>121730.0303690313</v>
      </c>
      <c r="Q355" s="14">
        <f>VLOOKUP($A355,Python数据平滑!$A$114:$AN$167,COLUMN(Python数据平滑!O$114),0)</f>
        <v>131142.19883035251</v>
      </c>
      <c r="R355" s="14">
        <f>VLOOKUP($A355,Python数据平滑!$A$114:$AN$167,COLUMN(Python数据平滑!P$114),0)</f>
        <v>141149.42433830089</v>
      </c>
      <c r="S355" s="14">
        <f>VLOOKUP($A355,Python数据平滑!$A$114:$AN$167,COLUMN(Python数据平滑!Q$114),0)</f>
        <v>151742.58343254591</v>
      </c>
      <c r="T355" s="14">
        <f>VLOOKUP($A355,Python数据平滑!$A$114:$AN$167,COLUMN(Python数据平滑!R$114),0)</f>
        <v>162914.54425406989</v>
      </c>
      <c r="U355" s="14">
        <f>VLOOKUP($A355,Python数据平滑!$A$114:$AN$167,COLUMN(Python数据平滑!S$114),0)</f>
        <v>174649.99321895509</v>
      </c>
      <c r="V355" s="14">
        <f>VLOOKUP($A355,Python数据平滑!$A$114:$AN$167,COLUMN(Python数据平滑!T$114),0)</f>
        <v>186924.3714493968</v>
      </c>
      <c r="W355" s="14">
        <f>VLOOKUP($A355,Python数据平滑!$A$114:$AN$167,COLUMN(Python数据平滑!U$114),0)</f>
        <v>199702.8371301888</v>
      </c>
      <c r="X355" s="14">
        <f>VLOOKUP($A355,Python数据平滑!$A$114:$AN$167,COLUMN(Python数据平滑!V$114),0)</f>
        <v>212939.2892514753</v>
      </c>
      <c r="Y355" s="14">
        <f>VLOOKUP($A355,Python数据平滑!$A$114:$AN$167,COLUMN(Python数据平滑!W$114),0)</f>
        <v>226575.4933689585</v>
      </c>
      <c r="Z355" s="14">
        <f>VLOOKUP($A355,Python数据平滑!$A$114:$AN$167,COLUMN(Python数据平滑!X$114),0)</f>
        <v>240540.35459868601</v>
      </c>
      <c r="AA355" s="14">
        <f>VLOOKUP($A355,Python数据平滑!$A$114:$AN$167,COLUMN(Python数据平滑!Y$114),0)</f>
        <v>254749.38670092149</v>
      </c>
      <c r="AB355" s="14">
        <f>VLOOKUP($A355,Python数据平滑!$A$114:$AN$167,COLUMN(Python数据平滑!Z$114),0)</f>
        <v>269104.42839672888</v>
      </c>
      <c r="AC355" s="14">
        <f>VLOOKUP($A355,Python数据平滑!$A$114:$AN$167,COLUMN(Python数据平滑!AA$114),0)</f>
        <v>283493.65858267969</v>
      </c>
      <c r="AD355" s="14">
        <f>VLOOKUP($A355,Python数据平滑!$A$114:$AN$167,COLUMN(Python数据平滑!AB$114),0)</f>
        <v>297791.96044807747</v>
      </c>
      <c r="AE355" s="14">
        <f>VLOOKUP($A355,Python数据平滑!$A$114:$AN$167,COLUMN(Python数据平滑!AC$114),0)</f>
        <v>311861.68027100241</v>
      </c>
      <c r="AF355" s="14">
        <f>VLOOKUP($A355,Python数据平滑!$A$114:$AN$167,COLUMN(Python数据平滑!AD$114),0)</f>
        <v>325553.81955477671</v>
      </c>
      <c r="AG355" s="14">
        <f>VLOOKUP($A355,Python数据平滑!$A$114:$AN$167,COLUMN(Python数据平滑!AE$114),0)</f>
        <v>338709.68894690828</v>
      </c>
      <c r="AH355" s="14">
        <f>VLOOKUP($A355,Python数据平滑!$A$114:$AN$167,COLUMN(Python数据平滑!AF$114),0)</f>
        <v>351163.03897947771</v>
      </c>
      <c r="AI355" s="14">
        <f>VLOOKUP($A355,Python数据平滑!$A$114:$AN$167,COLUMN(Python数据平滑!AG$114),0)</f>
        <v>362742.66618122952</v>
      </c>
      <c r="AJ355" s="14">
        <f>VLOOKUP($A355,Python数据平滑!$A$114:$AN$167,COLUMN(Python数据平滑!AH$114),0)</f>
        <v>373275.47384401731</v>
      </c>
      <c r="AK355" s="14">
        <f>VLOOKUP($A355,Python数据平滑!$A$114:$AN$167,COLUMN(Python数据平滑!AI$114),0)</f>
        <v>382589.94521903578</v>
      </c>
      <c r="AL355" s="14">
        <f>VLOOKUP($A355,Python数据平滑!$A$114:$AN$167,COLUMN(Python数据平滑!AJ$114),0)</f>
        <v>390519.96395425411</v>
      </c>
      <c r="AM355" s="14">
        <f>VLOOKUP($A355,Python数据平滑!$A$114:$AN$167,COLUMN(Python数据平滑!AK$114),0)</f>
        <v>396908.89318446681</v>
      </c>
      <c r="AN355" s="14">
        <f>VLOOKUP($A355,Python数据平滑!$A$114:$AN$167,COLUMN(Python数据平滑!AL$114),0)</f>
        <v>401613.80208263983</v>
      </c>
      <c r="AO355" s="14">
        <f>VLOOKUP($A355,Python数据平滑!$A$114:$AN$167,COLUMN(Python数据平滑!AM$114),0)</f>
        <v>404509.70827395888</v>
      </c>
      <c r="AP355" s="167">
        <f>VLOOKUP($A355,Python数据平滑!$A$114:$AN$167,COLUMN(Python数据平滑!AN$114),0)</f>
        <v>405493.68779532739</v>
      </c>
    </row>
    <row r="356" spans="1:42" x14ac:dyDescent="0.25">
      <c r="A356" s="199" t="s">
        <v>108</v>
      </c>
      <c r="B356" s="118">
        <f>VLOOKUP($A356,'低情景（2001-2060, 2020RMB）'!$A$57:$W$70,COLUMN('低情景（2001-2060, 2020RMB）'!U$1),0)</f>
        <v>32467.599999999999</v>
      </c>
      <c r="C356" s="14">
        <f>VLOOKUP($A356,'低情景（2001-2060, 2020RMB）'!$A$57:$W$70,COLUMN('低情景（2001-2060, 2020RMB）'!V$1),0)</f>
        <v>34661.867595396638</v>
      </c>
      <c r="D356" s="14">
        <f>VLOOKUP($A356,'低情景（2001-2060, 2020RMB）'!$A$57:$W$70,COLUMN('低情景（2001-2060, 2020RMB）'!W$1),0)</f>
        <v>35734.097446895939</v>
      </c>
      <c r="E356" s="14">
        <f>VLOOKUP($A356,Python数据平滑!$A$114:$AN$167,COLUMN(Python数据平滑!C$114),0)</f>
        <v>37087.069350582256</v>
      </c>
      <c r="F356" s="14">
        <f>VLOOKUP($A356,Python数据平滑!$A$114:$AN$167,COLUMN(Python数据平滑!D$114),0)</f>
        <v>40496.386105791476</v>
      </c>
      <c r="G356" s="14">
        <f>VLOOKUP($A356,Python数据平滑!$A$114:$AN$167,COLUMN(Python数据平滑!E$114),0)</f>
        <v>44908.242234371872</v>
      </c>
      <c r="H356" s="14">
        <f>VLOOKUP($A356,Python数据平滑!$A$114:$AN$167,COLUMN(Python数据平滑!F$114),0)</f>
        <v>49144.499566294668</v>
      </c>
      <c r="I356" s="14">
        <f>VLOOKUP($A356,Python数据平滑!$A$114:$AN$167,COLUMN(Python数据平滑!G$114),0)</f>
        <v>52945.627777771173</v>
      </c>
      <c r="J356" s="14">
        <f>VLOOKUP($A356,Python数据平滑!$A$114:$AN$167,COLUMN(Python数据平滑!H$114),0)</f>
        <v>56392.314254475597</v>
      </c>
      <c r="K356" s="14">
        <f>VLOOKUP($A356,Python数据平滑!$A$114:$AN$167,COLUMN(Python数据平滑!I$114),0)</f>
        <v>59631.079288418186</v>
      </c>
      <c r="L356" s="14">
        <f>VLOOKUP($A356,Python数据平滑!$A$114:$AN$167,COLUMN(Python数据平滑!J$114),0)</f>
        <v>62866.121069595261</v>
      </c>
      <c r="M356" s="14">
        <f>VLOOKUP($A356,Python数据平滑!$A$114:$AN$167,COLUMN(Python数据平滑!K$114),0)</f>
        <v>66305.229685981409</v>
      </c>
      <c r="N356" s="14">
        <f>VLOOKUP($A356,Python数据平滑!$A$114:$AN$167,COLUMN(Python数据平滑!L$114),0)</f>
        <v>69989.390887898044</v>
      </c>
      <c r="O356" s="14">
        <f>VLOOKUP($A356,Python数据平滑!$A$114:$AN$167,COLUMN(Python数据平滑!M$114),0)</f>
        <v>73910.087622224411</v>
      </c>
      <c r="P356" s="14">
        <f>VLOOKUP($A356,Python数据平滑!$A$114:$AN$167,COLUMN(Python数据平滑!N$114),0)</f>
        <v>78054.160283758392</v>
      </c>
      <c r="Q356" s="14">
        <f>VLOOKUP($A356,Python数据平滑!$A$114:$AN$167,COLUMN(Python数据平滑!O$114),0)</f>
        <v>82402.99418994876</v>
      </c>
      <c r="R356" s="14">
        <f>VLOOKUP($A356,Python数据平滑!$A$114:$AN$167,COLUMN(Python数据平滑!P$114),0)</f>
        <v>86935.600971213935</v>
      </c>
      <c r="S356" s="14">
        <f>VLOOKUP($A356,Python数据平滑!$A$114:$AN$167,COLUMN(Python数据平滑!Q$114),0)</f>
        <v>91641.181546209686</v>
      </c>
      <c r="T356" s="14">
        <f>VLOOKUP($A356,Python数据平滑!$A$114:$AN$167,COLUMN(Python数据平滑!R$114),0)</f>
        <v>96509.939058121832</v>
      </c>
      <c r="U356" s="14">
        <f>VLOOKUP($A356,Python数据平滑!$A$114:$AN$167,COLUMN(Python数据平滑!S$114),0)</f>
        <v>101529.38039262799</v>
      </c>
      <c r="V356" s="14">
        <f>VLOOKUP($A356,Python数据平滑!$A$114:$AN$167,COLUMN(Python数据平滑!T$114),0)</f>
        <v>106684.1138561477</v>
      </c>
      <c r="W356" s="14">
        <f>VLOOKUP($A356,Python数据平滑!$A$114:$AN$167,COLUMN(Python数据平滑!U$114),0)</f>
        <v>111955.66850883749</v>
      </c>
      <c r="X356" s="14">
        <f>VLOOKUP($A356,Python数据平滑!$A$114:$AN$167,COLUMN(Python数据平滑!V$114),0)</f>
        <v>117322.3427985631</v>
      </c>
      <c r="Y356" s="14">
        <f>VLOOKUP($A356,Python数据平滑!$A$114:$AN$167,COLUMN(Python数据平滑!W$114),0)</f>
        <v>122759.0906942439</v>
      </c>
      <c r="Z356" s="14">
        <f>VLOOKUP($A356,Python数据平滑!$A$114:$AN$167,COLUMN(Python数据平滑!X$114),0)</f>
        <v>128237.4539038114</v>
      </c>
      <c r="AA356" s="14">
        <f>VLOOKUP($A356,Python数据平滑!$A$114:$AN$167,COLUMN(Python数据平滑!Y$114),0)</f>
        <v>133725.5489352181</v>
      </c>
      <c r="AB356" s="14">
        <f>VLOOKUP($A356,Python数据平滑!$A$114:$AN$167,COLUMN(Python数据平滑!Z$114),0)</f>
        <v>139188.11766939229</v>
      </c>
      <c r="AC356" s="14">
        <f>VLOOKUP($A356,Python数据平滑!$A$114:$AN$167,COLUMN(Python数据平滑!AA$114),0)</f>
        <v>144586.64971396531</v>
      </c>
      <c r="AD356" s="14">
        <f>VLOOKUP($A356,Python数据平滑!$A$114:$AN$167,COLUMN(Python数据平滑!AB$114),0)</f>
        <v>149879.58405244519</v>
      </c>
      <c r="AE356" s="14">
        <f>VLOOKUP($A356,Python数据平滑!$A$114:$AN$167,COLUMN(Python数据平滑!AC$114),0)</f>
        <v>155022.59635893939</v>
      </c>
      <c r="AF356" s="14">
        <f>VLOOKUP($A356,Python数据平滑!$A$114:$AN$167,COLUMN(Python数据平滑!AD$114),0)</f>
        <v>159968.9767878289</v>
      </c>
      <c r="AG356" s="14">
        <f>VLOOKUP($A356,Python数据平滑!$A$114:$AN$167,COLUMN(Python数据平滑!AE$114),0)</f>
        <v>164670.10105965909</v>
      </c>
      <c r="AH356" s="14">
        <f>VLOOKUP($A356,Python数据平滑!$A$114:$AN$167,COLUMN(Python数据平滑!AF$114),0)</f>
        <v>169075.99525517679</v>
      </c>
      <c r="AI356" s="14">
        <f>VLOOKUP($A356,Python数据平滑!$A$114:$AN$167,COLUMN(Python数据平滑!AG$114),0)</f>
        <v>173135.99192631189</v>
      </c>
      <c r="AJ356" s="14">
        <f>VLOOKUP($A356,Python数据平滑!$A$114:$AN$167,COLUMN(Python数据平滑!AH$114),0)</f>
        <v>176799.4719868892</v>
      </c>
      <c r="AK356" s="14">
        <f>VLOOKUP($A356,Python数据平滑!$A$114:$AN$167,COLUMN(Python数据平滑!AI$114),0)</f>
        <v>180016.68343334159</v>
      </c>
      <c r="AL356" s="14">
        <f>VLOOKUP($A356,Python数据平滑!$A$114:$AN$167,COLUMN(Python数据平滑!AJ$114),0)</f>
        <v>182739.62436907971</v>
      </c>
      <c r="AM356" s="14">
        <f>VLOOKUP($A356,Python数据平滑!$A$114:$AN$167,COLUMN(Python数据平滑!AK$114),0)</f>
        <v>184922.9741930927</v>
      </c>
      <c r="AN356" s="14">
        <f>VLOOKUP($A356,Python数据平滑!$A$114:$AN$167,COLUMN(Python数据平滑!AL$114),0)</f>
        <v>186525.0533140444</v>
      </c>
      <c r="AO356" s="14">
        <f>VLOOKUP($A356,Python数据平滑!$A$114:$AN$167,COLUMN(Python数据平滑!AM$114),0)</f>
        <v>187508.78853416239</v>
      </c>
      <c r="AP356" s="167">
        <f>VLOOKUP($A356,Python数据平滑!$A$114:$AN$167,COLUMN(Python数据平滑!AN$114),0)</f>
        <v>187842.65849306309</v>
      </c>
    </row>
    <row r="357" spans="1:42" x14ac:dyDescent="0.25">
      <c r="A357" s="199" t="s">
        <v>126</v>
      </c>
      <c r="B357" s="118">
        <f>VLOOKUP($A357,'低情景（2001-2060, 2020RMB）'!$A$57:$W$70,COLUMN('低情景（2001-2060, 2020RMB）'!U$1),0)</f>
        <v>24166.2</v>
      </c>
      <c r="C357" s="14">
        <f>VLOOKUP($A357,'低情景（2001-2060, 2020RMB）'!$A$57:$W$70,COLUMN('低情景（2001-2060, 2020RMB）'!V$1),0)</f>
        <v>25799.431577445641</v>
      </c>
      <c r="D357" s="14">
        <f>VLOOKUP($A357,'低情景（2001-2060, 2020RMB）'!$A$57:$W$70,COLUMN('低情景（2001-2060, 2020RMB）'!W$1),0)</f>
        <v>26597.51092538951</v>
      </c>
      <c r="E357" s="14">
        <f>VLOOKUP($A357,Python数据平滑!$A$114:$AN$167,COLUMN(Python数据平滑!C$114),0)</f>
        <v>27664.034583600969</v>
      </c>
      <c r="F357" s="14">
        <f>VLOOKUP($A357,Python数据平滑!$A$114:$AN$167,COLUMN(Python数据平滑!D$114),0)</f>
        <v>30360.982798135399</v>
      </c>
      <c r="G357" s="14">
        <f>VLOOKUP($A357,Python数据平滑!$A$114:$AN$167,COLUMN(Python数据平滑!E$114),0)</f>
        <v>33869.362629518211</v>
      </c>
      <c r="H357" s="14">
        <f>VLOOKUP($A357,Python数据平滑!$A$114:$AN$167,COLUMN(Python数据平滑!F$114),0)</f>
        <v>37254.95432229538</v>
      </c>
      <c r="I357" s="14">
        <f>VLOOKUP($A357,Python数据平滑!$A$114:$AN$167,COLUMN(Python数据平滑!G$114),0)</f>
        <v>40305.19618369011</v>
      </c>
      <c r="J357" s="14">
        <f>VLOOKUP($A357,Python数据平滑!$A$114:$AN$167,COLUMN(Python数据平滑!H$114),0)</f>
        <v>43080.628508094873</v>
      </c>
      <c r="K357" s="14">
        <f>VLOOKUP($A357,Python数据平滑!$A$114:$AN$167,COLUMN(Python数据平滑!I$114),0)</f>
        <v>45697.348658661031</v>
      </c>
      <c r="L357" s="14">
        <f>VLOOKUP($A357,Python数据平滑!$A$114:$AN$167,COLUMN(Python数据平滑!J$114),0)</f>
        <v>48320.559171991234</v>
      </c>
      <c r="M357" s="14">
        <f>VLOOKUP($A357,Python数据平滑!$A$114:$AN$167,COLUMN(Python数据平滑!K$114),0)</f>
        <v>51120.439674698442</v>
      </c>
      <c r="N357" s="14">
        <f>VLOOKUP($A357,Python数据平滑!$A$114:$AN$167,COLUMN(Python数据平滑!L$114),0)</f>
        <v>54131.671830486637</v>
      </c>
      <c r="O357" s="14">
        <f>VLOOKUP($A357,Python数据平滑!$A$114:$AN$167,COLUMN(Python数据平滑!M$114),0)</f>
        <v>57348.332139872218</v>
      </c>
      <c r="P357" s="14">
        <f>VLOOKUP($A357,Python数据平滑!$A$114:$AN$167,COLUMN(Python数据平滑!N$114),0)</f>
        <v>60760.438032311256</v>
      </c>
      <c r="Q357" s="14">
        <f>VLOOKUP($A357,Python数据平滑!$A$114:$AN$167,COLUMN(Python数据平滑!O$114),0)</f>
        <v>64353.180246131429</v>
      </c>
      <c r="R357" s="14">
        <f>VLOOKUP($A357,Python数据平滑!$A$114:$AN$167,COLUMN(Python数据平滑!P$114),0)</f>
        <v>68109.532461488605</v>
      </c>
      <c r="S357" s="14">
        <f>VLOOKUP($A357,Python数据平滑!$A$114:$AN$167,COLUMN(Python数据平滑!Q$114),0)</f>
        <v>72021.187035765935</v>
      </c>
      <c r="T357" s="14">
        <f>VLOOKUP($A357,Python数据平滑!$A$114:$AN$167,COLUMN(Python数据平滑!R$114),0)</f>
        <v>76080.675190858135</v>
      </c>
      <c r="U357" s="14">
        <f>VLOOKUP($A357,Python数据平滑!$A$114:$AN$167,COLUMN(Python数据平滑!S$114),0)</f>
        <v>80278.151682261756</v>
      </c>
      <c r="V357" s="14">
        <f>VLOOKUP($A357,Python数据平滑!$A$114:$AN$167,COLUMN(Python数据平滑!T$114),0)</f>
        <v>84601.197647861831</v>
      </c>
      <c r="W357" s="14">
        <f>VLOOKUP($A357,Python数据平滑!$A$114:$AN$167,COLUMN(Python数据平滑!U$114),0)</f>
        <v>89034.641332295185</v>
      </c>
      <c r="X357" s="14">
        <f>VLOOKUP($A357,Python数据平滑!$A$114:$AN$167,COLUMN(Python数据平滑!V$114),0)</f>
        <v>93560.403956920185</v>
      </c>
      <c r="Y357" s="14">
        <f>VLOOKUP($A357,Python数据平滑!$A$114:$AN$167,COLUMN(Python数据平滑!W$114),0)</f>
        <v>98157.378607514387</v>
      </c>
      <c r="Z357" s="14">
        <f>VLOOKUP($A357,Python数据平滑!$A$114:$AN$167,COLUMN(Python数据平滑!X$114),0)</f>
        <v>102801.3504598693</v>
      </c>
      <c r="AA357" s="14">
        <f>VLOOKUP($A357,Python数据平滑!$A$114:$AN$167,COLUMN(Python数据平滑!Y$114),0)</f>
        <v>107464.9669075478</v>
      </c>
      <c r="AB357" s="14">
        <f>VLOOKUP($A357,Python数据平滑!$A$114:$AN$167,COLUMN(Python数据平滑!Z$114),0)</f>
        <v>112117.76614474029</v>
      </c>
      <c r="AC357" s="14">
        <f>VLOOKUP($A357,Python数据平滑!$A$114:$AN$167,COLUMN(Python数据平滑!AA$114),0)</f>
        <v>116726.2724398399</v>
      </c>
      <c r="AD357" s="14">
        <f>VLOOKUP($A357,Python数据平滑!$A$114:$AN$167,COLUMN(Python数据平滑!AB$114),0)</f>
        <v>121254.1656651714</v>
      </c>
      <c r="AE357" s="14">
        <f>VLOOKUP($A357,Python数据平滑!$A$114:$AN$167,COLUMN(Python数据平滑!AC$114),0)</f>
        <v>125662.5315854798</v>
      </c>
      <c r="AF357" s="14">
        <f>VLOOKUP($A357,Python数据平滑!$A$114:$AN$167,COLUMN(Python数据平滑!AD$114),0)</f>
        <v>129910.19792322911</v>
      </c>
      <c r="AG357" s="14">
        <f>VLOOKUP($A357,Python数据平滑!$A$114:$AN$167,COLUMN(Python数据平滑!AE$114),0)</f>
        <v>133954.15929806681</v>
      </c>
      <c r="AH357" s="14">
        <f>VLOOKUP($A357,Python数据平滑!$A$114:$AN$167,COLUMN(Python数据平滑!AF$114),0)</f>
        <v>137750.09178499301</v>
      </c>
      <c r="AI357" s="14">
        <f>VLOOKUP($A357,Python数据平滑!$A$114:$AN$167,COLUMN(Python数据平滑!AG$114),0)</f>
        <v>141252.95507686789</v>
      </c>
      <c r="AJ357" s="14">
        <f>VLOOKUP($A357,Python数据平滑!$A$114:$AN$167,COLUMN(Python数据平滑!AH$114),0)</f>
        <v>144417.67712292611</v>
      </c>
      <c r="AK357" s="14">
        <f>VLOOKUP($A357,Python数据平滑!$A$114:$AN$167,COLUMN(Python数据平滑!AI$114),0)</f>
        <v>147199.9127239339</v>
      </c>
      <c r="AL357" s="14">
        <f>VLOOKUP($A357,Python数据平滑!$A$114:$AN$167,COLUMN(Python数据平滑!AJ$114),0)</f>
        <v>149556.86400223381</v>
      </c>
      <c r="AM357" s="14">
        <f>VLOOKUP($A357,Python数据平滑!$A$114:$AN$167,COLUMN(Python数据平滑!AK$114),0)</f>
        <v>151448.14706371169</v>
      </c>
      <c r="AN357" s="14">
        <f>VLOOKUP($A357,Python数据平滑!$A$114:$AN$167,COLUMN(Python数据平滑!AL$114),0)</f>
        <v>152836.68568527821</v>
      </c>
      <c r="AO357" s="14">
        <f>VLOOKUP($A357,Python数据平滑!$A$114:$AN$167,COLUMN(Python数据平滑!AM$114),0)</f>
        <v>153689.609671624</v>
      </c>
      <c r="AP357" s="167">
        <f>VLOOKUP($A357,Python数据平滑!$A$114:$AN$167,COLUMN(Python数据平滑!AN$114),0)</f>
        <v>153979.13281682241</v>
      </c>
    </row>
    <row r="358" spans="1:42" x14ac:dyDescent="0.25">
      <c r="A358" s="199" t="s">
        <v>110</v>
      </c>
      <c r="B358" s="118">
        <f>VLOOKUP($A358,'低情景（2001-2060, 2020RMB）'!$A$57:$W$70,COLUMN('低情景（2001-2060, 2020RMB）'!U$1),0)</f>
        <v>5863.1</v>
      </c>
      <c r="C358" s="14">
        <f>VLOOKUP($A358,'低情景（2001-2060, 2020RMB）'!$A$57:$W$70,COLUMN('低情景（2001-2060, 2020RMB）'!V$1),0)</f>
        <v>6259.3476542328353</v>
      </c>
      <c r="D358" s="14">
        <f>VLOOKUP($A358,'低情景（2001-2060, 2020RMB）'!$A$57:$W$70,COLUMN('低情景（2001-2060, 2020RMB）'!W$1),0)</f>
        <v>6452.974249433144</v>
      </c>
      <c r="E358" s="14">
        <f>VLOOKUP($A358,Python数据平滑!$A$114:$AN$167,COLUMN(Python数据平滑!C$114),0)</f>
        <v>6651.8002715313341</v>
      </c>
      <c r="F358" s="14">
        <f>VLOOKUP($A358,Python数据平滑!$A$114:$AN$167,COLUMN(Python数据平滑!D$114),0)</f>
        <v>7147.3614371308931</v>
      </c>
      <c r="G358" s="14">
        <f>VLOOKUP($A358,Python数据平滑!$A$114:$AN$167,COLUMN(Python数据平滑!E$114),0)</f>
        <v>7778.2638774772649</v>
      </c>
      <c r="H358" s="14">
        <f>VLOOKUP($A358,Python数据平滑!$A$114:$AN$167,COLUMN(Python数据平滑!F$114),0)</f>
        <v>8374.8975294048541</v>
      </c>
      <c r="I358" s="14">
        <f>VLOOKUP($A358,Python数据平滑!$A$114:$AN$167,COLUMN(Python数据平滑!G$114),0)</f>
        <v>8903.7178623587843</v>
      </c>
      <c r="J358" s="14">
        <f>VLOOKUP($A358,Python数据平滑!$A$114:$AN$167,COLUMN(Python数据平滑!H$114),0)</f>
        <v>9378.2089012185061</v>
      </c>
      <c r="K358" s="14">
        <f>VLOOKUP($A358,Python数据平滑!$A$114:$AN$167,COLUMN(Python数据平滑!I$114),0)</f>
        <v>9819.4374178468061</v>
      </c>
      <c r="L358" s="14">
        <f>VLOOKUP($A358,Python数据平滑!$A$114:$AN$167,COLUMN(Python数据平滑!J$114),0)</f>
        <v>10254.938698095521</v>
      </c>
      <c r="M358" s="14">
        <f>VLOOKUP($A358,Python数据平滑!$A$114:$AN$167,COLUMN(Python数据平滑!K$114),0)</f>
        <v>10711.684154556349</v>
      </c>
      <c r="N358" s="14">
        <f>VLOOKUP($A358,Python数据平滑!$A$114:$AN$167,COLUMN(Python数据平滑!L$114),0)</f>
        <v>11194.55310289207</v>
      </c>
      <c r="O358" s="14">
        <f>VLOOKUP($A358,Python数据平滑!$A$114:$AN$167,COLUMN(Python数据平滑!M$114),0)</f>
        <v>11702.080012463721</v>
      </c>
      <c r="P358" s="14">
        <f>VLOOKUP($A358,Python数据平滑!$A$114:$AN$167,COLUMN(Python数据平滑!N$114),0)</f>
        <v>12232.343095290311</v>
      </c>
      <c r="Q358" s="14">
        <f>VLOOKUP($A358,Python数据平滑!$A$114:$AN$167,COLUMN(Python数据平滑!O$114),0)</f>
        <v>12782.90378926148</v>
      </c>
      <c r="R358" s="14">
        <f>VLOOKUP($A358,Python数据平滑!$A$114:$AN$167,COLUMN(Python数据平滑!P$114),0)</f>
        <v>13351.13722469041</v>
      </c>
      <c r="S358" s="14">
        <f>VLOOKUP($A358,Python数据平滑!$A$114:$AN$167,COLUMN(Python数据平滑!Q$114),0)</f>
        <v>13935.479149600609</v>
      </c>
      <c r="T358" s="14">
        <f>VLOOKUP($A358,Python数据平滑!$A$114:$AN$167,COLUMN(Python数据平滑!R$114),0)</f>
        <v>14534.46671384356</v>
      </c>
      <c r="U358" s="14">
        <f>VLOOKUP($A358,Python数据平滑!$A$114:$AN$167,COLUMN(Python数据平滑!S$114),0)</f>
        <v>15146.36749785561</v>
      </c>
      <c r="V358" s="14">
        <f>VLOOKUP($A358,Python数据平滑!$A$114:$AN$167,COLUMN(Python数据平滑!T$114),0)</f>
        <v>15769.165589645991</v>
      </c>
      <c r="W358" s="14">
        <f>VLOOKUP($A358,Python数据平滑!$A$114:$AN$167,COLUMN(Python数据平滑!U$114),0)</f>
        <v>16400.550117319919</v>
      </c>
      <c r="X358" s="14">
        <f>VLOOKUP($A358,Python数据平滑!$A$114:$AN$167,COLUMN(Python数据平滑!V$114),0)</f>
        <v>17037.906823523481</v>
      </c>
      <c r="Y358" s="14">
        <f>VLOOKUP($A358,Python数据平滑!$A$114:$AN$167,COLUMN(Python数据平滑!W$114),0)</f>
        <v>17678.31329215314</v>
      </c>
      <c r="Z358" s="14">
        <f>VLOOKUP($A358,Python数据平滑!$A$114:$AN$167,COLUMN(Python数据平滑!X$114),0)</f>
        <v>18318.538448596071</v>
      </c>
      <c r="AA358" s="14">
        <f>VLOOKUP($A358,Python数据平滑!$A$114:$AN$167,COLUMN(Python数据平滑!Y$114),0)</f>
        <v>18955.046949878</v>
      </c>
      <c r="AB358" s="14">
        <f>VLOOKUP($A358,Python数据平滑!$A$114:$AN$167,COLUMN(Python数据平滑!Z$114),0)</f>
        <v>19584.009057679628</v>
      </c>
      <c r="AC358" s="14">
        <f>VLOOKUP($A358,Python数据平滑!$A$114:$AN$167,COLUMN(Python数据平滑!AA$114),0)</f>
        <v>20201.31654270021</v>
      </c>
      <c r="AD358" s="14">
        <f>VLOOKUP($A358,Python数据平滑!$A$114:$AN$167,COLUMN(Python数据平滑!AB$114),0)</f>
        <v>20802.605101089779</v>
      </c>
      <c r="AE358" s="14">
        <f>VLOOKUP($A358,Python数据平滑!$A$114:$AN$167,COLUMN(Python数据平滑!AC$114),0)</f>
        <v>21383.283670913861</v>
      </c>
      <c r="AF358" s="14">
        <f>VLOOKUP($A358,Python数据平滑!$A$114:$AN$167,COLUMN(Python数据平滑!AD$114),0)</f>
        <v>21938.570917804249</v>
      </c>
      <c r="AG358" s="14">
        <f>VLOOKUP($A358,Python数据平滑!$A$114:$AN$167,COLUMN(Python数据平滑!AE$114),0)</f>
        <v>22463.539013858859</v>
      </c>
      <c r="AH358" s="14">
        <f>VLOOKUP($A358,Python数据平滑!$A$114:$AN$167,COLUMN(Python数据平滑!AF$114),0)</f>
        <v>22953.164663270709</v>
      </c>
      <c r="AI358" s="14">
        <f>VLOOKUP($A358,Python数据平滑!$A$114:$AN$167,COLUMN(Python数据平滑!AG$114),0)</f>
        <v>23402.38713403084</v>
      </c>
      <c r="AJ358" s="14">
        <f>VLOOKUP($A358,Python数据平滑!$A$114:$AN$167,COLUMN(Python数据平滑!AH$114),0)</f>
        <v>23806.172840583571</v>
      </c>
      <c r="AK358" s="14">
        <f>VLOOKUP($A358,Python数据平滑!$A$114:$AN$167,COLUMN(Python数据平滑!AI$114),0)</f>
        <v>24159.58579210582</v>
      </c>
      <c r="AL358" s="14">
        <f>VLOOKUP($A358,Python数据平滑!$A$114:$AN$167,COLUMN(Python数据平滑!AJ$114),0)</f>
        <v>24457.86298109651</v>
      </c>
      <c r="AM358" s="14">
        <f>VLOOKUP($A358,Python数据平滑!$A$114:$AN$167,COLUMN(Python数据平滑!AK$114),0)</f>
        <v>24696.493544535031</v>
      </c>
      <c r="AN358" s="14">
        <f>VLOOKUP($A358,Python数据平滑!$A$114:$AN$167,COLUMN(Python数据平滑!AL$114),0)</f>
        <v>24871.300293533739</v>
      </c>
      <c r="AO358" s="14">
        <f>VLOOKUP($A358,Python数据平滑!$A$114:$AN$167,COLUMN(Python数据平滑!AM$114),0)</f>
        <v>24978.52198676208</v>
      </c>
      <c r="AP358" s="167">
        <f>VLOOKUP($A358,Python数据平滑!$A$114:$AN$167,COLUMN(Python数据平滑!AN$114),0)</f>
        <v>25014.894528262299</v>
      </c>
    </row>
    <row r="359" spans="1:42" x14ac:dyDescent="0.25">
      <c r="A359" s="199" t="s">
        <v>111</v>
      </c>
      <c r="B359" s="118">
        <f>VLOOKUP($A359,'低情景（2001-2060, 2020RMB）'!$A$57:$W$70,COLUMN('低情景（2001-2060, 2020RMB）'!U$1),0)</f>
        <v>16353.2</v>
      </c>
      <c r="C359" s="14">
        <f>VLOOKUP($A359,'低情景（2001-2060, 2020RMB）'!$A$57:$W$70,COLUMN('低情景（2001-2060, 2020RMB）'!V$1),0)</f>
        <v>17458.40324388129</v>
      </c>
      <c r="D359" s="14">
        <f>VLOOKUP($A359,'低情景（2001-2060, 2020RMB）'!$A$57:$W$70,COLUMN('低情景（2001-2060, 2020RMB）'!W$1),0)</f>
        <v>17998.461308152702</v>
      </c>
      <c r="E359" s="14">
        <f>VLOOKUP($A359,Python数据平滑!$A$114:$AN$167,COLUMN(Python数据平滑!C$114),0)</f>
        <v>18551.695982937581</v>
      </c>
      <c r="F359" s="14">
        <f>VLOOKUP($A359,Python数据平滑!$A$114:$AN$167,COLUMN(Python数据平滑!D$114),0)</f>
        <v>19930.442166335451</v>
      </c>
      <c r="G359" s="14">
        <f>VLOOKUP($A359,Python数据平滑!$A$114:$AN$167,COLUMN(Python数据平滑!E$114),0)</f>
        <v>21685.438957176459</v>
      </c>
      <c r="H359" s="14">
        <f>VLOOKUP($A359,Python数据平滑!$A$114:$AN$167,COLUMN(Python数据平滑!F$114),0)</f>
        <v>23344.854288226728</v>
      </c>
      <c r="I359" s="14">
        <f>VLOOKUP($A359,Python数据平滑!$A$114:$AN$167,COLUMN(Python数据平滑!G$114),0)</f>
        <v>24815.481080145419</v>
      </c>
      <c r="J359" s="14">
        <f>VLOOKUP($A359,Python数据平滑!$A$114:$AN$167,COLUMN(Python数据平滑!H$114),0)</f>
        <v>26134.881274968749</v>
      </c>
      <c r="K359" s="14">
        <f>VLOOKUP($A359,Python数据平滑!$A$114:$AN$167,COLUMN(Python数据平滑!I$114),0)</f>
        <v>27361.656400788212</v>
      </c>
      <c r="L359" s="14">
        <f>VLOOKUP($A359,Python数据平滑!$A$114:$AN$167,COLUMN(Python数据平滑!J$114),0)</f>
        <v>28572.351129904189</v>
      </c>
      <c r="M359" s="14">
        <f>VLOOKUP($A359,Python数据平滑!$A$114:$AN$167,COLUMN(Python数据平滑!K$114),0)</f>
        <v>29841.913230446971</v>
      </c>
      <c r="N359" s="14">
        <f>VLOOKUP($A359,Python数据平滑!$A$114:$AN$167,COLUMN(Python数据平滑!L$114),0)</f>
        <v>31183.891656867319</v>
      </c>
      <c r="O359" s="14">
        <f>VLOOKUP($A359,Python数据平滑!$A$114:$AN$167,COLUMN(Python数据平滑!M$114),0)</f>
        <v>32594.207978816401</v>
      </c>
      <c r="P359" s="14">
        <f>VLOOKUP($A359,Python数据平滑!$A$114:$AN$167,COLUMN(Python数据平滑!N$114),0)</f>
        <v>34067.520557214048</v>
      </c>
      <c r="Q359" s="14">
        <f>VLOOKUP($A359,Python数据平滑!$A$114:$AN$167,COLUMN(Python数据平滑!O$114),0)</f>
        <v>35597.057540893373</v>
      </c>
      <c r="R359" s="14">
        <f>VLOOKUP($A359,Python数据平滑!$A$114:$AN$167,COLUMN(Python数据平滑!P$114),0)</f>
        <v>37175.532414857022</v>
      </c>
      <c r="S359" s="14">
        <f>VLOOKUP($A359,Python数据平滑!$A$114:$AN$167,COLUMN(Python数据平滑!Q$114),0)</f>
        <v>38798.596040916193</v>
      </c>
      <c r="T359" s="14">
        <f>VLOOKUP($A359,Python数据平滑!$A$114:$AN$167,COLUMN(Python数据平滑!R$114),0)</f>
        <v>40462.179618837174</v>
      </c>
      <c r="U359" s="14">
        <f>VLOOKUP($A359,Python数据平滑!$A$114:$AN$167,COLUMN(Python数据平滑!S$114),0)</f>
        <v>42161.467499449704</v>
      </c>
      <c r="V359" s="14">
        <f>VLOOKUP($A359,Python数据平滑!$A$114:$AN$167,COLUMN(Python数据平滑!T$114),0)</f>
        <v>43890.858784153039</v>
      </c>
      <c r="W359" s="14">
        <f>VLOOKUP($A359,Python数据平滑!$A$114:$AN$167,COLUMN(Python数据平滑!U$114),0)</f>
        <v>45643.935733037062</v>
      </c>
      <c r="X359" s="14">
        <f>VLOOKUP($A359,Python数据平滑!$A$114:$AN$167,COLUMN(Python数据平滑!V$114),0)</f>
        <v>47413.440601334907</v>
      </c>
      <c r="Y359" s="14">
        <f>VLOOKUP($A359,Python数据平滑!$A$114:$AN$167,COLUMN(Python数据平滑!W$114),0)</f>
        <v>49191.262589599559</v>
      </c>
      <c r="Z359" s="14">
        <f>VLOOKUP($A359,Python数据平滑!$A$114:$AN$167,COLUMN(Python数据平滑!X$114),0)</f>
        <v>50968.436622654321</v>
      </c>
      <c r="AA359" s="14">
        <f>VLOOKUP($A359,Python数据平滑!$A$114:$AN$167,COLUMN(Python数据平滑!Y$114),0)</f>
        <v>52735.155658385091</v>
      </c>
      <c r="AB359" s="14">
        <f>VLOOKUP($A359,Python数据平滑!$A$114:$AN$167,COLUMN(Python数据平滑!Z$114),0)</f>
        <v>54480.798162330189</v>
      </c>
      <c r="AC359" s="14">
        <f>VLOOKUP($A359,Python数据平滑!$A$114:$AN$167,COLUMN(Python数据平滑!AA$114),0)</f>
        <v>56193.972260802162</v>
      </c>
      <c r="AD359" s="14">
        <f>VLOOKUP($A359,Python数据平滑!$A$114:$AN$167,COLUMN(Python数据平滑!AB$114),0)</f>
        <v>57862.577897869152</v>
      </c>
      <c r="AE359" s="14">
        <f>VLOOKUP($A359,Python数据平滑!$A$114:$AN$167,COLUMN(Python数据平滑!AC$114),0)</f>
        <v>59473.888065199739</v>
      </c>
      <c r="AF359" s="14">
        <f>VLOOKUP($A359,Python数据平滑!$A$114:$AN$167,COLUMN(Python数据平滑!AD$114),0)</f>
        <v>61014.64984563621</v>
      </c>
      <c r="AG359" s="14">
        <f>VLOOKUP($A359,Python数据平滑!$A$114:$AN$167,COLUMN(Python数据平滑!AE$114),0)</f>
        <v>62471.205610796671</v>
      </c>
      <c r="AH359" s="14">
        <f>VLOOKUP($A359,Python数据平滑!$A$114:$AN$167,COLUMN(Python数据平滑!AF$114),0)</f>
        <v>63829.63424220492</v>
      </c>
      <c r="AI359" s="14">
        <f>VLOOKUP($A359,Python数据平滑!$A$114:$AN$167,COLUMN(Python数据平滑!AG$114),0)</f>
        <v>65075.911709745451</v>
      </c>
      <c r="AJ359" s="14">
        <f>VLOOKUP($A359,Python数据平滑!$A$114:$AN$167,COLUMN(Python数据平滑!AH$114),0)</f>
        <v>66196.089749532606</v>
      </c>
      <c r="AK359" s="14">
        <f>VLOOKUP($A359,Python数据平滑!$A$114:$AN$167,COLUMN(Python数据平滑!AI$114),0)</f>
        <v>67176.490748197131</v>
      </c>
      <c r="AL359" s="14">
        <f>VLOOKUP($A359,Python数据平滑!$A$114:$AN$167,COLUMN(Python数据平滑!AJ$114),0)</f>
        <v>68003.916278565332</v>
      </c>
      <c r="AM359" s="14">
        <f>VLOOKUP($A359,Python数据平滑!$A$114:$AN$167,COLUMN(Python数据平滑!AK$114),0)</f>
        <v>68665.866062919566</v>
      </c>
      <c r="AN359" s="14">
        <f>VLOOKUP($A359,Python数据平滑!$A$114:$AN$167,COLUMN(Python数据平滑!AL$114),0)</f>
        <v>69150.763488004144</v>
      </c>
      <c r="AO359" s="14">
        <f>VLOOKUP($A359,Python数据平滑!$A$114:$AN$167,COLUMN(Python数据平滑!AM$114),0)</f>
        <v>69448.183187060567</v>
      </c>
      <c r="AP359" s="167">
        <f>VLOOKUP($A359,Python数据平滑!$A$114:$AN$167,COLUMN(Python数据平滑!AN$114),0)</f>
        <v>69549.075666859266</v>
      </c>
    </row>
    <row r="360" spans="1:42" x14ac:dyDescent="0.25">
      <c r="A360" s="199" t="s">
        <v>112</v>
      </c>
      <c r="B360" s="118">
        <f>VLOOKUP($A360,'低情景（2001-2060, 2020RMB）'!$A$57:$W$70,COLUMN('低情景（2001-2060, 2020RMB）'!U$1),0)</f>
        <v>40091.9</v>
      </c>
      <c r="C360" s="14">
        <f>VLOOKUP($A360,'低情景（2001-2060, 2020RMB）'!$A$57:$W$70,COLUMN('低情景（2001-2060, 2020RMB）'!V$1),0)</f>
        <v>42801.442959993416</v>
      </c>
      <c r="D360" s="14">
        <f>VLOOKUP($A360,'低情景（2001-2060, 2020RMB）'!$A$57:$W$70,COLUMN('低情景（2001-2060, 2020RMB）'!W$1),0)</f>
        <v>44125.462351119488</v>
      </c>
      <c r="E360" s="14">
        <f>VLOOKUP($A360,Python数据平滑!$A$114:$AN$167,COLUMN(Python数据平滑!C$114),0)</f>
        <v>45747.705623873167</v>
      </c>
      <c r="F360" s="14">
        <f>VLOOKUP($A360,Python数据平滑!$A$114:$AN$167,COLUMN(Python数据平滑!D$114),0)</f>
        <v>49828.5381000208</v>
      </c>
      <c r="G360" s="14">
        <f>VLOOKUP($A360,Python数据平滑!$A$114:$AN$167,COLUMN(Python数据平滑!E$114),0)</f>
        <v>55095.835678641248</v>
      </c>
      <c r="H360" s="14">
        <f>VLOOKUP($A360,Python数据平滑!$A$114:$AN$167,COLUMN(Python数据平滑!F$114),0)</f>
        <v>60141.227784806943</v>
      </c>
      <c r="I360" s="14">
        <f>VLOOKUP($A360,Python数据平滑!$A$114:$AN$167,COLUMN(Python数据平滑!G$114),0)</f>
        <v>64659.453553803651</v>
      </c>
      <c r="J360" s="14">
        <f>VLOOKUP($A360,Python数据平滑!$A$114:$AN$167,COLUMN(Python数据平滑!H$114),0)</f>
        <v>68749.476646758776</v>
      </c>
      <c r="K360" s="14">
        <f>VLOOKUP($A360,Python数据平滑!$A$114:$AN$167,COLUMN(Python数据平滑!I$114),0)</f>
        <v>72586.489152256778</v>
      </c>
      <c r="L360" s="14">
        <f>VLOOKUP($A360,Python数据平滑!$A$114:$AN$167,COLUMN(Python数据平滑!J$114),0)</f>
        <v>76412.184470256791</v>
      </c>
      <c r="M360" s="14">
        <f>VLOOKUP($A360,Python数据平滑!$A$114:$AN$167,COLUMN(Python数据平滑!K$114),0)</f>
        <v>80471.03795345212</v>
      </c>
      <c r="N360" s="14">
        <f>VLOOKUP($A360,Python数据平滑!$A$114:$AN$167,COLUMN(Python数据平滑!L$114),0)</f>
        <v>84810.537206397028</v>
      </c>
      <c r="O360" s="14">
        <f>VLOOKUP($A360,Python数据平滑!$A$114:$AN$167,COLUMN(Python数据平滑!M$114),0)</f>
        <v>89419.994826637878</v>
      </c>
      <c r="P360" s="14">
        <f>VLOOKUP($A360,Python数据平滑!$A$114:$AN$167,COLUMN(Python数据平滑!N$114),0)</f>
        <v>94283.451749518295</v>
      </c>
      <c r="Q360" s="14">
        <f>VLOOKUP($A360,Python数据平滑!$A$114:$AN$167,COLUMN(Python数据平滑!O$114),0)</f>
        <v>99378.790362030384</v>
      </c>
      <c r="R360" s="14">
        <f>VLOOKUP($A360,Python数据平滑!$A$114:$AN$167,COLUMN(Python数据平滑!P$114),0)</f>
        <v>104681.2874892215</v>
      </c>
      <c r="S360" s="14">
        <f>VLOOKUP($A360,Python数据平滑!$A$114:$AN$167,COLUMN(Python数据平滑!Q$114),0)</f>
        <v>110177.9134063002</v>
      </c>
      <c r="T360" s="14">
        <f>VLOOKUP($A360,Python数据平滑!$A$114:$AN$167,COLUMN(Python数据平滑!R$114),0)</f>
        <v>115856.7969144479</v>
      </c>
      <c r="U360" s="14">
        <f>VLOOKUP($A360,Python数据平滑!$A$114:$AN$167,COLUMN(Python数据平滑!S$114),0)</f>
        <v>121703.0117188861</v>
      </c>
      <c r="V360" s="14">
        <f>VLOOKUP($A360,Python数据平滑!$A$114:$AN$167,COLUMN(Python数据平滑!T$114),0)</f>
        <v>127698.35877643029</v>
      </c>
      <c r="W360" s="14">
        <f>VLOOKUP($A360,Python数据平滑!$A$114:$AN$167,COLUMN(Python数据平滑!U$114),0)</f>
        <v>133821.17384881829</v>
      </c>
      <c r="X360" s="14">
        <f>VLOOKUP($A360,Python数据平滑!$A$114:$AN$167,COLUMN(Python数据平滑!V$114),0)</f>
        <v>140046.16859785951</v>
      </c>
      <c r="Y360" s="14">
        <f>VLOOKUP($A360,Python数据平滑!$A$114:$AN$167,COLUMN(Python数据平滑!W$114),0)</f>
        <v>146344.31411810781</v>
      </c>
      <c r="Z360" s="14">
        <f>VLOOKUP($A360,Python数据平滑!$A$114:$AN$167,COLUMN(Python数据平滑!X$114),0)</f>
        <v>152682.77618067939</v>
      </c>
      <c r="AA360" s="14">
        <f>VLOOKUP($A360,Python数据平滑!$A$114:$AN$167,COLUMN(Python数据平滑!Y$114),0)</f>
        <v>159024.91160770299</v>
      </c>
      <c r="AB360" s="14">
        <f>VLOOKUP($A360,Python数据平滑!$A$114:$AN$167,COLUMN(Python数据平滑!Z$114),0)</f>
        <v>165330.33505952521</v>
      </c>
      <c r="AC360" s="14">
        <f>VLOOKUP($A360,Python数据平滑!$A$114:$AN$167,COLUMN(Python数据平滑!AA$114),0)</f>
        <v>171555.06504705289</v>
      </c>
      <c r="AD360" s="14">
        <f>VLOOKUP($A360,Python数据平滑!$A$114:$AN$167,COLUMN(Python数据平滑!AB$114),0)</f>
        <v>177651.75713468369</v>
      </c>
      <c r="AE360" s="14">
        <f>VLOOKUP($A360,Python数据平滑!$A$114:$AN$167,COLUMN(Python数据平滑!AC$114),0)</f>
        <v>183570.0310383662</v>
      </c>
      <c r="AF360" s="14">
        <f>VLOOKUP($A360,Python数据平滑!$A$114:$AN$167,COLUMN(Python数据平滑!AD$114),0)</f>
        <v>189256.89662279849</v>
      </c>
      <c r="AG360" s="14">
        <f>VLOOKUP($A360,Python数据平滑!$A$114:$AN$167,COLUMN(Python数据平滑!AE$114),0)</f>
        <v>194657.2816510082</v>
      </c>
      <c r="AH360" s="14">
        <f>VLOOKUP($A360,Python数据平滑!$A$114:$AN$167,COLUMN(Python数据平滑!AF$114),0)</f>
        <v>199714.66154640811</v>
      </c>
      <c r="AI360" s="14">
        <f>VLOOKUP($A360,Python数据平滑!$A$114:$AN$167,COLUMN(Python数据平滑!AG$114),0)</f>
        <v>204371.78842155469</v>
      </c>
      <c r="AJ360" s="14">
        <f>VLOOKUP($A360,Python数据平滑!$A$114:$AN$167,COLUMN(Python数据平滑!AH$114),0)</f>
        <v>208571.51326325169</v>
      </c>
      <c r="AK360" s="14">
        <f>VLOOKUP($A360,Python数据平滑!$A$114:$AN$167,COLUMN(Python数据平滑!AI$114),0)</f>
        <v>212257.69152076481</v>
      </c>
      <c r="AL360" s="14">
        <f>VLOOKUP($A360,Python数据平滑!$A$114:$AN$167,COLUMN(Python数据平滑!AJ$114),0)</f>
        <v>215376.15852978331</v>
      </c>
      <c r="AM360" s="14">
        <f>VLOOKUP($A360,Python数据平滑!$A$114:$AN$167,COLUMN(Python数据平滑!AK$114),0)</f>
        <v>217875.75735265019</v>
      </c>
      <c r="AN360" s="14">
        <f>VLOOKUP($A360,Python数据平滑!$A$114:$AN$167,COLUMN(Python数据平滑!AL$114),0)</f>
        <v>219709.39788176</v>
      </c>
      <c r="AO360" s="14">
        <f>VLOOKUP($A360,Python数据平滑!$A$114:$AN$167,COLUMN(Python数据平滑!AM$114),0)</f>
        <v>220835.12261345831</v>
      </c>
      <c r="AP360" s="167">
        <f>VLOOKUP($A360,Python数据平滑!$A$114:$AN$167,COLUMN(Python数据平滑!AN$114),0)</f>
        <v>221217.1515423705</v>
      </c>
    </row>
    <row r="361" spans="1:42" x14ac:dyDescent="0.25">
      <c r="A361" s="199" t="s">
        <v>113</v>
      </c>
      <c r="B361" s="118">
        <f>VLOOKUP($A361,'低情景（2001-2060, 2020RMB）'!$A$57:$W$70,COLUMN('低情景（2001-2060, 2020RMB）'!U$1),0)</f>
        <v>24396.1</v>
      </c>
      <c r="C361" s="14">
        <f>VLOOKUP($A361,'低情景（2001-2060, 2020RMB）'!$A$57:$W$70,COLUMN('低情景（2001-2060, 2020RMB）'!V$1),0)</f>
        <v>26044.86897842944</v>
      </c>
      <c r="D361" s="14">
        <f>VLOOKUP($A361,'低情景（2001-2060, 2020RMB）'!$A$57:$W$70,COLUMN('低情景（2001-2060, 2020RMB）'!W$1),0)</f>
        <v>26850.540684381289</v>
      </c>
      <c r="E361" s="14">
        <f>VLOOKUP($A361,Python数据平滑!$A$114:$AN$167,COLUMN(Python数据平滑!C$114),0)</f>
        <v>27801.171417421519</v>
      </c>
      <c r="F361" s="14">
        <f>VLOOKUP($A361,Python数据平滑!$A$114:$AN$167,COLUMN(Python数据平滑!D$114),0)</f>
        <v>30187.461460111219</v>
      </c>
      <c r="G361" s="14">
        <f>VLOOKUP($A361,Python数据平滑!$A$114:$AN$167,COLUMN(Python数据平滑!E$114),0)</f>
        <v>33257.799166446333</v>
      </c>
      <c r="H361" s="14">
        <f>VLOOKUP($A361,Python数据平滑!$A$114:$AN$167,COLUMN(Python数据平滑!F$114),0)</f>
        <v>36190.030644586368</v>
      </c>
      <c r="I361" s="14">
        <f>VLOOKUP($A361,Python数据平滑!$A$114:$AN$167,COLUMN(Python数据平滑!G$114),0)</f>
        <v>38809.549832193603</v>
      </c>
      <c r="J361" s="14">
        <f>VLOOKUP($A361,Python数据平滑!$A$114:$AN$167,COLUMN(Python数据平滑!H$114),0)</f>
        <v>41175.917779666408</v>
      </c>
      <c r="K361" s="14">
        <f>VLOOKUP($A361,Python数据平滑!$A$114:$AN$167,COLUMN(Python数据平滑!I$114),0)</f>
        <v>43391.415514216627</v>
      </c>
      <c r="L361" s="14">
        <f>VLOOKUP($A361,Python数据平滑!$A$114:$AN$167,COLUMN(Python数据平滑!J$114),0)</f>
        <v>45595.39825001813</v>
      </c>
      <c r="M361" s="14">
        <f>VLOOKUP($A361,Python数据平滑!$A$114:$AN$167,COLUMN(Python数据平滑!K$114),0)</f>
        <v>47927.785900711082</v>
      </c>
      <c r="N361" s="14">
        <f>VLOOKUP($A361,Python数据平滑!$A$114:$AN$167,COLUMN(Python数据平滑!L$114),0)</f>
        <v>50415.266077980181</v>
      </c>
      <c r="O361" s="14">
        <f>VLOOKUP($A361,Python数据平滑!$A$114:$AN$167,COLUMN(Python数据平滑!M$114),0)</f>
        <v>53051.291912747882</v>
      </c>
      <c r="P361" s="14">
        <f>VLOOKUP($A361,Python数据平滑!$A$114:$AN$167,COLUMN(Python数据平滑!N$114),0)</f>
        <v>55826.439275523429</v>
      </c>
      <c r="Q361" s="14">
        <f>VLOOKUP($A361,Python数据平滑!$A$114:$AN$167,COLUMN(Python数据平滑!O$114),0)</f>
        <v>58727.946563409947</v>
      </c>
      <c r="R361" s="14">
        <f>VLOOKUP($A361,Python数据平滑!$A$114:$AN$167,COLUMN(Python数据平滑!P$114),0)</f>
        <v>61741.690083713722</v>
      </c>
      <c r="S361" s="14">
        <f>VLOOKUP($A361,Python数据平滑!$A$114:$AN$167,COLUMN(Python数据平滑!Q$114),0)</f>
        <v>64860.010892337523</v>
      </c>
      <c r="T361" s="14">
        <f>VLOOKUP($A361,Python数据平滑!$A$114:$AN$167,COLUMN(Python数据平滑!R$114),0)</f>
        <v>68075.893578083196</v>
      </c>
      <c r="U361" s="14">
        <f>VLOOKUP($A361,Python数据平滑!$A$114:$AN$167,COLUMN(Python数据平滑!S$114),0)</f>
        <v>71380.65635463623</v>
      </c>
      <c r="V361" s="14">
        <f>VLOOKUP($A361,Python数据平滑!$A$114:$AN$167,COLUMN(Python数据平滑!T$114),0)</f>
        <v>74763.840042319949</v>
      </c>
      <c r="W361" s="14">
        <f>VLOOKUP($A361,Python数据平滑!$A$114:$AN$167,COLUMN(Python数据平滑!U$114),0)</f>
        <v>78213.11120475085</v>
      </c>
      <c r="X361" s="14">
        <f>VLOOKUP($A361,Python数据平滑!$A$114:$AN$167,COLUMN(Python数据平滑!V$114),0)</f>
        <v>81714.183769446361</v>
      </c>
      <c r="Y361" s="14">
        <f>VLOOKUP($A361,Python数据平滑!$A$114:$AN$167,COLUMN(Python数据平滑!W$114),0)</f>
        <v>85250.763725275261</v>
      </c>
      <c r="Z361" s="14">
        <f>VLOOKUP($A361,Python数据平滑!$A$114:$AN$167,COLUMN(Python数据平滑!X$114),0)</f>
        <v>88804.521658373531</v>
      </c>
      <c r="AA361" s="14">
        <f>VLOOKUP($A361,Python数据平滑!$A$114:$AN$167,COLUMN(Python数据平滑!Y$114),0)</f>
        <v>92355.097936992373</v>
      </c>
      <c r="AB361" s="14">
        <f>VLOOKUP($A361,Python数据平滑!$A$114:$AN$167,COLUMN(Python数据平滑!Z$114),0)</f>
        <v>95880.145259736935</v>
      </c>
      <c r="AC361" s="14">
        <f>VLOOKUP($A361,Python数据平滑!$A$114:$AN$167,COLUMN(Python数据平滑!AA$114),0)</f>
        <v>99355.413016904116</v>
      </c>
      <c r="AD361" s="14">
        <f>VLOOKUP($A361,Python数据平滑!$A$114:$AN$167,COLUMN(Python数据平滑!AB$114),0)</f>
        <v>102754.8774596844</v>
      </c>
      <c r="AE361" s="14">
        <f>VLOOKUP($A361,Python数据平滑!$A$114:$AN$167,COLUMN(Python数据平滑!AC$114),0)</f>
        <v>106050.9210093154</v>
      </c>
      <c r="AF361" s="14">
        <f>VLOOKUP($A361,Python数据平滑!$A$114:$AN$167,COLUMN(Python数据平滑!AD$114),0)</f>
        <v>109214.5631560435</v>
      </c>
      <c r="AG361" s="14">
        <f>VLOOKUP($A361,Python数据平滑!$A$114:$AN$167,COLUMN(Python数据平滑!AE$114),0)</f>
        <v>112215.7442914667</v>
      </c>
      <c r="AH361" s="14">
        <f>VLOOKUP($A361,Python数据平滑!$A$114:$AN$167,COLUMN(Python数据平滑!AF$114),0)</f>
        <v>115023.6624921373</v>
      </c>
      <c r="AI361" s="14">
        <f>VLOOKUP($A361,Python数据平滑!$A$114:$AN$167,COLUMN(Python数据平滑!AG$114),0)</f>
        <v>117607.16174239801</v>
      </c>
      <c r="AJ361" s="14">
        <f>VLOOKUP($A361,Python数据平滑!$A$114:$AN$167,COLUMN(Python数据平滑!AH$114),0)</f>
        <v>119935.1683774792</v>
      </c>
      <c r="AK361" s="14">
        <f>VLOOKUP($A361,Python数据平滑!$A$114:$AN$167,COLUMN(Python数据平滑!AI$114),0)</f>
        <v>121977.17068368271</v>
      </c>
      <c r="AL361" s="14">
        <f>VLOOKUP($A361,Python数据平滑!$A$114:$AN$167,COLUMN(Python数据平滑!AJ$114),0)</f>
        <v>123703.73466396111</v>
      </c>
      <c r="AM361" s="14">
        <f>VLOOKUP($A361,Python数据平滑!$A$114:$AN$167,COLUMN(Python数据平滑!AK$114),0)</f>
        <v>125087.0470297414</v>
      </c>
      <c r="AN361" s="14">
        <f>VLOOKUP($A361,Python数据平滑!$A$114:$AN$167,COLUMN(Python数据平滑!AL$114),0)</f>
        <v>126101.4745903415</v>
      </c>
      <c r="AO361" s="14">
        <f>VLOOKUP($A361,Python数据平滑!$A$114:$AN$167,COLUMN(Python数据平滑!AM$114),0)</f>
        <v>126724.12746582759</v>
      </c>
      <c r="AP361" s="167">
        <f>VLOOKUP($A361,Python数据平滑!$A$114:$AN$167,COLUMN(Python数据平滑!AN$114),0)</f>
        <v>126935.4120400516</v>
      </c>
    </row>
    <row r="362" spans="1:42" x14ac:dyDescent="0.25">
      <c r="A362" s="199" t="s">
        <v>114</v>
      </c>
      <c r="B362" s="118">
        <f>VLOOKUP($A362,'低情景（2001-2060, 2020RMB）'!$A$57:$W$70,COLUMN('低情景（2001-2060, 2020RMB）'!U$1),0)</f>
        <v>6981.2</v>
      </c>
      <c r="C362" s="14">
        <f>VLOOKUP($A362,'低情景（2001-2060, 2020RMB）'!$A$57:$W$70,COLUMN('低情景（2001-2060, 2020RMB）'!V$1),0)</f>
        <v>7453.0125434889851</v>
      </c>
      <c r="D362" s="14">
        <f>VLOOKUP($A362,'低情景（2001-2060, 2020RMB）'!$A$57:$W$70,COLUMN('低情景（2001-2060, 2020RMB）'!W$1),0)</f>
        <v>7683.5639559520841</v>
      </c>
      <c r="E362" s="14">
        <f>VLOOKUP($A362,Python数据平滑!$A$114:$AN$167,COLUMN(Python数据平滑!C$114),0)</f>
        <v>7890.866792617704</v>
      </c>
      <c r="F362" s="14">
        <f>VLOOKUP($A362,Python数据平滑!$A$114:$AN$167,COLUMN(Python数据平滑!D$114),0)</f>
        <v>8404.5517948234829</v>
      </c>
      <c r="G362" s="14">
        <f>VLOOKUP($A362,Python数据平滑!$A$114:$AN$167,COLUMN(Python数据平滑!E$114),0)</f>
        <v>9052.905996131849</v>
      </c>
      <c r="H362" s="14">
        <f>VLOOKUP($A362,Python数据平滑!$A$114:$AN$167,COLUMN(Python数据平滑!F$114),0)</f>
        <v>9661.2881470132179</v>
      </c>
      <c r="I362" s="14">
        <f>VLOOKUP($A362,Python数据平滑!$A$114:$AN$167,COLUMN(Python数据平滑!G$114),0)</f>
        <v>10197.234461571559</v>
      </c>
      <c r="J362" s="14">
        <f>VLOOKUP($A362,Python数据平滑!$A$114:$AN$167,COLUMN(Python数据平滑!H$114),0)</f>
        <v>10675.57059607944</v>
      </c>
      <c r="K362" s="14">
        <f>VLOOKUP($A362,Python数据平滑!$A$114:$AN$167,COLUMN(Python数据平滑!I$114),0)</f>
        <v>11117.88267997611</v>
      </c>
      <c r="L362" s="14">
        <f>VLOOKUP($A362,Python数据平滑!$A$114:$AN$167,COLUMN(Python数据平滑!J$114),0)</f>
        <v>11551.445981736981</v>
      </c>
      <c r="M362" s="14">
        <f>VLOOKUP($A362,Python数据平滑!$A$114:$AN$167,COLUMN(Python数据平滑!K$114),0)</f>
        <v>12002.444285606291</v>
      </c>
      <c r="N362" s="14">
        <f>VLOOKUP($A362,Python数据平滑!$A$114:$AN$167,COLUMN(Python数据平滑!L$114),0)</f>
        <v>12475.479943162771</v>
      </c>
      <c r="O362" s="14">
        <f>VLOOKUP($A362,Python数据平滑!$A$114:$AN$167,COLUMN(Python数据平滑!M$114),0)</f>
        <v>12969.07518685857</v>
      </c>
      <c r="P362" s="14">
        <f>VLOOKUP($A362,Python数据平滑!$A$114:$AN$167,COLUMN(Python数据平滑!N$114),0)</f>
        <v>13481.397105950589</v>
      </c>
      <c r="Q362" s="14">
        <f>VLOOKUP($A362,Python数据平滑!$A$114:$AN$167,COLUMN(Python数据平滑!O$114),0)</f>
        <v>14010.218483126589</v>
      </c>
      <c r="R362" s="14">
        <f>VLOOKUP($A362,Python数据平滑!$A$114:$AN$167,COLUMN(Python数据平滑!P$114),0)</f>
        <v>14553.179285059399</v>
      </c>
      <c r="S362" s="14">
        <f>VLOOKUP($A362,Python数据平滑!$A$114:$AN$167,COLUMN(Python数据平滑!Q$114),0)</f>
        <v>15108.738797964779</v>
      </c>
      <c r="T362" s="14">
        <f>VLOOKUP($A362,Python数据平滑!$A$114:$AN$167,COLUMN(Python数据平滑!R$114),0)</f>
        <v>15675.42020769177</v>
      </c>
      <c r="U362" s="14">
        <f>VLOOKUP($A362,Python数据平滑!$A$114:$AN$167,COLUMN(Python数据平滑!S$114),0)</f>
        <v>16251.524183908759</v>
      </c>
      <c r="V362" s="14">
        <f>VLOOKUP($A362,Python数据平滑!$A$114:$AN$167,COLUMN(Python数据平滑!T$114),0)</f>
        <v>16835.120006438661</v>
      </c>
      <c r="W362" s="14">
        <f>VLOOKUP($A362,Python数据平滑!$A$114:$AN$167,COLUMN(Python数据平滑!U$114),0)</f>
        <v>17424.038781781019</v>
      </c>
      <c r="X362" s="14">
        <f>VLOOKUP($A362,Python数据平滑!$A$114:$AN$167,COLUMN(Python数据平滑!V$114),0)</f>
        <v>18015.86916064435</v>
      </c>
      <c r="Y362" s="14">
        <f>VLOOKUP($A362,Python数据平滑!$A$114:$AN$167,COLUMN(Python数据平滑!W$114),0)</f>
        <v>18607.955977601021</v>
      </c>
      <c r="Z362" s="14">
        <f>VLOOKUP($A362,Python数据平滑!$A$114:$AN$167,COLUMN(Python数据平滑!X$114),0)</f>
        <v>19197.402235185669</v>
      </c>
      <c r="AA362" s="14">
        <f>VLOOKUP($A362,Python数据平滑!$A$114:$AN$167,COLUMN(Python数据平滑!Y$114),0)</f>
        <v>19781.074845254141</v>
      </c>
      <c r="AB362" s="14">
        <f>VLOOKUP($A362,Python数据平滑!$A$114:$AN$167,COLUMN(Python数据平滑!Z$114),0)</f>
        <v>20355.61451863798</v>
      </c>
      <c r="AC362" s="14">
        <f>VLOOKUP($A362,Python数据平滑!$A$114:$AN$167,COLUMN(Python数据平滑!AA$114),0)</f>
        <v>20917.450158636311</v>
      </c>
      <c r="AD362" s="14">
        <f>VLOOKUP($A362,Python数据平滑!$A$114:$AN$167,COLUMN(Python数据平滑!AB$114),0)</f>
        <v>21462.818063475741</v>
      </c>
      <c r="AE362" s="14">
        <f>VLOOKUP($A362,Python数据平滑!$A$114:$AN$167,COLUMN(Python数据平滑!AC$114),0)</f>
        <v>21987.78617662589</v>
      </c>
      <c r="AF362" s="14">
        <f>VLOOKUP($A362,Python数据平滑!$A$114:$AN$167,COLUMN(Python数据平滑!AD$114),0)</f>
        <v>22488.283541294339</v>
      </c>
      <c r="AG362" s="14">
        <f>VLOOKUP($A362,Python数据平滑!$A$114:$AN$167,COLUMN(Python数据平滑!AE$114),0)</f>
        <v>22960.135016521032</v>
      </c>
      <c r="AH362" s="14">
        <f>VLOOKUP($A362,Python数据平滑!$A$114:$AN$167,COLUMN(Python数据平滑!AF$114),0)</f>
        <v>23399.101197648521</v>
      </c>
      <c r="AI362" s="14">
        <f>VLOOKUP($A362,Python数据平滑!$A$114:$AN$167,COLUMN(Python数据平滑!AG$114),0)</f>
        <v>23800.92335479171</v>
      </c>
      <c r="AJ362" s="14">
        <f>VLOOKUP($A362,Python数据平滑!$A$114:$AN$167,COLUMN(Python数据平滑!AH$114),0)</f>
        <v>24161.373061273451</v>
      </c>
      <c r="AK362" s="14">
        <f>VLOOKUP($A362,Python数据平滑!$A$114:$AN$167,COLUMN(Python数据平滑!AI$114),0)</f>
        <v>24476.306032575809</v>
      </c>
      <c r="AL362" s="14">
        <f>VLOOKUP($A362,Python数据平滑!$A$114:$AN$167,COLUMN(Python数据平滑!AJ$114),0)</f>
        <v>24741.719538748341</v>
      </c>
      <c r="AM362" s="14">
        <f>VLOOKUP($A362,Python数据平滑!$A$114:$AN$167,COLUMN(Python数据平滑!AK$114),0)</f>
        <v>24953.812593724859</v>
      </c>
      <c r="AN362" s="14">
        <f>VLOOKUP($A362,Python数据平滑!$A$114:$AN$167,COLUMN(Python数据平滑!AL$114),0)</f>
        <v>25109.047968689149</v>
      </c>
      <c r="AO362" s="14">
        <f>VLOOKUP($A362,Python数据平滑!$A$114:$AN$167,COLUMN(Python数据平滑!AM$114),0)</f>
        <v>25204.21492912326</v>
      </c>
      <c r="AP362" s="167">
        <f>VLOOKUP($A362,Python数据平滑!$A$114:$AN$167,COLUMN(Python数据平滑!AN$114),0)</f>
        <v>25236.491462606569</v>
      </c>
    </row>
    <row r="363" spans="1:42" x14ac:dyDescent="0.25">
      <c r="A363" s="200" t="s">
        <v>115</v>
      </c>
      <c r="B363" s="125">
        <f>VLOOKUP($A363,'低情景（2001-2060, 2020RMB）'!$A$57:$W$70,COLUMN('低情景（2001-2060, 2020RMB）'!U$1),0)</f>
        <v>49261.9</v>
      </c>
      <c r="C363" s="18">
        <f>VLOOKUP($A363,'低情景（2001-2060, 2020RMB）'!$A$57:$W$70,COLUMN('低情景（2001-2060, 2020RMB）'!V$1),0)</f>
        <v>52591.181833510003</v>
      </c>
      <c r="D363" s="18">
        <f>VLOOKUP($A363,'低情景（2001-2060, 2020RMB）'!$A$57:$W$70,COLUMN('低情景（2001-2060, 2020RMB）'!W$1),0)</f>
        <v>54218.036905075918</v>
      </c>
      <c r="E363" s="18">
        <f>VLOOKUP($A363,Python数据平滑!$A$114:$AN$167,COLUMN(Python数据平滑!C$114),0)</f>
        <v>56143.281326064229</v>
      </c>
      <c r="F363" s="18">
        <f>VLOOKUP($A363,Python数据平滑!$A$114:$AN$167,COLUMN(Python数据平滑!D$114),0)</f>
        <v>60976.852796539461</v>
      </c>
      <c r="G363" s="18">
        <f>VLOOKUP($A363,Python数据平滑!$A$114:$AN$167,COLUMN(Python数据平滑!E$114),0)</f>
        <v>67197.518881718017</v>
      </c>
      <c r="H363" s="18">
        <f>VLOOKUP($A363,Python数据平滑!$A$114:$AN$167,COLUMN(Python数据平滑!F$114),0)</f>
        <v>73139.733428552237</v>
      </c>
      <c r="I363" s="18">
        <f>VLOOKUP($A363,Python数据平滑!$A$114:$AN$167,COLUMN(Python数据平滑!G$114),0)</f>
        <v>78449.213905746758</v>
      </c>
      <c r="J363" s="18">
        <f>VLOOKUP($A363,Python数据平滑!$A$114:$AN$167,COLUMN(Python数据平滑!H$114),0)</f>
        <v>83246.343712537666</v>
      </c>
      <c r="K363" s="18">
        <f>VLOOKUP($A363,Python数据平滑!$A$114:$AN$167,COLUMN(Python数据平滑!I$114),0)</f>
        <v>87738.327011326794</v>
      </c>
      <c r="L363" s="18">
        <f>VLOOKUP($A363,Python数据平滑!$A$114:$AN$167,COLUMN(Python数据平滑!J$114),0)</f>
        <v>92207.744885825552</v>
      </c>
      <c r="M363" s="18">
        <f>VLOOKUP($A363,Python数据平滑!$A$114:$AN$167,COLUMN(Python数据平滑!K$114),0)</f>
        <v>96938.485046403366</v>
      </c>
      <c r="N363" s="18">
        <f>VLOOKUP($A363,Python数据平滑!$A$114:$AN$167,COLUMN(Python数据平滑!L$114),0)</f>
        <v>101984.7690418742</v>
      </c>
      <c r="O363" s="18">
        <f>VLOOKUP($A363,Python数据平滑!$A$114:$AN$167,COLUMN(Python数据平滑!M$114),0)</f>
        <v>107333.3774538195</v>
      </c>
      <c r="P363" s="18">
        <f>VLOOKUP($A363,Python数据平滑!$A$114:$AN$167,COLUMN(Python数据平滑!N$114),0)</f>
        <v>112965.23086305011</v>
      </c>
      <c r="Q363" s="18">
        <f>VLOOKUP($A363,Python数据平滑!$A$114:$AN$167,COLUMN(Python数据平滑!O$114),0)</f>
        <v>118854.44883353361</v>
      </c>
      <c r="R363" s="18">
        <f>VLOOKUP($A363,Python数据平滑!$A$114:$AN$167,COLUMN(Python数据平滑!P$114),0)</f>
        <v>124972.3674735191</v>
      </c>
      <c r="S363" s="18">
        <f>VLOOKUP($A363,Python数据平滑!$A$114:$AN$167,COLUMN(Python数据平滑!Q$114),0)</f>
        <v>131303.4766250074</v>
      </c>
      <c r="T363" s="18">
        <f>VLOOKUP($A363,Python数据平滑!$A$114:$AN$167,COLUMN(Python数据平滑!R$114),0)</f>
        <v>137833.57528887881</v>
      </c>
      <c r="U363" s="18">
        <f>VLOOKUP($A363,Python数据平滑!$A$114:$AN$167,COLUMN(Python数据平滑!S$114),0)</f>
        <v>144545.06874783509</v>
      </c>
      <c r="V363" s="18">
        <f>VLOOKUP($A363,Python数据平滑!$A$114:$AN$167,COLUMN(Python数据平滑!T$114),0)</f>
        <v>151416.74127071479</v>
      </c>
      <c r="W363" s="18">
        <f>VLOOKUP($A363,Python数据平滑!$A$114:$AN$167,COLUMN(Python数据平滑!U$114),0)</f>
        <v>158423.55758425381</v>
      </c>
      <c r="X363" s="18">
        <f>VLOOKUP($A363,Python数据平滑!$A$114:$AN$167,COLUMN(Python数据平滑!V$114),0)</f>
        <v>165536.50196265179</v>
      </c>
      <c r="Y363" s="18">
        <f>VLOOKUP($A363,Python数据平滑!$A$114:$AN$167,COLUMN(Python数据平滑!W$114),0)</f>
        <v>172722.4643288829</v>
      </c>
      <c r="Z363" s="18">
        <f>VLOOKUP($A363,Python数据平滑!$A$114:$AN$167,COLUMN(Python数据平滑!X$114),0)</f>
        <v>179944.18311095369</v>
      </c>
      <c r="AA363" s="18">
        <f>VLOOKUP($A363,Python数据平滑!$A$114:$AN$167,COLUMN(Python数据平滑!Y$114),0)</f>
        <v>187160.2547003217</v>
      </c>
      <c r="AB363" s="18">
        <f>VLOOKUP($A363,Python数据平滑!$A$114:$AN$167,COLUMN(Python数据平滑!Z$114),0)</f>
        <v>194325.21916724229</v>
      </c>
      <c r="AC363" s="18">
        <f>VLOOKUP($A363,Python数据平滑!$A$114:$AN$167,COLUMN(Python数据平滑!AA$114),0)</f>
        <v>201389.73134976381</v>
      </c>
      <c r="AD363" s="18">
        <f>VLOOKUP($A363,Python数据平滑!$A$114:$AN$167,COLUMN(Python数据平滑!AB$114),0)</f>
        <v>208300.8255053171</v>
      </c>
      <c r="AE363" s="18">
        <f>VLOOKUP($A363,Python数据平滑!$A$114:$AN$167,COLUMN(Python数据平滑!AC$114),0)</f>
        <v>215002.28036025411</v>
      </c>
      <c r="AF363" s="18">
        <f>VLOOKUP($A363,Python数据平滑!$A$114:$AN$167,COLUMN(Python数据平滑!AD$114),0)</f>
        <v>221435.08958888901</v>
      </c>
      <c r="AG363" s="18">
        <f>VLOOKUP($A363,Python数据平滑!$A$114:$AN$167,COLUMN(Python数据平滑!AE$114),0)</f>
        <v>227538.04049023139</v>
      </c>
      <c r="AH363" s="18">
        <f>VLOOKUP($A363,Python数据平滑!$A$114:$AN$167,COLUMN(Python数据平滑!AF$114),0)</f>
        <v>233248.40091707089</v>
      </c>
      <c r="AI363" s="18">
        <f>VLOOKUP($A363,Python数据平滑!$A$114:$AN$167,COLUMN(Python数据平滑!AG$114),0)</f>
        <v>238502.71137952589</v>
      </c>
      <c r="AJ363" s="18">
        <f>VLOOKUP($A363,Python数据平滑!$A$114:$AN$167,COLUMN(Python数据平滑!AH$114),0)</f>
        <v>243237.67574921669</v>
      </c>
      <c r="AK363" s="18">
        <f>VLOOKUP($A363,Python数据平滑!$A$114:$AN$167,COLUMN(Python数据平滑!AI$114),0)</f>
        <v>247391.14021262541</v>
      </c>
      <c r="AL363" s="18">
        <f>VLOOKUP($A363,Python数据平滑!$A$114:$AN$167,COLUMN(Python数据平滑!AJ$114),0)</f>
        <v>250903.14617145591</v>
      </c>
      <c r="AM363" s="18">
        <f>VLOOKUP($A363,Python数据平滑!$A$114:$AN$167,COLUMN(Python数据平滑!AK$114),0)</f>
        <v>253717.03879832011</v>
      </c>
      <c r="AN363" s="18">
        <f>VLOOKUP($A363,Python数据平滑!$A$114:$AN$167,COLUMN(Python数据平滑!AL$114),0)</f>
        <v>255780.60908553971</v>
      </c>
      <c r="AO363" s="18">
        <f>VLOOKUP($A363,Python数据平滑!$A$114:$AN$167,COLUMN(Python数据平滑!AM$114),0)</f>
        <v>257047.24365022231</v>
      </c>
      <c r="AP363" s="169">
        <f>VLOOKUP($A363,Python数据平滑!$A$114:$AN$167,COLUMN(Python数据平滑!AN$114),0)</f>
        <v>257477.05346939681</v>
      </c>
    </row>
    <row r="368" spans="1:42" x14ac:dyDescent="0.25">
      <c r="A368" s="22" t="s">
        <v>273</v>
      </c>
      <c r="C368" s="228" t="s">
        <v>272</v>
      </c>
    </row>
    <row r="369" spans="1:42" ht="30" x14ac:dyDescent="0.25">
      <c r="A369" s="144"/>
      <c r="B369" s="146" t="s">
        <v>236</v>
      </c>
      <c r="C369" s="148" t="s">
        <v>250</v>
      </c>
      <c r="D369" s="147" t="s">
        <v>266</v>
      </c>
      <c r="E369" s="147" t="s">
        <v>267</v>
      </c>
      <c r="F369" s="147" t="s">
        <v>268</v>
      </c>
      <c r="G369" s="148" t="s">
        <v>269</v>
      </c>
      <c r="H369" s="147" t="s">
        <v>237</v>
      </c>
      <c r="I369" s="147" t="s">
        <v>238</v>
      </c>
      <c r="J369" s="147" t="s">
        <v>239</v>
      </c>
      <c r="K369" s="148" t="s">
        <v>240</v>
      </c>
      <c r="L369" s="147" t="s">
        <v>241</v>
      </c>
      <c r="M369" s="147" t="s">
        <v>242</v>
      </c>
      <c r="N369" s="147" t="s">
        <v>243</v>
      </c>
      <c r="O369" s="148" t="s">
        <v>244</v>
      </c>
      <c r="P369" s="227" t="s">
        <v>256</v>
      </c>
      <c r="Q369" s="225" t="s">
        <v>245</v>
      </c>
      <c r="R369" s="225" t="s">
        <v>246</v>
      </c>
      <c r="S369" s="225" t="s">
        <v>247</v>
      </c>
      <c r="T369" s="226" t="s">
        <v>248</v>
      </c>
      <c r="U369" s="145"/>
      <c r="V369" s="145"/>
      <c r="W369" s="145"/>
      <c r="X369" s="145"/>
      <c r="Y369" s="145"/>
      <c r="Z369" s="145"/>
      <c r="AA369" s="145"/>
      <c r="AB369" s="145"/>
      <c r="AC369" s="145"/>
      <c r="AD369" s="145"/>
      <c r="AE369" s="145"/>
      <c r="AF369" s="145"/>
      <c r="AG369" s="145"/>
      <c r="AH369" s="145"/>
      <c r="AI369" s="145"/>
      <c r="AJ369" s="145"/>
      <c r="AK369" s="145"/>
      <c r="AL369" s="145"/>
      <c r="AM369" s="145"/>
      <c r="AN369" s="145"/>
      <c r="AO369" s="145"/>
      <c r="AP369" s="145"/>
    </row>
    <row r="370" spans="1:42" x14ac:dyDescent="0.25">
      <c r="A370" s="152" t="s">
        <v>18</v>
      </c>
      <c r="B370" s="165"/>
      <c r="C370" s="153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4"/>
    </row>
    <row r="371" spans="1:42" x14ac:dyDescent="0.25">
      <c r="A371" s="129" t="s">
        <v>19</v>
      </c>
      <c r="B371" s="166">
        <f>(VLOOKUP(A371,'中情景（2001-2060, 2020RMB）'!$A$14:$W$54,20,0)/VLOOKUP(A371,'中情景（2001-2060, 2020RMB）'!$A$14:$W$54,17,0))^(1/3)-1</f>
        <v>8.507076768611288E-3</v>
      </c>
      <c r="C371" s="156">
        <f>(VLOOKUP(A371,'中情景（2001-2060, 2020RMB）'!$A$14:$W$54,23,0)/VLOOKUP(A371,'中情景（2001-2060, 2020RMB）'!$A$14:$W$54,20,0))^(1/3)-1</f>
        <v>6.2061126117941567E-2</v>
      </c>
      <c r="D371" s="1">
        <v>0.8</v>
      </c>
      <c r="E371" s="1">
        <v>0.6</v>
      </c>
      <c r="F371" s="1">
        <v>0.5</v>
      </c>
      <c r="G371" s="1">
        <v>0.1</v>
      </c>
      <c r="H371" s="155">
        <f>AVERAGE($B371:$C371)*D371</f>
        <v>2.8227281154621142E-2</v>
      </c>
      <c r="I371" s="155">
        <f t="shared" ref="I371:I375" si="267">AVERAGE($B371:$C371)*E371</f>
        <v>2.1170460865965857E-2</v>
      </c>
      <c r="J371" s="155">
        <f t="shared" ref="J371:J375" si="268">AVERAGE($B371:$C371)*F371</f>
        <v>1.7642050721638214E-2</v>
      </c>
      <c r="K371" s="155">
        <f t="shared" ref="K371:K375" si="269">AVERAGE($B371:$C371)*G371</f>
        <v>3.5284101443276428E-3</v>
      </c>
      <c r="L371" s="14">
        <f>VLOOKUP($A371,'中情景（2001-2060, 2020RMB）'!$A$14:$W$54,23,0)*(1+情景假设!H371)^3</f>
        <v>19569.944919039062</v>
      </c>
      <c r="M371" s="14">
        <f>L371*(1+情景假设!I371)^5</f>
        <v>21731.055514413958</v>
      </c>
      <c r="N371" s="14">
        <f>M371*(1+情景假设!J371)^5</f>
        <v>23716.797397589296</v>
      </c>
      <c r="O371" s="14">
        <f>N371*(1+情景假设!K371)^25</f>
        <v>25899.885446414017</v>
      </c>
      <c r="P371" s="14">
        <f>VLOOKUP($A371,'中情景（2001-2060, 2020RMB）'!$A$14:$W$70,23,0)</f>
        <v>18002.06128553487</v>
      </c>
      <c r="Q371" s="14">
        <f>L371/SUM(L$371:L$375)*$G$72</f>
        <v>19481.526213791265</v>
      </c>
      <c r="R371" s="14">
        <f>M371/SUM(M$371:M$375)*$L$72</f>
        <v>21879.750210319136</v>
      </c>
      <c r="S371" s="14">
        <f>N371/SUM(N$371:N$375)*$Q$72</f>
        <v>22510.007605671879</v>
      </c>
      <c r="T371" s="167">
        <f>O371/SUM(O$371:O$375)*$AP$72</f>
        <v>18408.036225216601</v>
      </c>
    </row>
    <row r="372" spans="1:42" x14ac:dyDescent="0.25">
      <c r="A372" s="130" t="s">
        <v>20</v>
      </c>
      <c r="B372" s="166">
        <f>(VLOOKUP(A372,'中情景（2001-2060, 2020RMB）'!$A$14:$W$54,20,0)/VLOOKUP(A372,'中情景（2001-2060, 2020RMB）'!$A$14:$W$54,17,0))^(1/3)-1</f>
        <v>3.2675207571886133E-5</v>
      </c>
      <c r="C372" s="156">
        <f>(VLOOKUP(A372,'中情景（2001-2060, 2020RMB）'!$A$14:$W$54,23,0)/VLOOKUP(A372,'中情景（2001-2060, 2020RMB）'!$A$14:$W$54,20,0))^(1/3)-1</f>
        <v>4.1028013857423495E-2</v>
      </c>
      <c r="D372" s="1">
        <v>0.8</v>
      </c>
      <c r="E372" s="1">
        <v>0.7</v>
      </c>
      <c r="F372" s="1">
        <v>0.6</v>
      </c>
      <c r="G372" s="1">
        <v>0.4</v>
      </c>
      <c r="H372" s="155">
        <f t="shared" ref="H372:H375" si="270">AVERAGE($B372:$C372)*D372</f>
        <v>1.6424275625998155E-2</v>
      </c>
      <c r="I372" s="155">
        <f t="shared" si="267"/>
        <v>1.4371241172748383E-2</v>
      </c>
      <c r="J372" s="155">
        <f t="shared" si="268"/>
        <v>1.2318206719498613E-2</v>
      </c>
      <c r="K372" s="155">
        <f t="shared" si="269"/>
        <v>8.2121378129990773E-3</v>
      </c>
      <c r="L372" s="14">
        <f>VLOOKUP($A372,'中情景（2001-2060, 2020RMB）'!$A$14:$W$54,23,0)*(1+情景假设!H372)^3</f>
        <v>12920.435534597742</v>
      </c>
      <c r="M372" s="14">
        <f>L372*(1+情景假设!I372)^5</f>
        <v>13875.920176972766</v>
      </c>
      <c r="N372" s="14">
        <f>M372*(1+情景假设!J372)^5</f>
        <v>14751.868478745</v>
      </c>
      <c r="O372" s="14">
        <f>N372*(1+情景假设!K372)^25</f>
        <v>18098.603732534124</v>
      </c>
      <c r="P372" s="14">
        <f>VLOOKUP($A372,'中情景（2001-2060, 2020RMB）'!$A$14:$W$70,23,0)</f>
        <v>12304.162743704102</v>
      </c>
      <c r="Q372" s="14">
        <f>L372/SUM(L$371:L$375)*$G$72</f>
        <v>12862.059888374264</v>
      </c>
      <c r="R372" s="14">
        <f>M372/SUM(M$371:M$375)*$L$72</f>
        <v>13970.866127929952</v>
      </c>
      <c r="S372" s="14">
        <f t="shared" ref="S372:S375" si="271">N372/SUM(N$371:N$375)*$Q$72</f>
        <v>14001.244185193995</v>
      </c>
      <c r="T372" s="167">
        <f>O372/SUM(O$371:O$375)*$AP$72</f>
        <v>12863.367825453313</v>
      </c>
    </row>
    <row r="373" spans="1:42" x14ac:dyDescent="0.25">
      <c r="A373" s="130" t="s">
        <v>21</v>
      </c>
      <c r="B373" s="166">
        <f>(VLOOKUP(A373,'中情景（2001-2060, 2020RMB）'!$A$14:$W$54,20,0)/VLOOKUP(A373,'中情景（2001-2060, 2020RMB）'!$A$14:$W$54,17,0))^(1/3)-1</f>
        <v>4.3953138286075832E-2</v>
      </c>
      <c r="C373" s="156">
        <f>(VLOOKUP(A373,'中情景（2001-2060, 2020RMB）'!$A$14:$W$54,23,0)/VLOOKUP(A373,'中情景（2001-2060, 2020RMB）'!$A$14:$W$54,20,0))^(1/3)-1</f>
        <v>-4.8253326651807038E-3</v>
      </c>
      <c r="D373" s="1">
        <v>0.7</v>
      </c>
      <c r="E373" s="1">
        <v>0.5</v>
      </c>
      <c r="F373" s="1">
        <v>0.3</v>
      </c>
      <c r="G373" s="1">
        <v>0.1</v>
      </c>
      <c r="H373" s="155">
        <f t="shared" si="270"/>
        <v>1.3694731967313294E-2</v>
      </c>
      <c r="I373" s="155">
        <f t="shared" si="267"/>
        <v>9.7819514052237821E-3</v>
      </c>
      <c r="J373" s="155">
        <f t="shared" si="268"/>
        <v>5.8691708431342689E-3</v>
      </c>
      <c r="K373" s="155">
        <f t="shared" si="269"/>
        <v>1.9563902810447566E-3</v>
      </c>
      <c r="L373" s="14">
        <f>VLOOKUP($A373,'中情景（2001-2060, 2020RMB）'!$A$14:$W$54,23,0)*(1+情景假设!H373)^3</f>
        <v>6483.6559051743197</v>
      </c>
      <c r="M373" s="14">
        <f>L373*(1+情景假设!I373)^5</f>
        <v>6807.0349128077778</v>
      </c>
      <c r="N373" s="14">
        <f>M373*(1+情景假设!J373)^5</f>
        <v>7009.1518002878083</v>
      </c>
      <c r="O373" s="14">
        <f>N373*(1+情景假设!K373)^25</f>
        <v>7360.1379166561319</v>
      </c>
      <c r="P373" s="14">
        <f>VLOOKUP($A373,'中情景（2001-2060, 2020RMB）'!$A$14:$W$70,23,0)</f>
        <v>6224.4128368227912</v>
      </c>
      <c r="Q373" s="14">
        <f t="shared" ref="Q373:Q375" si="272">L373/SUM(L$371:L$375)*$G$72</f>
        <v>6454.3621865266996</v>
      </c>
      <c r="R373" s="14">
        <f t="shared" ref="R373:R375" si="273">M373/SUM(M$371:M$375)*$L$72</f>
        <v>6853.6120330817803</v>
      </c>
      <c r="S373" s="14">
        <f t="shared" si="271"/>
        <v>6652.5027679253399</v>
      </c>
      <c r="T373" s="167">
        <f t="shared" ref="T373:T375" si="274">O373/SUM(O$371:O$375)*$AP$72</f>
        <v>5231.1306809719918</v>
      </c>
    </row>
    <row r="374" spans="1:42" x14ac:dyDescent="0.25">
      <c r="A374" s="130" t="s">
        <v>22</v>
      </c>
      <c r="B374" s="166">
        <f>(VLOOKUP(A374,'中情景（2001-2060, 2020RMB）'!$A$14:$W$54,20,0)/VLOOKUP(A374,'中情景（2001-2060, 2020RMB）'!$A$14:$W$54,17,0))^(1/3)-1</f>
        <v>0.12785054008628594</v>
      </c>
      <c r="C374" s="156">
        <f>(VLOOKUP(A374,'中情景（2001-2060, 2020RMB）'!$A$14:$W$54,23,0)/VLOOKUP(A374,'中情景（2001-2060, 2020RMB）'!$A$14:$W$54,20,0))^(1/3)-1</f>
        <v>8.7030245339022816E-2</v>
      </c>
      <c r="D374" s="1">
        <v>0.8</v>
      </c>
      <c r="E374" s="1">
        <v>0.7</v>
      </c>
      <c r="F374" s="1">
        <v>0.6</v>
      </c>
      <c r="G374" s="1">
        <v>0.4</v>
      </c>
      <c r="H374" s="155">
        <f t="shared" si="270"/>
        <v>8.5952314170123501E-2</v>
      </c>
      <c r="I374" s="155">
        <f t="shared" si="267"/>
        <v>7.5208274898858063E-2</v>
      </c>
      <c r="J374" s="155">
        <f t="shared" si="268"/>
        <v>6.4464235627592625E-2</v>
      </c>
      <c r="K374" s="155">
        <f t="shared" si="269"/>
        <v>4.297615708506175E-2</v>
      </c>
      <c r="L374" s="14">
        <f>VLOOKUP($A374,'中情景（2001-2060, 2020RMB）'!$A$14:$W$54,23,0)*(1+情景假设!H374)^3</f>
        <v>3156.803645202192</v>
      </c>
      <c r="M374" s="14">
        <f>L374*(1+情景假设!I374)^5</f>
        <v>4536.3918325319773</v>
      </c>
      <c r="N374" s="14">
        <f>M374*(1+情景假设!J374)^5</f>
        <v>6199.6322932024013</v>
      </c>
      <c r="O374" s="14">
        <f>N374*(1+情景假设!K374)^25</f>
        <v>17751.106965623723</v>
      </c>
      <c r="P374" s="14">
        <f>VLOOKUP($A374,'中情景（2001-2060, 2020RMB）'!$A$14:$W$70,23,0)</f>
        <v>2464.9908072284757</v>
      </c>
      <c r="Q374" s="14">
        <f t="shared" si="272"/>
        <v>3142.5409330594121</v>
      </c>
      <c r="R374" s="14">
        <f t="shared" si="273"/>
        <v>4567.4320829053504</v>
      </c>
      <c r="S374" s="14">
        <f t="shared" si="271"/>
        <v>5884.1743146374411</v>
      </c>
      <c r="T374" s="167">
        <f t="shared" si="274"/>
        <v>12616.388622141123</v>
      </c>
    </row>
    <row r="375" spans="1:42" x14ac:dyDescent="0.25">
      <c r="A375" s="130" t="s">
        <v>23</v>
      </c>
      <c r="B375" s="168">
        <f>(VLOOKUP(A375,'中情景（2001-2060, 2020RMB）'!$A$14:$W$54,20,0)/VLOOKUP(A375,'中情景（2001-2060, 2020RMB）'!$A$14:$W$54,17,0))^(1/3)-1</f>
        <v>6.7720746545205213E-2</v>
      </c>
      <c r="C375" s="158">
        <f>(VLOOKUP(A375,'中情景（2001-2060, 2020RMB）'!$A$14:$W$54,23,0)/VLOOKUP(A375,'中情景（2001-2060, 2020RMB）'!$A$14:$W$54,20,0))^(1/3)-1</f>
        <v>6.4716352530419963E-2</v>
      </c>
      <c r="D375" s="151">
        <v>0.9</v>
      </c>
      <c r="E375" s="151">
        <v>0.8</v>
      </c>
      <c r="F375" s="151">
        <v>0.7</v>
      </c>
      <c r="G375" s="151">
        <v>0.5</v>
      </c>
      <c r="H375" s="157">
        <f t="shared" si="270"/>
        <v>5.9596694584031329E-2</v>
      </c>
      <c r="I375" s="157">
        <f t="shared" si="267"/>
        <v>5.297483963025007E-2</v>
      </c>
      <c r="J375" s="157">
        <f t="shared" si="268"/>
        <v>4.6352984676468811E-2</v>
      </c>
      <c r="K375" s="157">
        <f t="shared" si="269"/>
        <v>3.3109274768906294E-2</v>
      </c>
      <c r="L375" s="18">
        <f>VLOOKUP($A375,'中情景（2001-2060, 2020RMB）'!$A$14:$W$54,23,0)*(1+情景假设!H375)^3</f>
        <v>1544.8857921581634</v>
      </c>
      <c r="M375" s="18">
        <f>L375*(1+情景假设!I375)^5</f>
        <v>1999.7990111283668</v>
      </c>
      <c r="N375" s="18">
        <f>M375*(1+情景假设!J375)^5</f>
        <v>2508.2882086555214</v>
      </c>
      <c r="O375" s="18">
        <f>N375*(1+情景假设!K375)^25</f>
        <v>5662.8355253276686</v>
      </c>
      <c r="P375" s="18">
        <f>VLOOKUP($A375,'中情景（2001-2060, 2020RMB）'!$A$14:$W$70,23,0)</f>
        <v>1298.5975960878834</v>
      </c>
      <c r="Q375" s="18">
        <f t="shared" si="272"/>
        <v>1537.9058644136835</v>
      </c>
      <c r="R375" s="18">
        <f t="shared" si="273"/>
        <v>2013.482631127127</v>
      </c>
      <c r="S375" s="18">
        <f t="shared" si="271"/>
        <v>2380.6581347189795</v>
      </c>
      <c r="T375" s="169">
        <f t="shared" si="274"/>
        <v>4024.7931483460698</v>
      </c>
    </row>
    <row r="376" spans="1:42" x14ac:dyDescent="0.25">
      <c r="A376" s="152" t="s">
        <v>223</v>
      </c>
      <c r="B376" s="171"/>
      <c r="C376" s="171"/>
      <c r="D376" s="153"/>
      <c r="E376" s="153"/>
      <c r="F376" s="153"/>
      <c r="G376" s="153"/>
      <c r="H376" s="153"/>
      <c r="I376" s="153"/>
      <c r="J376" s="153"/>
      <c r="K376" s="153"/>
      <c r="L376" s="173"/>
      <c r="M376" s="173"/>
      <c r="N376" s="173"/>
      <c r="O376" s="173"/>
      <c r="P376" s="173"/>
      <c r="Q376" s="153"/>
      <c r="R376" s="153"/>
      <c r="S376" s="153"/>
      <c r="T376" s="154"/>
    </row>
    <row r="377" spans="1:42" x14ac:dyDescent="0.25">
      <c r="A377" s="129" t="s">
        <v>24</v>
      </c>
      <c r="B377" s="170">
        <f>(VLOOKUP(A377,'中情景（2001-2060, 2020RMB）'!$A$14:$W$54,20,0)/VLOOKUP(A377,'中情景（2001-2060, 2020RMB）'!$A$14:$W$54,17,0))^(1/3)-1</f>
        <v>1.1202932590575365E-2</v>
      </c>
      <c r="C377" s="170">
        <f>(VLOOKUP(A377,'中情景（2001-2060, 2020RMB）'!$A$14:$W$54,23,0)/VLOOKUP(A377,'中情景（2001-2060, 2020RMB）'!$A$14:$W$54,20,0))^(1/3)-1</f>
        <v>5.4812951575273772E-3</v>
      </c>
      <c r="D377" s="150">
        <v>0.6</v>
      </c>
      <c r="E377" s="150">
        <v>0.5</v>
      </c>
      <c r="F377" s="150">
        <v>0.35</v>
      </c>
      <c r="G377" s="150">
        <v>0.2</v>
      </c>
      <c r="H377" s="174">
        <f>AVERAGE($B377:$C377)*D377</f>
        <v>5.0052683244308227E-3</v>
      </c>
      <c r="I377" s="174">
        <f t="shared" ref="I377:I385" si="275">AVERAGE($B377:$C377)*E377</f>
        <v>4.1710569370256856E-3</v>
      </c>
      <c r="J377" s="174">
        <f t="shared" ref="J377:J385" si="276">AVERAGE($B377:$C377)*F377</f>
        <v>2.9197398559179799E-3</v>
      </c>
      <c r="K377" s="174">
        <f t="shared" ref="K377:K385" si="277">AVERAGE($B377:$C377)*G377</f>
        <v>1.6684227748102742E-3</v>
      </c>
      <c r="L377" s="10">
        <f>VLOOKUP($A377,'中情景（2001-2060, 2020RMB）'!$A$14:$W$54,23,0)*(1+情景假设!H377)^3</f>
        <v>8242.3733083779152</v>
      </c>
      <c r="M377" s="10">
        <f>L377*(1+情景假设!I377)^5</f>
        <v>8415.7103286190304</v>
      </c>
      <c r="N377" s="10">
        <f>M377*(1+情景假设!J377)^5</f>
        <v>8539.2882799735107</v>
      </c>
      <c r="O377" s="10">
        <f>N377*(1+情景假设!K377)^25</f>
        <v>8902.689991779589</v>
      </c>
      <c r="P377" s="10">
        <f>VLOOKUP($A377,'中情景（2001-2060, 2020RMB）'!$A$14:$W$70,23,0)</f>
        <v>8119.836142530613</v>
      </c>
      <c r="Q377" s="10">
        <f>L377/SUM(L$377:L$385)*$G$74</f>
        <v>8262.3224431243107</v>
      </c>
      <c r="R377" s="10">
        <f>M377/SUM(M$377:M$385)*$L$74</f>
        <v>8636.202391984496</v>
      </c>
      <c r="S377" s="10">
        <f>N377/SUM(N$377:N$385)*$Q$74</f>
        <v>8341.9594948345748</v>
      </c>
      <c r="T377" s="175">
        <f>O377/SUM(O$377:O$385)*$AP$74</f>
        <v>6901.4299493021254</v>
      </c>
    </row>
    <row r="378" spans="1:42" x14ac:dyDescent="0.25">
      <c r="A378" s="130" t="s">
        <v>25</v>
      </c>
      <c r="B378" s="156">
        <f>(VLOOKUP(A378,'中情景（2001-2060, 2020RMB）'!$A$14:$W$54,20,0)/VLOOKUP(A378,'中情景（2001-2060, 2020RMB）'!$A$14:$W$54,17,0))^(1/3)-1</f>
        <v>2.69344232492299E-2</v>
      </c>
      <c r="C378" s="156">
        <f>(VLOOKUP(A378,'中情景（2001-2060, 2020RMB）'!$A$14:$W$54,23,0)/VLOOKUP(A378,'中情景（2001-2060, 2020RMB）'!$A$14:$W$54,20,0))^(1/3)-1</f>
        <v>-3.0027664574899804E-3</v>
      </c>
      <c r="D378" s="1">
        <v>0.6</v>
      </c>
      <c r="E378" s="1">
        <v>0.5</v>
      </c>
      <c r="F378" s="1">
        <v>0.35</v>
      </c>
      <c r="G378" s="1">
        <v>0.2</v>
      </c>
      <c r="H378" s="163">
        <f t="shared" ref="H378:H385" si="278">AVERAGE($B378:$C378)*D378</f>
        <v>7.1794970375219751E-3</v>
      </c>
      <c r="I378" s="163">
        <f t="shared" si="275"/>
        <v>5.9829141979349798E-3</v>
      </c>
      <c r="J378" s="163">
        <f t="shared" si="276"/>
        <v>4.1880399385544852E-3</v>
      </c>
      <c r="K378" s="163">
        <f t="shared" si="277"/>
        <v>2.3931656791739923E-3</v>
      </c>
      <c r="L378" s="14">
        <f>VLOOKUP($A378,'中情景（2001-2060, 2020RMB）'!$A$14:$W$54,23,0)*(1+情景假设!H378)^3</f>
        <v>5255.8410488755435</v>
      </c>
      <c r="M378" s="14">
        <f>L378*(1+情景假设!I378)^5</f>
        <v>5414.9599107522445</v>
      </c>
      <c r="N378" s="14">
        <f>M378*(1+情景假设!J378)^5</f>
        <v>5529.3040051690277</v>
      </c>
      <c r="O378" s="14">
        <f>N378*(1+情景假设!K378)^25</f>
        <v>5869.7944433946095</v>
      </c>
      <c r="P378" s="14">
        <f>VLOOKUP($A378,'中情景（2001-2060, 2020RMB）'!$A$14:$W$70,23,0)</f>
        <v>5144.2443998897388</v>
      </c>
      <c r="Q378" s="14">
        <f t="shared" ref="Q378:Q385" si="279">L378/SUM(L$377:L$385)*$G$74</f>
        <v>5268.5618366106828</v>
      </c>
      <c r="R378" s="14">
        <f t="shared" ref="R378:R385" si="280">M378/SUM(M$377:M$385)*$L$74</f>
        <v>5556.8321517326385</v>
      </c>
      <c r="S378" s="14">
        <f t="shared" ref="S378:S385" si="281">N378/SUM(N$377:N$385)*$Q$74</f>
        <v>5401.5309629398871</v>
      </c>
      <c r="T378" s="167">
        <f t="shared" ref="T378:T385" si="282">O378/SUM(O$377:O$385)*$AP$74</f>
        <v>4550.3072897400843</v>
      </c>
    </row>
    <row r="379" spans="1:42" x14ac:dyDescent="0.25">
      <c r="A379" s="130" t="s">
        <v>26</v>
      </c>
      <c r="B379" s="156">
        <f>(VLOOKUP(A379,'中情景（2001-2060, 2020RMB）'!$A$14:$W$54,20,0)/VLOOKUP(A379,'中情景（2001-2060, 2020RMB）'!$A$14:$W$54,17,0))^(1/3)-1</f>
        <v>2.1415721542173971E-2</v>
      </c>
      <c r="C379" s="156">
        <f>(VLOOKUP(A379,'中情景（2001-2060, 2020RMB）'!$A$14:$W$54,23,0)/VLOOKUP(A379,'中情景（2001-2060, 2020RMB）'!$A$14:$W$54,20,0))^(1/3)-1</f>
        <v>3.0419244367445586E-2</v>
      </c>
      <c r="D379" s="1">
        <v>0.6</v>
      </c>
      <c r="E379" s="1">
        <v>0.5</v>
      </c>
      <c r="F379" s="1">
        <v>0.35</v>
      </c>
      <c r="G379" s="1">
        <v>0.2</v>
      </c>
      <c r="H379" s="163">
        <f t="shared" si="278"/>
        <v>1.5550489772885867E-2</v>
      </c>
      <c r="I379" s="163">
        <f t="shared" si="275"/>
        <v>1.2958741477404889E-2</v>
      </c>
      <c r="J379" s="163">
        <f t="shared" si="276"/>
        <v>9.0711190341834225E-3</v>
      </c>
      <c r="K379" s="163">
        <f t="shared" si="277"/>
        <v>5.1834965909619557E-3</v>
      </c>
      <c r="L379" s="14">
        <f>VLOOKUP($A379,'中情景（2001-2060, 2020RMB）'!$A$14:$W$54,23,0)*(1+情景假设!H379)^3</f>
        <v>4288.0465000529648</v>
      </c>
      <c r="M379" s="14">
        <f>L379*(1+情景假设!I379)^5</f>
        <v>4573.1797234512742</v>
      </c>
      <c r="N379" s="14">
        <f>M379*(1+情景假设!J379)^5</f>
        <v>4784.3963519161134</v>
      </c>
      <c r="O379" s="14">
        <f>N379*(1+情景假设!K379)^25</f>
        <v>5444.5362105371887</v>
      </c>
      <c r="P379" s="14">
        <f>VLOOKUP($A379,'中情景（2001-2060, 2020RMB）'!$A$14:$W$70,23,0)</f>
        <v>4094.0668183633061</v>
      </c>
      <c r="Q379" s="14">
        <f>L379/SUM(L$377:L$385)*$G$74</f>
        <v>4298.4249207126331</v>
      </c>
      <c r="R379" s="14">
        <f t="shared" si="280"/>
        <v>4692.9972782375662</v>
      </c>
      <c r="S379" s="14">
        <f t="shared" si="281"/>
        <v>4673.8368897228902</v>
      </c>
      <c r="T379" s="167">
        <f t="shared" si="282"/>
        <v>4220.6440186232121</v>
      </c>
    </row>
    <row r="380" spans="1:42" x14ac:dyDescent="0.25">
      <c r="A380" s="130" t="s">
        <v>27</v>
      </c>
      <c r="B380" s="156">
        <f>(VLOOKUP(A380,'中情景（2001-2060, 2020RMB）'!$A$14:$W$54,20,0)/VLOOKUP(A380,'中情景（2001-2060, 2020RMB）'!$A$14:$W$54,17,0))^(1/3)-1</f>
        <v>3.0429296625402502E-2</v>
      </c>
      <c r="C380" s="156">
        <f>(VLOOKUP(A380,'中情景（2001-2060, 2020RMB）'!$A$14:$W$54,23,0)/VLOOKUP(A380,'中情景（2001-2060, 2020RMB）'!$A$14:$W$54,20,0))^(1/3)-1</f>
        <v>6.6952428340167458E-2</v>
      </c>
      <c r="D380" s="1">
        <v>0.7</v>
      </c>
      <c r="E380" s="1">
        <v>0.5</v>
      </c>
      <c r="F380" s="1">
        <v>0.4</v>
      </c>
      <c r="G380" s="1">
        <v>0.2</v>
      </c>
      <c r="H380" s="163">
        <f t="shared" si="278"/>
        <v>3.4083603737949483E-2</v>
      </c>
      <c r="I380" s="163">
        <f t="shared" si="275"/>
        <v>2.434543124139249E-2</v>
      </c>
      <c r="J380" s="163">
        <f t="shared" si="276"/>
        <v>1.9476344993113993E-2</v>
      </c>
      <c r="K380" s="163">
        <f t="shared" si="277"/>
        <v>9.7381724965569967E-3</v>
      </c>
      <c r="L380" s="14">
        <f>VLOOKUP($A380,'中情景（2001-2060, 2020RMB）'!$A$14:$W$54,23,0)*(1+情景假设!H380)^3</f>
        <v>26594.836504551084</v>
      </c>
      <c r="M380" s="14">
        <f>L380*(1+情景假设!I380)^5</f>
        <v>29993.662376274875</v>
      </c>
      <c r="N380" s="14">
        <f>M380*(1+情景假设!J380)^5</f>
        <v>33030.508892136611</v>
      </c>
      <c r="O380" s="14">
        <f>N380*(1+情景假设!K380)^25</f>
        <v>42085.707704704386</v>
      </c>
      <c r="P380" s="14">
        <f>VLOOKUP($A380,'中情景（2001-2060, 2020RMB）'!$A$14:$W$70,23,0)</f>
        <v>24050.846611769</v>
      </c>
      <c r="Q380" s="14">
        <f t="shared" si="279"/>
        <v>26659.204370108491</v>
      </c>
      <c r="R380" s="14">
        <f t="shared" si="280"/>
        <v>30779.497944158207</v>
      </c>
      <c r="S380" s="14">
        <f t="shared" si="281"/>
        <v>32267.228630537767</v>
      </c>
      <c r="T380" s="167">
        <f t="shared" si="282"/>
        <v>32625.146316339687</v>
      </c>
    </row>
    <row r="381" spans="1:42" x14ac:dyDescent="0.25">
      <c r="A381" s="130" t="s">
        <v>28</v>
      </c>
      <c r="B381" s="156">
        <f>(VLOOKUP(A381,'中情景（2001-2060, 2020RMB）'!$A$14:$W$54,20,0)/VLOOKUP(A381,'中情景（2001-2060, 2020RMB）'!$A$14:$W$54,17,0))^(1/3)-1</f>
        <v>7.3724697676555095E-2</v>
      </c>
      <c r="C381" s="156">
        <f>(VLOOKUP(A381,'中情景（2001-2060, 2020RMB）'!$A$14:$W$54,23,0)/VLOOKUP(A381,'中情景（2001-2060, 2020RMB）'!$A$14:$W$54,20,0))^(1/3)-1</f>
        <v>4.2588314219098589E-2</v>
      </c>
      <c r="D381" s="1">
        <v>0.7</v>
      </c>
      <c r="E381" s="1">
        <v>0.5</v>
      </c>
      <c r="F381" s="1">
        <v>0.4</v>
      </c>
      <c r="G381" s="1">
        <v>0.2</v>
      </c>
      <c r="H381" s="163">
        <f t="shared" si="278"/>
        <v>4.0709554163478788E-2</v>
      </c>
      <c r="I381" s="163">
        <f t="shared" si="275"/>
        <v>2.9078252973913421E-2</v>
      </c>
      <c r="J381" s="163">
        <f t="shared" si="276"/>
        <v>2.3262602379130738E-2</v>
      </c>
      <c r="K381" s="163">
        <f t="shared" si="277"/>
        <v>1.1631301189565369E-2</v>
      </c>
      <c r="L381" s="14">
        <f>VLOOKUP($A381,'中情景（2001-2060, 2020RMB）'!$A$14:$W$54,23,0)*(1+情景假设!H381)^3</f>
        <v>2093.4000175542765</v>
      </c>
      <c r="M381" s="14">
        <f>L381*(1+情景假设!I381)^5</f>
        <v>2415.9849592926898</v>
      </c>
      <c r="N381" s="14">
        <f>M381*(1+情景假设!J381)^5</f>
        <v>2710.3772079327973</v>
      </c>
      <c r="O381" s="14">
        <f>N381*(1+情景假设!K381)^25</f>
        <v>3618.9801375390134</v>
      </c>
      <c r="P381" s="14">
        <f>VLOOKUP($A381,'中情景（2001-2060, 2020RMB）'!$A$14:$W$70,23,0)</f>
        <v>1857.221055664822</v>
      </c>
      <c r="Q381" s="14">
        <f t="shared" si="279"/>
        <v>2098.4667037459644</v>
      </c>
      <c r="R381" s="14">
        <f t="shared" si="280"/>
        <v>2479.2838952034017</v>
      </c>
      <c r="S381" s="14">
        <f t="shared" si="281"/>
        <v>2647.744887278634</v>
      </c>
      <c r="T381" s="167">
        <f t="shared" si="282"/>
        <v>2805.4596902962253</v>
      </c>
    </row>
    <row r="382" spans="1:42" x14ac:dyDescent="0.25">
      <c r="A382" s="130" t="s">
        <v>29</v>
      </c>
      <c r="B382" s="156">
        <f>(VLOOKUP(A382,'中情景（2001-2060, 2020RMB）'!$A$14:$W$54,20,0)/VLOOKUP(A382,'中情景（2001-2060, 2020RMB）'!$A$14:$W$54,17,0))^(1/3)-1</f>
        <v>3.7627999851762794E-2</v>
      </c>
      <c r="C382" s="156">
        <f>(VLOOKUP(A382,'中情景（2001-2060, 2020RMB）'!$A$14:$W$54,23,0)/VLOOKUP(A382,'中情景（2001-2060, 2020RMB）'!$A$14:$W$54,20,0))^(1/3)-1</f>
        <v>2.8280067481713189E-2</v>
      </c>
      <c r="D382" s="1">
        <v>0.7</v>
      </c>
      <c r="E382" s="1">
        <v>0.5</v>
      </c>
      <c r="F382" s="1">
        <v>0.4</v>
      </c>
      <c r="G382" s="1">
        <v>0.2</v>
      </c>
      <c r="H382" s="163">
        <f t="shared" si="278"/>
        <v>2.3067823566716592E-2</v>
      </c>
      <c r="I382" s="163">
        <f t="shared" si="275"/>
        <v>1.6477016833368996E-2</v>
      </c>
      <c r="J382" s="163">
        <f t="shared" si="276"/>
        <v>1.3181613466695198E-2</v>
      </c>
      <c r="K382" s="163">
        <f t="shared" si="277"/>
        <v>6.5908067333475991E-3</v>
      </c>
      <c r="L382" s="14">
        <f>VLOOKUP($A382,'中情景（2001-2060, 2020RMB）'!$A$14:$W$54,23,0)*(1+情景假设!H382)^3</f>
        <v>8250.9287030264768</v>
      </c>
      <c r="M382" s="14">
        <f>L382*(1+情景假设!I382)^5</f>
        <v>8953.4549231227429</v>
      </c>
      <c r="N382" s="14">
        <f>M382*(1+情景假设!J382)^5</f>
        <v>9559.3233251192414</v>
      </c>
      <c r="O382" s="14">
        <f>N382*(1+情景假设!K382)^25</f>
        <v>11265.517379760258</v>
      </c>
      <c r="P382" s="14">
        <f>VLOOKUP($A382,'中情景（2001-2060, 2020RMB）'!$A$14:$W$70,23,0)</f>
        <v>7705.3000762763377</v>
      </c>
      <c r="Q382" s="14">
        <f t="shared" si="279"/>
        <v>8270.8985445176731</v>
      </c>
      <c r="R382" s="14">
        <f t="shared" si="280"/>
        <v>9188.0359237942521</v>
      </c>
      <c r="S382" s="14">
        <f t="shared" si="281"/>
        <v>9338.423222364785</v>
      </c>
      <c r="T382" s="167">
        <f t="shared" si="282"/>
        <v>8733.1109036539292</v>
      </c>
    </row>
    <row r="383" spans="1:42" x14ac:dyDescent="0.25">
      <c r="A383" s="130" t="s">
        <v>30</v>
      </c>
      <c r="B383" s="156">
        <f>(VLOOKUP(A383,'中情景（2001-2060, 2020RMB）'!$A$14:$W$54,20,0)/VLOOKUP(A383,'中情景（2001-2060, 2020RMB）'!$A$14:$W$54,17,0))^(1/3)-1</f>
        <v>4.7039440342731886E-2</v>
      </c>
      <c r="C383" s="156">
        <f>(VLOOKUP(A383,'中情景（2001-2060, 2020RMB）'!$A$14:$W$54,23,0)/VLOOKUP(A383,'中情景（2001-2060, 2020RMB）'!$A$14:$W$54,20,0))^(1/3)-1</f>
        <v>3.8161551876011446E-2</v>
      </c>
      <c r="D383" s="1">
        <v>0.5</v>
      </c>
      <c r="E383" s="1">
        <v>0.3</v>
      </c>
      <c r="F383" s="1">
        <v>0.2</v>
      </c>
      <c r="G383" s="1">
        <v>0.1</v>
      </c>
      <c r="H383" s="163">
        <f t="shared" si="278"/>
        <v>2.1300248054685833E-2</v>
      </c>
      <c r="I383" s="163">
        <f t="shared" si="275"/>
        <v>1.27801488328115E-2</v>
      </c>
      <c r="J383" s="163">
        <f t="shared" si="276"/>
        <v>8.5200992218743329E-3</v>
      </c>
      <c r="K383" s="163">
        <f t="shared" si="277"/>
        <v>4.2600496109371664E-3</v>
      </c>
      <c r="L383" s="14">
        <f>VLOOKUP($A383,'中情景（2001-2060, 2020RMB）'!$A$14:$W$54,23,0)*(1+情景假设!H383)^3</f>
        <v>17176.833483081064</v>
      </c>
      <c r="M383" s="14">
        <f>L383*(1+情景假设!I383)^5</f>
        <v>18302.862073712116</v>
      </c>
      <c r="N383" s="14">
        <f>M383*(1+情景假设!J383)^5</f>
        <v>19095.973193290793</v>
      </c>
      <c r="O383" s="14">
        <f>N383*(1+情景假设!K383)^25</f>
        <v>21237.160849423191</v>
      </c>
      <c r="P383" s="14">
        <f>VLOOKUP($A383,'中情景（2001-2060, 2020RMB）'!$A$14:$W$70,23,0)</f>
        <v>16124.371416167727</v>
      </c>
      <c r="Q383" s="14">
        <f t="shared" si="279"/>
        <v>17218.406820377266</v>
      </c>
      <c r="R383" s="14">
        <f t="shared" si="280"/>
        <v>18782.398044716541</v>
      </c>
      <c r="S383" s="14">
        <f t="shared" si="281"/>
        <v>18654.696933755797</v>
      </c>
      <c r="T383" s="167">
        <f t="shared" si="282"/>
        <v>16463.201353713321</v>
      </c>
    </row>
    <row r="384" spans="1:42" x14ac:dyDescent="0.25">
      <c r="A384" s="130" t="s">
        <v>31</v>
      </c>
      <c r="B384" s="156">
        <f>(VLOOKUP(A384,'中情景（2001-2060, 2020RMB）'!$A$14:$W$54,20,0)/VLOOKUP(A384,'中情景（2001-2060, 2020RMB）'!$A$14:$W$54,17,0))^(1/3)-1</f>
        <v>4.6512456367293176E-2</v>
      </c>
      <c r="C384" s="156">
        <f>(VLOOKUP(A384,'中情景（2001-2060, 2020RMB）'!$A$14:$W$54,23,0)/VLOOKUP(A384,'中情景（2001-2060, 2020RMB）'!$A$14:$W$54,20,0))^(1/3)-1</f>
        <v>3.7900502191664298E-2</v>
      </c>
      <c r="D384" s="1">
        <v>0.6</v>
      </c>
      <c r="E384" s="1">
        <v>0.5</v>
      </c>
      <c r="F384" s="1">
        <v>0.35</v>
      </c>
      <c r="G384" s="1">
        <v>0.2</v>
      </c>
      <c r="H384" s="163">
        <f t="shared" si="278"/>
        <v>2.5323887567687241E-2</v>
      </c>
      <c r="I384" s="163">
        <f t="shared" si="275"/>
        <v>2.1103239639739368E-2</v>
      </c>
      <c r="J384" s="163">
        <f t="shared" si="276"/>
        <v>1.4772267747817557E-2</v>
      </c>
      <c r="K384" s="163">
        <f t="shared" si="277"/>
        <v>8.4412958558957481E-3</v>
      </c>
      <c r="L384" s="14">
        <f>VLOOKUP($A384,'中情景（2001-2060, 2020RMB）'!$A$14:$W$54,23,0)*(1+情景假设!H384)^3</f>
        <v>23178.077867388925</v>
      </c>
      <c r="M384" s="14">
        <f>L384*(1+情景假设!I384)^5</f>
        <v>25729.164753497476</v>
      </c>
      <c r="N384" s="14">
        <f>M384*(1+情景假设!J384)^5</f>
        <v>27686.537013243025</v>
      </c>
      <c r="O384" s="14">
        <f>N384*(1+情景假设!K384)^25</f>
        <v>34161.28381003804</v>
      </c>
      <c r="P384" s="14">
        <f>VLOOKUP($A384,'中情景（2001-2060, 2020RMB）'!$A$14:$W$70,23,0)</f>
        <v>21502.759178911721</v>
      </c>
      <c r="Q384" s="14">
        <f t="shared" si="279"/>
        <v>23234.176102841207</v>
      </c>
      <c r="R384" s="14">
        <f t="shared" si="280"/>
        <v>26403.270254238916</v>
      </c>
      <c r="S384" s="14">
        <f t="shared" si="281"/>
        <v>27046.747075908297</v>
      </c>
      <c r="T384" s="167">
        <f t="shared" si="282"/>
        <v>26482.075351483636</v>
      </c>
    </row>
    <row r="385" spans="1:20" x14ac:dyDescent="0.25">
      <c r="A385" s="130" t="s">
        <v>32</v>
      </c>
      <c r="B385" s="158">
        <f>(VLOOKUP(A385,'中情景（2001-2060, 2020RMB）'!$A$14:$W$54,20,0)/VLOOKUP(A385,'中情景（2001-2060, 2020RMB）'!$A$14:$W$54,17,0))^(1/3)-1</f>
        <v>5.1040412039642602E-2</v>
      </c>
      <c r="C385" s="158">
        <f>(VLOOKUP(A385,'中情景（2001-2060, 2020RMB）'!$A$14:$W$54,23,0)/VLOOKUP(A385,'中情景（2001-2060, 2020RMB）'!$A$14:$W$54,20,0))^(1/3)-1</f>
        <v>4.6563598012598018E-2</v>
      </c>
      <c r="D385" s="151">
        <v>0.7</v>
      </c>
      <c r="E385" s="151">
        <v>0.6</v>
      </c>
      <c r="F385" s="151">
        <v>0.45</v>
      </c>
      <c r="G385" s="151">
        <v>0.3</v>
      </c>
      <c r="H385" s="157">
        <f t="shared" si="278"/>
        <v>3.4161403518284214E-2</v>
      </c>
      <c r="I385" s="157">
        <f t="shared" si="275"/>
        <v>2.9281203015672184E-2</v>
      </c>
      <c r="J385" s="157">
        <f t="shared" si="276"/>
        <v>2.196090226175414E-2</v>
      </c>
      <c r="K385" s="157">
        <f t="shared" si="277"/>
        <v>1.4640601507836092E-2</v>
      </c>
      <c r="L385" s="18">
        <f>VLOOKUP($A385,'中情景（2001-2060, 2020RMB）'!$A$14:$W$54,23,0)*(1+情景假设!H385)^3</f>
        <v>14604.363296335459</v>
      </c>
      <c r="M385" s="18">
        <f>L385*(1+情景假设!I385)^5</f>
        <v>16871.466586132068</v>
      </c>
      <c r="N385" s="18">
        <f>M385*(1+情景假设!J385)^5</f>
        <v>18807.204266088069</v>
      </c>
      <c r="O385" s="18">
        <f>N385*(1+情景假设!K385)^25</f>
        <v>27047.688998768179</v>
      </c>
      <c r="P385" s="18">
        <f>VLOOKUP($A385,'中情景（2001-2060, 2020RMB）'!$A$14:$W$70,23,0)</f>
        <v>13204.368998026079</v>
      </c>
      <c r="Q385" s="18">
        <f t="shared" si="279"/>
        <v>14639.710447014471</v>
      </c>
      <c r="R385" s="18">
        <f t="shared" si="280"/>
        <v>17313.499918354446</v>
      </c>
      <c r="S385" s="18">
        <f t="shared" si="281"/>
        <v>18372.600977381848</v>
      </c>
      <c r="T385" s="169">
        <f t="shared" si="282"/>
        <v>20967.564981805535</v>
      </c>
    </row>
    <row r="386" spans="1:20" x14ac:dyDescent="0.25">
      <c r="A386" s="177" t="s">
        <v>33</v>
      </c>
      <c r="B386" s="171"/>
      <c r="C386" s="171"/>
      <c r="D386" s="153"/>
      <c r="E386" s="153"/>
      <c r="F386" s="153"/>
      <c r="G386" s="153"/>
      <c r="H386" s="178"/>
      <c r="I386" s="178"/>
      <c r="J386" s="178"/>
      <c r="K386" s="178"/>
      <c r="L386" s="173"/>
      <c r="M386" s="173"/>
      <c r="N386" s="173"/>
      <c r="O386" s="173"/>
      <c r="P386" s="173"/>
      <c r="Q386" s="173"/>
      <c r="R386" s="173"/>
      <c r="S386" s="173"/>
      <c r="T386" s="179"/>
    </row>
    <row r="387" spans="1:20" x14ac:dyDescent="0.25">
      <c r="A387" s="129" t="s">
        <v>34</v>
      </c>
      <c r="B387" s="156">
        <f>(VLOOKUP(A387,'中情景（2001-2060, 2020RMB）'!$A$14:$W$54,20,0)/VLOOKUP(A387,'中情景（2001-2060, 2020RMB）'!$A$14:$W$54,17,0))^(1/3)-1</f>
        <v>4.3911486408383826E-2</v>
      </c>
      <c r="C387" s="156">
        <f>(VLOOKUP(A387,'中情景（2001-2060, 2020RMB）'!$A$14:$W$54,23,0)/VLOOKUP(A387,'中情景（2001-2060, 2020RMB）'!$A$14:$W$54,20,0))^(1/3)-1</f>
        <v>7.5370857891373655E-2</v>
      </c>
      <c r="D387" s="1">
        <v>0.8</v>
      </c>
      <c r="E387" s="1">
        <v>0.7</v>
      </c>
      <c r="F387" s="1">
        <v>0.6</v>
      </c>
      <c r="G387" s="1">
        <v>0.5</v>
      </c>
      <c r="H387" s="155">
        <f t="shared" ref="H387:H392" si="283">AVERAGE($B387:$C387)*D387</f>
        <v>4.7712937719902995E-2</v>
      </c>
      <c r="I387" s="155">
        <f t="shared" ref="I387:I392" si="284">AVERAGE($B387:$C387)*E387</f>
        <v>4.1748820504915116E-2</v>
      </c>
      <c r="J387" s="155">
        <f t="shared" ref="J387:J392" si="285">AVERAGE($B387:$C387)*F387</f>
        <v>3.5784703289927243E-2</v>
      </c>
      <c r="K387" s="155">
        <f t="shared" ref="K387:K392" si="286">AVERAGE($B387:$C387)*G387</f>
        <v>2.982058607493937E-2</v>
      </c>
      <c r="L387" s="14">
        <f>VLOOKUP($A387,'中情景（2001-2060, 2020RMB）'!$A$14:$W$54,23,0)*(1+情景假设!H387)^3</f>
        <v>17457.395744319903</v>
      </c>
      <c r="M387" s="14">
        <f>L387*(1+情景假设!I387)^5</f>
        <v>21418.770831544822</v>
      </c>
      <c r="N387" s="14">
        <f>M387*(1+情景假设!J387)^5</f>
        <v>25535.361413267965</v>
      </c>
      <c r="O387" s="14">
        <f>N387*(1+情景假设!K387)^25</f>
        <v>53233.036126901265</v>
      </c>
      <c r="P387" s="14">
        <f>VLOOKUP($A387,'中情景（2001-2060, 2020RMB）'!$A$14:$W$70,23,0)</f>
        <v>15179.327689922766</v>
      </c>
      <c r="Q387" s="14">
        <f>L387/SUM(L$387:L$392)*$G$75</f>
        <v>16491.066982145428</v>
      </c>
      <c r="R387" s="14">
        <f>M387/SUM(M$387:M$392)*$L$75</f>
        <v>18621.915260191567</v>
      </c>
      <c r="S387" s="14">
        <f>N387/SUM(N$387:N$392)*$Q$75</f>
        <v>20511.767869950349</v>
      </c>
      <c r="T387" s="167">
        <f>O387/SUM(O$387:O$392)*$AP$75</f>
        <v>24958.285005307709</v>
      </c>
    </row>
    <row r="388" spans="1:20" x14ac:dyDescent="0.25">
      <c r="A388" s="130" t="s">
        <v>35</v>
      </c>
      <c r="B388" s="156">
        <f>(VLOOKUP(A388,'高情景（2001-2060, 2020RMB）'!$A$14:$W$54,20,0)/VLOOKUP(A388,'高情景（2001-2060, 2020RMB）'!$A$14:$W$54,17,0))^(1/3)-1</f>
        <v>6.2830620842833751E-2</v>
      </c>
      <c r="C388" s="156">
        <f>(VLOOKUP(A388,'中情景（2001-2060, 2020RMB）'!$A$14:$W$54,23,0)/VLOOKUP(A388,'中情景（2001-2060, 2020RMB）'!$A$14:$W$54,20,0))^(1/3)-1</f>
        <v>6.0936109817283146E-2</v>
      </c>
      <c r="D388" s="1">
        <v>0.8</v>
      </c>
      <c r="E388" s="1">
        <v>0.7</v>
      </c>
      <c r="F388" s="1">
        <v>0.6</v>
      </c>
      <c r="G388" s="1">
        <v>0.5</v>
      </c>
      <c r="H388" s="155">
        <f t="shared" si="283"/>
        <v>4.9506692264046762E-2</v>
      </c>
      <c r="I388" s="155">
        <f t="shared" si="284"/>
        <v>4.3318355731040911E-2</v>
      </c>
      <c r="J388" s="155">
        <f t="shared" si="285"/>
        <v>3.7130019198035068E-2</v>
      </c>
      <c r="K388" s="155">
        <f t="shared" si="286"/>
        <v>3.0941682665029224E-2</v>
      </c>
      <c r="L388" s="14">
        <f>VLOOKUP($A388,'中情景（2001-2060, 2020RMB）'!$A$14:$W$54,23,0)*(1+情景假设!H388)^3</f>
        <v>18256.884353539455</v>
      </c>
      <c r="M388" s="14">
        <f>L388*(1+情景假设!I388)^5</f>
        <v>22568.926690594119</v>
      </c>
      <c r="N388" s="14">
        <f>M388*(1+情景假设!J388)^5</f>
        <v>27081.762818265517</v>
      </c>
      <c r="O388" s="14">
        <f>N388*(1+情景假设!K388)^25</f>
        <v>58013.54583173139</v>
      </c>
      <c r="P388" s="14">
        <f>VLOOKUP($A388,'中情景（2001-2060, 2020RMB）'!$A$14:$W$70,23,0)</f>
        <v>15793.232462385689</v>
      </c>
      <c r="Q388" s="14">
        <f t="shared" ref="Q388:Q392" si="287">L388/SUM(L$387:L$392)*$G$75</f>
        <v>17246.301061683993</v>
      </c>
      <c r="R388" s="14">
        <f t="shared" ref="R388:R392" si="288">M388/SUM(M$387:M$392)*$L$75</f>
        <v>19621.884171184582</v>
      </c>
      <c r="S388" s="14">
        <f t="shared" ref="S388:S392" si="289">N388/SUM(N$387:N$392)*$Q$75</f>
        <v>21753.944400751036</v>
      </c>
      <c r="T388" s="167">
        <f t="shared" ref="T388:T392" si="290">O388/SUM(O$387:O$392)*$AP$75</f>
        <v>27199.624826680301</v>
      </c>
    </row>
    <row r="389" spans="1:20" x14ac:dyDescent="0.25">
      <c r="A389" s="130" t="s">
        <v>36</v>
      </c>
      <c r="B389" s="156">
        <f>(VLOOKUP(A389,'高情景（2001-2060, 2020RMB）'!$A$14:$W$54,20,0)/VLOOKUP(A389,'高情景（2001-2060, 2020RMB）'!$A$14:$W$54,17,0))^(1/3)-1</f>
        <v>8.8012669513386932E-2</v>
      </c>
      <c r="C389" s="156">
        <f>(VLOOKUP(A389,'中情景（2001-2060, 2020RMB）'!$A$14:$W$54,23,0)/VLOOKUP(A389,'中情景（2001-2060, 2020RMB）'!$A$14:$W$54,20,0))^(1/3)-1</f>
        <v>8.2574294780134005E-2</v>
      </c>
      <c r="D389" s="1">
        <v>0.8</v>
      </c>
      <c r="E389" s="1">
        <v>0.7</v>
      </c>
      <c r="F389" s="1">
        <v>0.6</v>
      </c>
      <c r="G389" s="1">
        <v>0.5</v>
      </c>
      <c r="H389" s="155">
        <f t="shared" si="283"/>
        <v>6.8234785717408375E-2</v>
      </c>
      <c r="I389" s="155">
        <f t="shared" si="284"/>
        <v>5.9705437502732321E-2</v>
      </c>
      <c r="J389" s="155">
        <f t="shared" si="285"/>
        <v>5.1176089288056281E-2</v>
      </c>
      <c r="K389" s="155">
        <f t="shared" si="286"/>
        <v>4.2646741073380234E-2</v>
      </c>
      <c r="L389" s="14">
        <f>VLOOKUP($A389,'中情景（2001-2060, 2020RMB）'!$A$14:$W$54,23,0)*(1+情景假设!H389)^3</f>
        <v>14877.235066101335</v>
      </c>
      <c r="M389" s="14">
        <f>L389*(1+情景假设!I389)^5</f>
        <v>19881.449250089703</v>
      </c>
      <c r="N389" s="14">
        <f>M389*(1+情景假设!J389)^5</f>
        <v>25516.752834859311</v>
      </c>
      <c r="O389" s="14">
        <f>N389*(1+情景假设!K389)^25</f>
        <v>72486.171126409317</v>
      </c>
      <c r="P389" s="14">
        <f>VLOOKUP($A389,'中情景（2001-2060, 2020RMB）'!$A$14:$W$70,23,0)</f>
        <v>12204.55859303716</v>
      </c>
      <c r="Q389" s="14">
        <f t="shared" si="287"/>
        <v>14053.727347277811</v>
      </c>
      <c r="R389" s="14">
        <f t="shared" si="288"/>
        <v>17285.336590823725</v>
      </c>
      <c r="S389" s="14">
        <f t="shared" si="289"/>
        <v>20496.820173125907</v>
      </c>
      <c r="T389" s="167">
        <f t="shared" si="290"/>
        <v>33985.108675816969</v>
      </c>
    </row>
    <row r="390" spans="1:20" x14ac:dyDescent="0.25">
      <c r="A390" s="130" t="s">
        <v>37</v>
      </c>
      <c r="B390" s="156">
        <f>(VLOOKUP(A390,'高情景（2001-2060, 2020RMB）'!$A$14:$W$54,20,0)/VLOOKUP(A390,'高情景（2001-2060, 2020RMB）'!$A$14:$W$54,17,0))^(1/3)-1</f>
        <v>5.201591196057076E-2</v>
      </c>
      <c r="C390" s="156">
        <f>(VLOOKUP(A390,'中情景（2001-2060, 2020RMB）'!$A$14:$W$54,23,0)/VLOOKUP(A390,'中情景（2001-2060, 2020RMB）'!$A$14:$W$54,20,0))^(1/3)-1</f>
        <v>6.945262358549531E-2</v>
      </c>
      <c r="D390" s="1">
        <v>0.8</v>
      </c>
      <c r="E390" s="1">
        <v>0.7</v>
      </c>
      <c r="F390" s="1">
        <v>0.6</v>
      </c>
      <c r="G390" s="1">
        <v>0.5</v>
      </c>
      <c r="H390" s="155">
        <f t="shared" si="283"/>
        <v>4.8587414218426432E-2</v>
      </c>
      <c r="I390" s="155">
        <f t="shared" si="284"/>
        <v>4.251398744112312E-2</v>
      </c>
      <c r="J390" s="155">
        <f t="shared" si="285"/>
        <v>3.6440560663819822E-2</v>
      </c>
      <c r="K390" s="155">
        <f t="shared" si="286"/>
        <v>3.0367133886516517E-2</v>
      </c>
      <c r="L390" s="14">
        <f>VLOOKUP($A390,'中情景（2001-2060, 2020RMB）'!$A$14:$W$54,23,0)*(1+情景假设!H390)^3</f>
        <v>27928.415410198733</v>
      </c>
      <c r="M390" s="14">
        <f>L390*(1+情景假设!I390)^5</f>
        <v>34391.866692654286</v>
      </c>
      <c r="N390" s="14">
        <f>M390*(1+情景假设!J390)^5</f>
        <v>41131.803428661085</v>
      </c>
      <c r="O390" s="14">
        <f>N390*(1+情景假设!K390)^25</f>
        <v>86891.578147199136</v>
      </c>
      <c r="P390" s="14">
        <f>VLOOKUP($A390,'中情景（2001-2060, 2020RMB）'!$A$14:$W$70,23,0)</f>
        <v>24223.247878201622</v>
      </c>
      <c r="Q390" s="14">
        <f>L390/SUM(L$387:L$392)*$G$75</f>
        <v>26382.478577002239</v>
      </c>
      <c r="R390" s="14">
        <f t="shared" si="288"/>
        <v>29900.98882085201</v>
      </c>
      <c r="S390" s="14">
        <f t="shared" si="289"/>
        <v>33039.908476202399</v>
      </c>
      <c r="T390" s="167">
        <f t="shared" si="290"/>
        <v>40739.077267524677</v>
      </c>
    </row>
    <row r="391" spans="1:20" x14ac:dyDescent="0.25">
      <c r="A391" s="130" t="s">
        <v>38</v>
      </c>
      <c r="B391" s="156">
        <f>(VLOOKUP(A391,'高情景（2001-2060, 2020RMB）'!$A$14:$W$54,20,0)/VLOOKUP(A391,'高情景（2001-2060, 2020RMB）'!$A$14:$W$54,17,0))^(1/3)-1</f>
        <v>5.2856842755794275E-2</v>
      </c>
      <c r="C391" s="156">
        <f>(VLOOKUP(A391,'中情景（2001-2060, 2020RMB）'!$A$14:$W$54,23,0)/VLOOKUP(A391,'中情景（2001-2060, 2020RMB）'!$A$14:$W$54,20,0))^(1/3)-1</f>
        <v>4.2290324652889622E-2</v>
      </c>
      <c r="D391" s="1">
        <v>0.8</v>
      </c>
      <c r="E391" s="1">
        <v>0.7</v>
      </c>
      <c r="F391" s="1">
        <v>0.6</v>
      </c>
      <c r="G391" s="1">
        <v>0.5</v>
      </c>
      <c r="H391" s="155">
        <f t="shared" si="283"/>
        <v>3.8058866963473562E-2</v>
      </c>
      <c r="I391" s="155">
        <f t="shared" si="284"/>
        <v>3.3301508593039361E-2</v>
      </c>
      <c r="J391" s="155">
        <f t="shared" si="285"/>
        <v>2.8544150222605168E-2</v>
      </c>
      <c r="K391" s="155">
        <f t="shared" si="286"/>
        <v>2.3786791852170974E-2</v>
      </c>
      <c r="L391" s="14">
        <f>VLOOKUP($A391,'中情景（2001-2060, 2020RMB）'!$A$14:$W$54,23,0)*(1+情景假设!H391)^3</f>
        <v>7395.9908003448209</v>
      </c>
      <c r="M391" s="14">
        <f>L391*(1+情景假设!I391)^5</f>
        <v>8712.2770903434266</v>
      </c>
      <c r="N391" s="14">
        <f>M391*(1+情景假设!J391)^5</f>
        <v>10028.73999757698</v>
      </c>
      <c r="O391" s="14">
        <f>N391*(1+情景假设!K391)^25</f>
        <v>18050.300216312586</v>
      </c>
      <c r="P391" s="14">
        <f>VLOOKUP($A391,'中情景（2001-2060, 2020RMB）'!$A$14:$W$70,23,0)</f>
        <v>6611.9630030332355</v>
      </c>
      <c r="Q391" s="14">
        <f t="shared" si="287"/>
        <v>6986.5964817520025</v>
      </c>
      <c r="R391" s="14">
        <f t="shared" si="288"/>
        <v>7574.6310082716427</v>
      </c>
      <c r="S391" s="14">
        <f t="shared" si="289"/>
        <v>8055.7773798142398</v>
      </c>
      <c r="T391" s="167">
        <f t="shared" si="290"/>
        <v>8462.8751243146726</v>
      </c>
    </row>
    <row r="392" spans="1:20" x14ac:dyDescent="0.25">
      <c r="A392" s="130" t="s">
        <v>39</v>
      </c>
      <c r="B392" s="156">
        <f>(VLOOKUP(A392,'高情景（2001-2060, 2020RMB）'!$A$14:$W$54,20,0)/VLOOKUP(A392,'高情景（2001-2060, 2020RMB）'!$A$14:$W$54,17,0))^(1/3)-1</f>
        <v>8.4803532887303135E-2</v>
      </c>
      <c r="C392" s="158">
        <f>(VLOOKUP(A392,'中情景（2001-2060, 2020RMB）'!$A$14:$W$54,23,0)/VLOOKUP(A392,'中情景（2001-2060, 2020RMB）'!$A$14:$W$54,20,0))^(1/3)-1</f>
        <v>0.13348082333262457</v>
      </c>
      <c r="D392" s="151">
        <v>0.9</v>
      </c>
      <c r="E392" s="151">
        <v>0.8</v>
      </c>
      <c r="F392" s="151">
        <v>0.6</v>
      </c>
      <c r="G392" s="151">
        <v>0.4</v>
      </c>
      <c r="H392" s="157">
        <f t="shared" si="283"/>
        <v>9.8227960298967465E-2</v>
      </c>
      <c r="I392" s="157">
        <f t="shared" si="284"/>
        <v>8.731374248797108E-2</v>
      </c>
      <c r="J392" s="157">
        <f t="shared" si="285"/>
        <v>6.548530686597831E-2</v>
      </c>
      <c r="K392" s="157">
        <f t="shared" si="286"/>
        <v>4.365687124398554E-2</v>
      </c>
      <c r="L392" s="18">
        <f>VLOOKUP($A392,'中情景（2001-2060, 2020RMB）'!$A$14:$W$54,23,0)*(1+情景假设!H392)^3</f>
        <v>36451.554687681244</v>
      </c>
      <c r="M392" s="18">
        <f>L392*(1+情景假设!I392)^5</f>
        <v>55397.535119726956</v>
      </c>
      <c r="N392" s="18">
        <f>M392*(1+情景假设!J392)^5</f>
        <v>76072.51371067288</v>
      </c>
      <c r="O392" s="18">
        <f>N392*(1+情景假设!K392)^25</f>
        <v>221396.72198911465</v>
      </c>
      <c r="P392" s="18">
        <f>VLOOKUP($A392,'中情景（2001-2060, 2020RMB）'!$A$14:$W$70,23,0)</f>
        <v>27519.375031440293</v>
      </c>
      <c r="Q392" s="18">
        <f t="shared" si="287"/>
        <v>34433.831870568443</v>
      </c>
      <c r="R392" s="18">
        <f t="shared" si="288"/>
        <v>48163.744443435797</v>
      </c>
      <c r="S392" s="18">
        <f t="shared" si="289"/>
        <v>61106.702868367305</v>
      </c>
      <c r="T392" s="169">
        <f t="shared" si="290"/>
        <v>103801.75335993661</v>
      </c>
    </row>
    <row r="393" spans="1:20" x14ac:dyDescent="0.25">
      <c r="A393" s="152" t="s">
        <v>40</v>
      </c>
      <c r="B393" s="171"/>
      <c r="C393" s="171"/>
      <c r="D393" s="153"/>
      <c r="E393" s="153"/>
      <c r="F393" s="153"/>
      <c r="G393" s="153"/>
      <c r="H393" s="178"/>
      <c r="I393" s="178"/>
      <c r="J393" s="178"/>
      <c r="K393" s="178"/>
      <c r="L393" s="173"/>
      <c r="M393" s="173"/>
      <c r="N393" s="173"/>
      <c r="O393" s="173"/>
      <c r="P393" s="173"/>
      <c r="Q393" s="173"/>
      <c r="R393" s="173"/>
      <c r="S393" s="173"/>
      <c r="T393" s="179"/>
    </row>
    <row r="394" spans="1:20" x14ac:dyDescent="0.25">
      <c r="A394" s="129" t="s">
        <v>41</v>
      </c>
      <c r="B394" s="170">
        <f>(VLOOKUP(A394,'中情景（2001-2060, 2020RMB）'!$A$14:$W$54,20,0)/VLOOKUP(A394,'中情景（2001-2060, 2020RMB）'!$A$14:$W$54,17,0))^(1/3)-1</f>
        <v>0.10983549551460459</v>
      </c>
      <c r="C394" s="170">
        <f>(VLOOKUP(A394,'中情景（2001-2060, 2020RMB）'!$A$14:$W$54,23,0)/VLOOKUP(A394,'中情景（2001-2060, 2020RMB）'!$A$14:$W$54,20,0))^(1/3)-1</f>
        <v>0.11113719350225448</v>
      </c>
      <c r="D394" s="150">
        <v>0.8</v>
      </c>
      <c r="E394" s="150">
        <v>0.7</v>
      </c>
      <c r="F394" s="150">
        <v>0.6</v>
      </c>
      <c r="G394" s="150">
        <v>0.4</v>
      </c>
      <c r="H394" s="176">
        <f t="shared" ref="H394:H396" si="291">AVERAGE($B394:$C394)*D394</f>
        <v>8.8389075606743639E-2</v>
      </c>
      <c r="I394" s="176">
        <f t="shared" ref="I394:I396" si="292">AVERAGE($B394:$C394)*E394</f>
        <v>7.7340441155900663E-2</v>
      </c>
      <c r="J394" s="176">
        <f t="shared" ref="J394:J396" si="293">AVERAGE($B394:$C394)*F394</f>
        <v>6.6291806705057715E-2</v>
      </c>
      <c r="K394" s="176">
        <f t="shared" ref="K394:K396" si="294">AVERAGE($B394:$C394)*G394</f>
        <v>4.4194537803371819E-2</v>
      </c>
      <c r="L394" s="10">
        <f>VLOOKUP($A394,'中情景（2001-2060, 2020RMB）'!$A$14:$W$54,23,0)*(1+情景假设!H394)^3</f>
        <v>51635.257220785155</v>
      </c>
      <c r="M394" s="10">
        <f>L394*(1+情景假设!I394)^5</f>
        <v>74939.563336998181</v>
      </c>
      <c r="N394" s="10">
        <f>M394*(1+情景假设!J394)^5</f>
        <v>103297.90625147852</v>
      </c>
      <c r="O394" s="10">
        <f>N394*(1+情景假设!K394)^25</f>
        <v>304527.80059354386</v>
      </c>
      <c r="P394" s="10">
        <f>VLOOKUP($A394,'中情景（2001-2060, 2020RMB）'!$A$14:$W$70,23,0)</f>
        <v>40049.197919647981</v>
      </c>
      <c r="Q394" s="10">
        <f>L394/SUM(L$394:L$396)*$G$76</f>
        <v>48318.429672099148</v>
      </c>
      <c r="R394" s="10">
        <f>M394/SUM(M$394:M$396)*$L$76</f>
        <v>62285.926728800856</v>
      </c>
      <c r="S394" s="10">
        <f>N394/SUM(N$394:N$396)*$Q$76</f>
        <v>80205.087467094563</v>
      </c>
      <c r="T394" s="175">
        <f>O394/SUM(O$394:O$396)*$AP$76</f>
        <v>148372.42590714211</v>
      </c>
    </row>
    <row r="395" spans="1:20" x14ac:dyDescent="0.25">
      <c r="A395" s="130" t="s">
        <v>42</v>
      </c>
      <c r="B395" s="156">
        <f>(VLOOKUP(A395,'中情景（2001-2060, 2020RMB）'!$A$14:$W$54,20,0)/VLOOKUP(A395,'中情景（2001-2060, 2020RMB）'!$A$14:$W$54,17,0))^(1/3)-1</f>
        <v>8.6584169191379345E-2</v>
      </c>
      <c r="C395" s="156">
        <f>(VLOOKUP(A395,'中情景（2001-2060, 2020RMB）'!$A$14:$W$54,23,0)/VLOOKUP(A395,'中情景（2001-2060, 2020RMB）'!$A$14:$W$54,20,0))^(1/3)-1</f>
        <v>7.4164155276645882E-2</v>
      </c>
      <c r="D395" s="1">
        <v>0.8</v>
      </c>
      <c r="E395" s="1">
        <v>0.7</v>
      </c>
      <c r="F395" s="1">
        <v>0.6</v>
      </c>
      <c r="G395" s="1">
        <v>0.5</v>
      </c>
      <c r="H395" s="155">
        <f t="shared" si="291"/>
        <v>6.4299329787210091E-2</v>
      </c>
      <c r="I395" s="155">
        <f t="shared" si="292"/>
        <v>5.6261913563808823E-2</v>
      </c>
      <c r="J395" s="155">
        <f t="shared" si="293"/>
        <v>4.8224497340407568E-2</v>
      </c>
      <c r="K395" s="155">
        <f t="shared" si="294"/>
        <v>4.0187081117006307E-2</v>
      </c>
      <c r="L395" s="14">
        <f>VLOOKUP($A395,'中情景（2001-2060, 2020RMB）'!$A$14:$W$54,23,0)*(1+情景假设!H395)^3</f>
        <v>3887.7760818657689</v>
      </c>
      <c r="M395" s="14">
        <f>L395*(1+情景假设!I395)^5</f>
        <v>5111.6292372655316</v>
      </c>
      <c r="N395" s="14">
        <f>M395*(1+情景假设!J395)^5</f>
        <v>6468.9064547280595</v>
      </c>
      <c r="O395" s="14">
        <f>N395*(1+情景假设!K395)^25</f>
        <v>17322.766916185901</v>
      </c>
      <c r="P395" s="14">
        <f>VLOOKUP($A395,'中情景（2001-2060, 2020RMB）'!$A$14:$W$70,23,0)</f>
        <v>3224.8526645654251</v>
      </c>
      <c r="Q395" s="14">
        <f>L395/SUM(L$394:L$396)*$G$76</f>
        <v>3638.0420143793353</v>
      </c>
      <c r="R395" s="14">
        <f t="shared" ref="R395:R396" si="295">M395/SUM(M$394:M$396)*$L$76</f>
        <v>4248.5244103354607</v>
      </c>
      <c r="S395" s="14">
        <f t="shared" ref="S395:S396" si="296">N395/SUM(N$394:N$396)*$Q$76</f>
        <v>5022.7466058683103</v>
      </c>
      <c r="T395" s="167">
        <f t="shared" ref="T395:T396" si="297">O395/SUM(O$394:O$396)*$AP$76</f>
        <v>8440.020732980578</v>
      </c>
    </row>
    <row r="396" spans="1:20" x14ac:dyDescent="0.25">
      <c r="A396" s="130" t="s">
        <v>43</v>
      </c>
      <c r="B396" s="158">
        <f>(VLOOKUP(A396,'中情景（2001-2060, 2020RMB）'!$A$14:$W$54,20,0)/VLOOKUP(A396,'中情景（2001-2060, 2020RMB）'!$A$14:$W$54,17,0))^(1/3)-1</f>
        <v>8.499311454124503E-2</v>
      </c>
      <c r="C396" s="158">
        <f>(VLOOKUP(A396,'中情景（2001-2060, 2020RMB）'!$A$14:$W$54,23,0)/VLOOKUP(A396,'中情景（2001-2060, 2020RMB）'!$A$14:$W$54,20,0))^(1/3)-1</f>
        <v>9.3141707414592156E-2</v>
      </c>
      <c r="D396" s="151">
        <v>0.8</v>
      </c>
      <c r="E396" s="151">
        <v>0.7</v>
      </c>
      <c r="F396" s="151">
        <v>0.6</v>
      </c>
      <c r="G396" s="151">
        <v>0.5</v>
      </c>
      <c r="H396" s="157">
        <f t="shared" si="291"/>
        <v>7.1253928782334872E-2</v>
      </c>
      <c r="I396" s="157">
        <f t="shared" si="292"/>
        <v>6.2347187684543011E-2</v>
      </c>
      <c r="J396" s="157">
        <f t="shared" si="293"/>
        <v>5.3440446586751157E-2</v>
      </c>
      <c r="K396" s="157">
        <f t="shared" si="294"/>
        <v>4.4533705488959296E-2</v>
      </c>
      <c r="L396" s="18">
        <f>VLOOKUP($A396,'中情景（2001-2060, 2020RMB）'!$A$14:$W$54,23,0)*(1+情景假设!H396)^3</f>
        <v>14171.433044547777</v>
      </c>
      <c r="M396" s="18">
        <f>L396*(1+情景假设!I396)^5</f>
        <v>19175.475051386857</v>
      </c>
      <c r="N396" s="18">
        <f>M396*(1+情景假设!J396)^5</f>
        <v>24876.889482506991</v>
      </c>
      <c r="O396" s="18">
        <f>N396*(1+情景假设!K396)^25</f>
        <v>73936.270597596245</v>
      </c>
      <c r="P396" s="18">
        <f>VLOOKUP($A396,'中情景（2001-2060, 2020RMB）'!$A$14:$W$70,23,0)</f>
        <v>11527.535972617879</v>
      </c>
      <c r="Q396" s="18">
        <f t="shared" ref="Q396" si="298">L396/SUM(L$394:L$396)*$G$76</f>
        <v>13261.120942769492</v>
      </c>
      <c r="R396" s="18">
        <f t="shared" si="295"/>
        <v>15937.672717275704</v>
      </c>
      <c r="S396" s="18">
        <f t="shared" si="296"/>
        <v>19315.5231239274</v>
      </c>
      <c r="T396" s="169">
        <f t="shared" si="297"/>
        <v>36023.324667602879</v>
      </c>
    </row>
    <row r="397" spans="1:20" x14ac:dyDescent="0.25">
      <c r="A397" s="182" t="s">
        <v>53</v>
      </c>
      <c r="B397" s="183"/>
      <c r="C397" s="184"/>
      <c r="D397" s="185"/>
      <c r="E397" s="185"/>
      <c r="F397" s="185"/>
      <c r="G397" s="185"/>
      <c r="H397" s="186"/>
      <c r="I397" s="186"/>
      <c r="J397" s="186"/>
      <c r="K397" s="186"/>
      <c r="L397" s="187"/>
      <c r="M397" s="187"/>
      <c r="N397" s="187"/>
      <c r="O397" s="187"/>
      <c r="P397" s="187"/>
      <c r="Q397" s="187"/>
      <c r="R397" s="187"/>
      <c r="S397" s="187"/>
      <c r="T397" s="188"/>
    </row>
    <row r="398" spans="1:20" x14ac:dyDescent="0.25">
      <c r="A398" s="131" t="s">
        <v>44</v>
      </c>
      <c r="B398" s="166">
        <f>(VLOOKUP(A398,'中情景（2001-2060, 2020RMB）'!$A$14:$W$54,20,0)/VLOOKUP(A398,'中情景（2001-2060, 2020RMB）'!$A$14:$W$54,17,0))^(1/3)-1</f>
        <v>3.8478237653810199E-2</v>
      </c>
      <c r="C398" s="156">
        <f>(VLOOKUP(A398,'中情景（2001-2060, 2020RMB）'!$A$14:$W$54,23,0)/VLOOKUP(A398,'中情景（2001-2060, 2020RMB）'!$A$14:$W$54,20,0))^(1/3)-1</f>
        <v>3.0088112665055178E-2</v>
      </c>
      <c r="D398" s="1">
        <v>0.7</v>
      </c>
      <c r="E398" s="1">
        <v>0.6</v>
      </c>
      <c r="F398" s="1">
        <v>0.5</v>
      </c>
      <c r="G398" s="1">
        <v>0.4</v>
      </c>
      <c r="H398" s="155">
        <f t="shared" ref="H398:H414" si="299">AVERAGE($B398:$C398)*D398</f>
        <v>2.3998222611602879E-2</v>
      </c>
      <c r="I398" s="155">
        <f t="shared" ref="I398:I414" si="300">AVERAGE($B398:$C398)*E398</f>
        <v>2.0569905095659612E-2</v>
      </c>
      <c r="J398" s="155">
        <f t="shared" ref="J398:J414" si="301">AVERAGE($B398:$C398)*F398</f>
        <v>1.7141587579716344E-2</v>
      </c>
      <c r="K398" s="155">
        <f t="shared" ref="K398:K414" si="302">AVERAGE($B398:$C398)*G398</f>
        <v>1.3713270063773077E-2</v>
      </c>
      <c r="L398" s="14">
        <f>VLOOKUP($A398,'中情景（2001-2060, 2020RMB）'!$A$14:$W$54,23,0)*(1+情景假设!H398)^3</f>
        <v>12865.168475545936</v>
      </c>
      <c r="M398" s="14">
        <f>L398*(1+情景假设!I398)^5</f>
        <v>14243.911468614675</v>
      </c>
      <c r="N398" s="14">
        <f>M398*(1+情景假设!J398)^5</f>
        <v>15507.304811337654</v>
      </c>
      <c r="O398" s="14">
        <f>N398*(1+情景假设!K398)^25</f>
        <v>21797.897977489905</v>
      </c>
      <c r="P398" s="14">
        <f>VLOOKUP($A398,'中情景（2001-2060, 2020RMB）'!$A$14:$W$70,23,0)</f>
        <v>11981.684218336073</v>
      </c>
      <c r="Q398" s="14">
        <f>L398/SUM(L$398:L$414)*$G$77</f>
        <v>12351.698724442003</v>
      </c>
      <c r="R398" s="14">
        <f>M398/SUM(M$398:M$414)*$L$77</f>
        <v>13661.110994029577</v>
      </c>
      <c r="S398" s="14">
        <f>N398/SUM(N$398:N$414)*$Q$77</f>
        <v>14600.310932580987</v>
      </c>
      <c r="T398" s="167">
        <f>O398/SUM(O$398:O$414)*$AP$77</f>
        <v>12758.432617287328</v>
      </c>
    </row>
    <row r="399" spans="1:20" x14ac:dyDescent="0.25">
      <c r="A399" s="132" t="s">
        <v>45</v>
      </c>
      <c r="B399" s="166">
        <f>(VLOOKUP(A399,'中情景（2001-2060, 2020RMB）'!$A$14:$W$54,20,0)/VLOOKUP(A399,'中情景（2001-2060, 2020RMB）'!$A$14:$W$54,17,0))^(1/3)-1</f>
        <v>6.0041288590014119E-2</v>
      </c>
      <c r="C399" s="156">
        <f>(VLOOKUP(A399,'中情景（2001-2060, 2020RMB）'!$A$14:$W$54,23,0)/VLOOKUP(A399,'中情景（2001-2060, 2020RMB）'!$A$14:$W$54,20,0))^(1/3)-1</f>
        <v>4.6893213334837647E-2</v>
      </c>
      <c r="D399" s="1">
        <v>0.7</v>
      </c>
      <c r="E399" s="1">
        <v>0.6</v>
      </c>
      <c r="F399" s="1">
        <v>0.5</v>
      </c>
      <c r="G399" s="1">
        <v>0.4</v>
      </c>
      <c r="H399" s="155">
        <f t="shared" si="299"/>
        <v>3.7427075673698115E-2</v>
      </c>
      <c r="I399" s="155">
        <f t="shared" si="300"/>
        <v>3.2080350577455528E-2</v>
      </c>
      <c r="J399" s="155">
        <f t="shared" si="301"/>
        <v>2.6733625481212941E-2</v>
      </c>
      <c r="K399" s="155">
        <f t="shared" si="302"/>
        <v>2.1386900384970355E-2</v>
      </c>
      <c r="L399" s="14">
        <f>VLOOKUP($A399,'中情景（2001-2060, 2020RMB）'!$A$14:$W$54,23,0)*(1+情景假设!H399)^3</f>
        <v>7400.311414477721</v>
      </c>
      <c r="M399" s="14">
        <f>L399*(1+情景假设!I399)^5</f>
        <v>8665.9772484904861</v>
      </c>
      <c r="N399" s="14">
        <f>M399*(1+情景假设!J399)^5</f>
        <v>9887.9547753472489</v>
      </c>
      <c r="O399" s="14">
        <f>N399*(1+情景假设!K399)^25</f>
        <v>16782.76684379857</v>
      </c>
      <c r="P399" s="14">
        <f>VLOOKUP($A399,'中情景（2001-2060, 2020RMB）'!$A$14:$W$70,23,0)</f>
        <v>6627.9200426937196</v>
      </c>
      <c r="Q399" s="14">
        <f t="shared" ref="Q399:Q413" si="303">L399/SUM(L$398:L$414)*$G$77</f>
        <v>7104.952976902171</v>
      </c>
      <c r="R399" s="14">
        <f t="shared" ref="R399:R414" si="304">M399/SUM(M$398:M$414)*$L$77</f>
        <v>8311.4021962450151</v>
      </c>
      <c r="S399" s="14">
        <f t="shared" ref="S399:S414" si="305">N399/SUM(N$398:N$414)*$Q$77</f>
        <v>9309.6263963173988</v>
      </c>
      <c r="T399" s="167">
        <f t="shared" ref="T399:T414" si="306">O399/SUM(O$398:O$414)*$AP$77</f>
        <v>9823.0480814877537</v>
      </c>
    </row>
    <row r="400" spans="1:20" x14ac:dyDescent="0.25">
      <c r="A400" s="132" t="s">
        <v>46</v>
      </c>
      <c r="B400" s="166">
        <f>(VLOOKUP(A400,'中情景（2001-2060, 2020RMB）'!$A$14:$W$54,20,0)/VLOOKUP(A400,'中情景（2001-2060, 2020RMB）'!$A$14:$W$54,17,0))^(1/3)-1</f>
        <v>6.5041663653590875E-2</v>
      </c>
      <c r="C400" s="156">
        <f>(VLOOKUP(A400,'中情景（2001-2060, 2020RMB）'!$A$14:$W$54,23,0)/VLOOKUP(A400,'中情景（2001-2060, 2020RMB）'!$A$14:$W$54,20,0))^(1/3)-1</f>
        <v>5.3855301278841861E-2</v>
      </c>
      <c r="D400" s="1">
        <v>0.8</v>
      </c>
      <c r="E400" s="1">
        <v>0.7</v>
      </c>
      <c r="F400" s="1">
        <v>0.6</v>
      </c>
      <c r="G400" s="1">
        <v>0.5</v>
      </c>
      <c r="H400" s="155">
        <f t="shared" si="299"/>
        <v>4.7558785972973097E-2</v>
      </c>
      <c r="I400" s="155">
        <f t="shared" si="300"/>
        <v>4.1613937726351455E-2</v>
      </c>
      <c r="J400" s="155">
        <f t="shared" si="301"/>
        <v>3.5669089479729819E-2</v>
      </c>
      <c r="K400" s="155">
        <f t="shared" si="302"/>
        <v>2.9724241233108184E-2</v>
      </c>
      <c r="L400" s="14">
        <f>VLOOKUP($A400,'中情景（2001-2060, 2020RMB）'!$A$14:$W$54,23,0)*(1+情景假设!H400)^3</f>
        <v>8359.8051807504435</v>
      </c>
      <c r="M400" s="14">
        <f>L400*(1+情景假设!I400)^5</f>
        <v>10250.146420084979</v>
      </c>
      <c r="N400" s="14">
        <f>M400*(1+情景假设!J400)^5</f>
        <v>12213.359528615769</v>
      </c>
      <c r="O400" s="14">
        <f>N400*(1+情景假设!K400)^25</f>
        <v>25401.453121581897</v>
      </c>
      <c r="P400" s="14">
        <f>VLOOKUP($A400,'中情景（2001-2060, 2020RMB）'!$A$14:$W$70,23,0)</f>
        <v>7272.1184742926107</v>
      </c>
      <c r="Q400" s="14">
        <f t="shared" si="303"/>
        <v>8026.1517899226055</v>
      </c>
      <c r="R400" s="14">
        <f t="shared" si="304"/>
        <v>9830.7538809390389</v>
      </c>
      <c r="S400" s="14">
        <f t="shared" si="305"/>
        <v>11499.022481251484</v>
      </c>
      <c r="T400" s="167">
        <f t="shared" si="306"/>
        <v>14867.613765673961</v>
      </c>
    </row>
    <row r="401" spans="1:20" x14ac:dyDescent="0.25">
      <c r="A401" s="132" t="s">
        <v>47</v>
      </c>
      <c r="B401" s="166">
        <f>(VLOOKUP(A401,'中情景（2001-2060, 2020RMB）'!$A$14:$W$54,20,0)/VLOOKUP(A401,'中情景（2001-2060, 2020RMB）'!$A$14:$W$54,17,0))^(1/3)-1</f>
        <v>3.8972978413204906E-2</v>
      </c>
      <c r="C401" s="156">
        <f>(VLOOKUP(A401,'中情景（2001-2060, 2020RMB）'!$A$14:$W$54,23,0)/VLOOKUP(A401,'中情景（2001-2060, 2020RMB）'!$A$14:$W$54,20,0))^(1/3)-1</f>
        <v>5.3533902155058266E-2</v>
      </c>
      <c r="D401" s="1">
        <v>0.8</v>
      </c>
      <c r="E401" s="1">
        <v>0.7</v>
      </c>
      <c r="F401" s="1">
        <v>0.6</v>
      </c>
      <c r="G401" s="1">
        <v>0.5</v>
      </c>
      <c r="H401" s="155">
        <f t="shared" si="299"/>
        <v>3.7002752227305272E-2</v>
      </c>
      <c r="I401" s="155">
        <f t="shared" si="300"/>
        <v>3.2377408198892108E-2</v>
      </c>
      <c r="J401" s="155">
        <f t="shared" si="301"/>
        <v>2.775206417047895E-2</v>
      </c>
      <c r="K401" s="155">
        <f t="shared" si="302"/>
        <v>2.3126720142065793E-2</v>
      </c>
      <c r="L401" s="14">
        <f>VLOOKUP($A401,'中情景（2001-2060, 2020RMB）'!$A$14:$W$54,23,0)*(1+情景假设!H401)^3</f>
        <v>10058.192329680658</v>
      </c>
      <c r="M401" s="14">
        <f>L401*(1+情景假设!I401)^5</f>
        <v>11795.392495649108</v>
      </c>
      <c r="N401" s="14">
        <f>M401*(1+情景假设!J401)^5</f>
        <v>13525.526676023786</v>
      </c>
      <c r="O401" s="14">
        <f>N401*(1+情景假设!K401)^25</f>
        <v>23954.651569466037</v>
      </c>
      <c r="P401" s="14">
        <f>VLOOKUP($A401,'中情景（2001-2060, 2020RMB）'!$A$14:$W$70,23,0)</f>
        <v>9019.4531857153415</v>
      </c>
      <c r="Q401" s="14">
        <f t="shared" si="303"/>
        <v>9656.7535516426233</v>
      </c>
      <c r="R401" s="14">
        <f t="shared" si="304"/>
        <v>11312.775037689691</v>
      </c>
      <c r="S401" s="14">
        <f t="shared" si="305"/>
        <v>12734.443373582697</v>
      </c>
      <c r="T401" s="167">
        <f t="shared" si="306"/>
        <v>14020.792657862607</v>
      </c>
    </row>
    <row r="402" spans="1:20" x14ac:dyDescent="0.25">
      <c r="A402" s="132" t="s">
        <v>48</v>
      </c>
      <c r="B402" s="166">
        <f>(VLOOKUP(A402,'中情景（2001-2060, 2020RMB）'!$A$14:$W$54,20,0)/VLOOKUP(A402,'中情景（2001-2060, 2020RMB）'!$A$14:$W$54,17,0))^(1/3)-1</f>
        <v>2.805962569093623E-2</v>
      </c>
      <c r="C402" s="156">
        <f>(VLOOKUP(A402,'中情景（2001-2060, 2020RMB）'!$A$14:$W$54,23,0)/VLOOKUP(A402,'中情景（2001-2060, 2020RMB）'!$A$14:$W$54,20,0))^(1/3)-1</f>
        <v>-7.6523101069775334E-3</v>
      </c>
      <c r="D402" s="1">
        <v>0.7</v>
      </c>
      <c r="E402" s="1">
        <v>0.6</v>
      </c>
      <c r="F402" s="1">
        <v>0.5</v>
      </c>
      <c r="G402" s="1">
        <v>0.4</v>
      </c>
      <c r="H402" s="155">
        <f t="shared" si="299"/>
        <v>7.1425604543855431E-3</v>
      </c>
      <c r="I402" s="155">
        <f t="shared" si="300"/>
        <v>6.122194675187609E-3</v>
      </c>
      <c r="J402" s="155">
        <f t="shared" si="301"/>
        <v>5.101828895989674E-3</v>
      </c>
      <c r="K402" s="155">
        <f t="shared" si="302"/>
        <v>4.0814631167917391E-3</v>
      </c>
      <c r="L402" s="14">
        <f>VLOOKUP($A402,'中情景（2001-2060, 2020RMB）'!$A$14:$W$54,23,0)*(1+情景假设!H402)^3</f>
        <v>3427.7753595399113</v>
      </c>
      <c r="M402" s="14">
        <f>L402*(1+情景假设!I402)^5</f>
        <v>3533.9955632075171</v>
      </c>
      <c r="N402" s="14">
        <f>M402*(1+情景假设!J402)^5</f>
        <v>3625.0693231517744</v>
      </c>
      <c r="O402" s="14">
        <f>N402*(1+情景假设!K402)^25</f>
        <v>4013.6551114292315</v>
      </c>
      <c r="P402" s="14">
        <f>VLOOKUP($A402,'中情景（2001-2060, 2020RMB）'!$A$14:$W$70,23,0)</f>
        <v>3355.3629553285882</v>
      </c>
      <c r="Q402" s="14">
        <f t="shared" si="303"/>
        <v>3290.9672824402087</v>
      </c>
      <c r="R402" s="14">
        <f>M402/SUM(M$398:M$414)*$L$77</f>
        <v>3389.3994460554859</v>
      </c>
      <c r="S402" s="14">
        <f t="shared" si="305"/>
        <v>3413.045652619202</v>
      </c>
      <c r="T402" s="167">
        <f t="shared" si="306"/>
        <v>2349.2149720620664</v>
      </c>
    </row>
    <row r="403" spans="1:20" x14ac:dyDescent="0.25">
      <c r="A403" s="132" t="s">
        <v>49</v>
      </c>
      <c r="B403" s="166">
        <f>(VLOOKUP(A403,'中情景（2001-2060, 2020RMB）'!$A$14:$W$54,20,0)/VLOOKUP(A403,'中情景（2001-2060, 2020RMB）'!$A$14:$W$54,17,0))^(1/3)-1</f>
        <v>2.7321656461441357E-2</v>
      </c>
      <c r="C403" s="156">
        <f>(VLOOKUP(A403,'中情景（2001-2060, 2020RMB）'!$A$14:$W$54,23,0)/VLOOKUP(A403,'中情景（2001-2060, 2020RMB）'!$A$14:$W$54,20,0))^(1/3)-1</f>
        <v>3.3080810164053176E-2</v>
      </c>
      <c r="D403" s="1">
        <v>0.7</v>
      </c>
      <c r="E403" s="1">
        <v>0.6</v>
      </c>
      <c r="F403" s="1">
        <v>0.5</v>
      </c>
      <c r="G403" s="1">
        <v>0.4</v>
      </c>
      <c r="H403" s="155">
        <f t="shared" si="299"/>
        <v>2.1140863318923085E-2</v>
      </c>
      <c r="I403" s="155">
        <f t="shared" si="300"/>
        <v>1.8120739987648359E-2</v>
      </c>
      <c r="J403" s="155">
        <f t="shared" si="301"/>
        <v>1.5100616656373633E-2</v>
      </c>
      <c r="K403" s="155">
        <f t="shared" si="302"/>
        <v>1.2080493325098907E-2</v>
      </c>
      <c r="L403" s="14">
        <f>VLOOKUP($A403,'中情景（2001-2060, 2020RMB）'!$A$14:$W$54,23,0)*(1+情景假设!H403)^3</f>
        <v>3267.8927902260921</v>
      </c>
      <c r="M403" s="14">
        <f>L403*(1+情景假设!I403)^5</f>
        <v>3574.9026731704034</v>
      </c>
      <c r="N403" s="14">
        <f>M403*(1+情景假设!J403)^5</f>
        <v>3853.0946782372689</v>
      </c>
      <c r="O403" s="14">
        <f>N403*(1+情景假设!K403)^25</f>
        <v>5202.1879773729252</v>
      </c>
      <c r="P403" s="14">
        <f>VLOOKUP($A403,'中情景（2001-2060, 2020RMB）'!$A$14:$W$70,23,0)</f>
        <v>3069.0985404160137</v>
      </c>
      <c r="Q403" s="14">
        <f t="shared" si="303"/>
        <v>3137.4658859207816</v>
      </c>
      <c r="R403" s="14">
        <f t="shared" si="304"/>
        <v>3428.6328104918848</v>
      </c>
      <c r="S403" s="14">
        <f t="shared" si="305"/>
        <v>3627.7342219911247</v>
      </c>
      <c r="T403" s="167">
        <f t="shared" si="306"/>
        <v>3044.8699613290714</v>
      </c>
    </row>
    <row r="404" spans="1:20" x14ac:dyDescent="0.25">
      <c r="A404" s="132" t="s">
        <v>50</v>
      </c>
      <c r="B404" s="166">
        <f>(VLOOKUP(A404,'中情景（2001-2060, 2020RMB）'!$A$14:$W$54,20,0)/VLOOKUP(A404,'中情景（2001-2060, 2020RMB）'!$A$14:$W$54,17,0))^(1/3)-1</f>
        <v>4.9172685554043749E-2</v>
      </c>
      <c r="C404" s="156">
        <f>(VLOOKUP(A404,'中情景（2001-2060, 2020RMB）'!$A$14:$W$54,23,0)/VLOOKUP(A404,'中情景（2001-2060, 2020RMB）'!$A$14:$W$54,20,0))^(1/3)-1</f>
        <v>7.9168483237206377E-3</v>
      </c>
      <c r="D404" s="1">
        <v>0.7</v>
      </c>
      <c r="E404" s="1">
        <v>0.6</v>
      </c>
      <c r="F404" s="1">
        <v>0.5</v>
      </c>
      <c r="G404" s="1">
        <v>0.4</v>
      </c>
      <c r="H404" s="155">
        <f t="shared" si="299"/>
        <v>1.9981336857217535E-2</v>
      </c>
      <c r="I404" s="155">
        <f t="shared" si="300"/>
        <v>1.7126860163329316E-2</v>
      </c>
      <c r="J404" s="155">
        <f t="shared" si="301"/>
        <v>1.4272383469441097E-2</v>
      </c>
      <c r="K404" s="155">
        <f t="shared" si="302"/>
        <v>1.1417906775552877E-2</v>
      </c>
      <c r="L404" s="14">
        <f>VLOOKUP($A404,'中情景（2001-2060, 2020RMB）'!$A$14:$W$54,23,0)*(1+情景假设!H404)^3</f>
        <v>1912.3334990883588</v>
      </c>
      <c r="M404" s="14">
        <f>L404*(1+情景假设!I404)^5</f>
        <v>2081.8011739609597</v>
      </c>
      <c r="N404" s="14">
        <f>M404*(1+情景假设!J404)^5</f>
        <v>2234.6641029247785</v>
      </c>
      <c r="O404" s="14">
        <f>N404*(1+情景假设!K404)^25</f>
        <v>2968.0978361027642</v>
      </c>
      <c r="P404" s="14">
        <f>VLOOKUP($A404,'中情景（2001-2060, 2020RMB）'!$A$14:$W$70,23,0)</f>
        <v>1802.1334874675638</v>
      </c>
      <c r="Q404" s="14">
        <f t="shared" si="303"/>
        <v>1836.0091658570411</v>
      </c>
      <c r="R404" s="14">
        <f t="shared" si="304"/>
        <v>1996.6226950824848</v>
      </c>
      <c r="S404" s="14">
        <f t="shared" si="305"/>
        <v>2103.9626891660073</v>
      </c>
      <c r="T404" s="167">
        <f t="shared" si="306"/>
        <v>1737.2444023060841</v>
      </c>
    </row>
    <row r="405" spans="1:20" x14ac:dyDescent="0.25">
      <c r="A405" s="132" t="s">
        <v>51</v>
      </c>
      <c r="B405" s="166">
        <f>(VLOOKUP(A405,'中情景（2001-2060, 2020RMB）'!$A$14:$W$54,20,0)/VLOOKUP(A405,'中情景（2001-2060, 2020RMB）'!$A$14:$W$54,17,0))^(1/3)-1</f>
        <v>5.3112706149011091E-2</v>
      </c>
      <c r="C405" s="156">
        <f>(VLOOKUP(A405,'中情景（2001-2060, 2020RMB）'!$A$14:$W$54,23,0)/VLOOKUP(A405,'中情景（2001-2060, 2020RMB）'!$A$14:$W$54,20,0))^(1/3)-1</f>
        <v>3.8330072814003913E-2</v>
      </c>
      <c r="D405" s="1">
        <v>0.7</v>
      </c>
      <c r="E405" s="1">
        <v>0.6</v>
      </c>
      <c r="F405" s="1">
        <v>0.5</v>
      </c>
      <c r="G405" s="1">
        <v>0.4</v>
      </c>
      <c r="H405" s="155">
        <f t="shared" si="299"/>
        <v>3.2004972637055248E-2</v>
      </c>
      <c r="I405" s="155">
        <f t="shared" si="300"/>
        <v>2.74328336889045E-2</v>
      </c>
      <c r="J405" s="155">
        <f t="shared" si="301"/>
        <v>2.2860694740753751E-2</v>
      </c>
      <c r="K405" s="155">
        <f t="shared" si="302"/>
        <v>1.8288555792603002E-2</v>
      </c>
      <c r="L405" s="14">
        <f>VLOOKUP($A405,'中情景（2001-2060, 2020RMB）'!$A$14:$W$54,23,0)*(1+情景假设!H405)^3</f>
        <v>2141.035192325126</v>
      </c>
      <c r="M405" s="14">
        <f>L405*(1+情景假设!I405)^5</f>
        <v>2451.2691962304425</v>
      </c>
      <c r="N405" s="14">
        <f>M405*(1+情景假设!J405)^5</f>
        <v>2744.5646139920623</v>
      </c>
      <c r="O405" s="14">
        <f>N405*(1+情景假设!K405)^25</f>
        <v>4317.6261183120541</v>
      </c>
      <c r="P405" s="14">
        <f>VLOOKUP($A405,'中情景（2001-2060, 2020RMB）'!$A$14:$W$70,23,0)</f>
        <v>1947.9528299445335</v>
      </c>
      <c r="Q405" s="14">
        <f t="shared" si="303"/>
        <v>2055.583003385852</v>
      </c>
      <c r="R405" s="14">
        <f t="shared" si="304"/>
        <v>2350.9736521274945</v>
      </c>
      <c r="S405" s="14">
        <f t="shared" si="305"/>
        <v>2584.0400525013397</v>
      </c>
      <c r="T405" s="167">
        <f t="shared" si="306"/>
        <v>2527.1309166604115</v>
      </c>
    </row>
    <row r="406" spans="1:20" x14ac:dyDescent="0.25">
      <c r="A406" s="132" t="s">
        <v>52</v>
      </c>
      <c r="B406" s="166">
        <f>(VLOOKUP(A406,'中情景（2001-2060, 2020RMB）'!$A$14:$W$54,20,0)/VLOOKUP(A406,'中情景（2001-2060, 2020RMB）'!$A$14:$W$54,17,0))^(1/3)-1</f>
        <v>4.9337411046651347E-2</v>
      </c>
      <c r="C406" s="156">
        <f>(VLOOKUP(A406,'中情景（2001-2060, 2020RMB）'!$A$14:$W$54,23,0)/VLOOKUP(A406,'中情景（2001-2060, 2020RMB）'!$A$14:$W$54,20,0))^(1/3)-1</f>
        <v>2.4824549543858154E-2</v>
      </c>
      <c r="D406" s="1">
        <v>0.8</v>
      </c>
      <c r="E406" s="1">
        <v>0.7</v>
      </c>
      <c r="F406" s="1">
        <v>0.6</v>
      </c>
      <c r="G406" s="1">
        <v>0.5</v>
      </c>
      <c r="H406" s="155">
        <f t="shared" si="299"/>
        <v>2.9664784236203803E-2</v>
      </c>
      <c r="I406" s="155">
        <f t="shared" si="300"/>
        <v>2.5956686206678323E-2</v>
      </c>
      <c r="J406" s="155">
        <f t="shared" si="301"/>
        <v>2.2248588177152851E-2</v>
      </c>
      <c r="K406" s="155">
        <f t="shared" si="302"/>
        <v>1.8540490147627375E-2</v>
      </c>
      <c r="L406" s="14">
        <f>VLOOKUP($A406,'中情景（2001-2060, 2020RMB）'!$A$14:$W$54,23,0)*(1+情景假设!H406)^3</f>
        <v>2549.1186811887756</v>
      </c>
      <c r="M406" s="14">
        <f>L406*(1+情景假设!I406)^5</f>
        <v>2897.5783390363472</v>
      </c>
      <c r="N406" s="14">
        <f>M406*(1+情景假设!J406)^5</f>
        <v>3234.5791555667324</v>
      </c>
      <c r="O406" s="14">
        <f>N406*(1+情景假设!K406)^25</f>
        <v>5120.0622285282716</v>
      </c>
      <c r="P406" s="14">
        <f>VLOOKUP($A406,'中情景（2001-2060, 2020RMB）'!$A$14:$W$70,23,0)</f>
        <v>2335.0838323778685</v>
      </c>
      <c r="Q406" s="14">
        <f t="shared" si="303"/>
        <v>2447.3792179821858</v>
      </c>
      <c r="R406" s="14">
        <f t="shared" si="304"/>
        <v>2779.0217168010281</v>
      </c>
      <c r="S406" s="14">
        <f t="shared" si="305"/>
        <v>3045.3945403067023</v>
      </c>
      <c r="T406" s="167">
        <f t="shared" si="306"/>
        <v>2996.8012973752898</v>
      </c>
    </row>
    <row r="407" spans="1:20" x14ac:dyDescent="0.25">
      <c r="A407" s="132" t="s">
        <v>69</v>
      </c>
      <c r="B407" s="166">
        <f>(VLOOKUP(A407,'中情景（2001-2060, 2020RMB）'!$A$14:$W$54,20,0)/VLOOKUP(A407,'中情景（2001-2060, 2020RMB）'!$A$14:$W$54,17,0))^(1/3)-1</f>
        <v>-1.2129962985660381E-2</v>
      </c>
      <c r="C407" s="156">
        <f>(VLOOKUP(A407,'中情景（2001-2060, 2020RMB）'!$A$14:$W$54,23,0)/VLOOKUP(A407,'中情景（2001-2060, 2020RMB）'!$A$14:$W$54,20,0))^(1/3)-1</f>
        <v>5.5630510946381051E-2</v>
      </c>
      <c r="D407" s="1">
        <v>0.8</v>
      </c>
      <c r="E407" s="1">
        <v>0.6</v>
      </c>
      <c r="F407" s="1">
        <v>0.4</v>
      </c>
      <c r="G407" s="1">
        <v>0.2</v>
      </c>
      <c r="H407" s="155">
        <f t="shared" si="299"/>
        <v>1.740021918428827E-2</v>
      </c>
      <c r="I407" s="155">
        <f t="shared" si="300"/>
        <v>1.30501643882162E-2</v>
      </c>
      <c r="J407" s="155">
        <f t="shared" si="301"/>
        <v>8.7001095921441351E-3</v>
      </c>
      <c r="K407" s="155">
        <f t="shared" si="302"/>
        <v>4.3500547960720675E-3</v>
      </c>
      <c r="L407" s="14">
        <f>VLOOKUP($A407,'中情景（2001-2060, 2020RMB）'!$A$14:$W$54,23,0)*(1+情景假设!H407)^3</f>
        <v>4810.9666788595368</v>
      </c>
      <c r="M407" s="14">
        <f>L407*(1+情景假设!I407)^5</f>
        <v>5133.1872367043525</v>
      </c>
      <c r="N407" s="14">
        <f>M407*(1+情景假设!J407)^5</f>
        <v>5360.4030523631391</v>
      </c>
      <c r="O407" s="14">
        <f>N407*(1+情景假设!K407)^25</f>
        <v>5974.8242611250716</v>
      </c>
      <c r="P407" s="14">
        <f>VLOOKUP($A407,'中情景（2001-2060, 2020RMB）'!$A$14:$W$70,23,0)</f>
        <v>4568.3236898109044</v>
      </c>
      <c r="Q407" s="14">
        <f t="shared" si="303"/>
        <v>4618.953191600599</v>
      </c>
      <c r="R407" s="14">
        <f t="shared" si="304"/>
        <v>4923.1589755573168</v>
      </c>
      <c r="S407" s="14">
        <f t="shared" si="305"/>
        <v>5046.8828878141503</v>
      </c>
      <c r="T407" s="167">
        <f t="shared" si="306"/>
        <v>3497.0983355559233</v>
      </c>
    </row>
    <row r="408" spans="1:20" x14ac:dyDescent="0.25">
      <c r="A408" s="132" t="s">
        <v>70</v>
      </c>
      <c r="B408" s="166">
        <f>(VLOOKUP(A408,'中情景（2001-2060, 2020RMB）'!$A$14:$W$54,20,0)/VLOOKUP(A408,'中情景（2001-2060, 2020RMB）'!$A$14:$W$54,17,0))^(1/3)-1</f>
        <v>-6.936466010152853E-3</v>
      </c>
      <c r="C408" s="156">
        <f>(VLOOKUP(A408,'中情景（2001-2060, 2020RMB）'!$A$14:$W$54,23,0)/VLOOKUP(A408,'中情景（2001-2060, 2020RMB）'!$A$14:$W$54,20,0))^(1/3)-1</f>
        <v>1.8311168334743444E-2</v>
      </c>
      <c r="D408" s="1">
        <v>0.8</v>
      </c>
      <c r="E408" s="1">
        <v>0.7</v>
      </c>
      <c r="F408" s="1">
        <v>0.6</v>
      </c>
      <c r="G408" s="1">
        <v>0.3</v>
      </c>
      <c r="H408" s="155">
        <f t="shared" si="299"/>
        <v>4.5498809298362367E-3</v>
      </c>
      <c r="I408" s="155">
        <f t="shared" si="300"/>
        <v>3.9811458136067065E-3</v>
      </c>
      <c r="J408" s="155">
        <f t="shared" si="301"/>
        <v>3.4124106973771771E-3</v>
      </c>
      <c r="K408" s="155">
        <f t="shared" si="302"/>
        <v>1.7062053486885886E-3</v>
      </c>
      <c r="L408" s="14">
        <f>VLOOKUP($A408,'中情景（2001-2060, 2020RMB）'!$A$14:$W$54,23,0)*(1+情景假设!H408)^3</f>
        <v>2176.2543841043603</v>
      </c>
      <c r="M408" s="14">
        <f>L408*(1+情景假设!I408)^5</f>
        <v>2219.9206161106158</v>
      </c>
      <c r="N408" s="14">
        <f>M408*(1+情景假设!J408)^5</f>
        <v>2258.0564037068866</v>
      </c>
      <c r="O408" s="14">
        <f>N408*(1+情景假设!K408)^25</f>
        <v>2356.3721948692769</v>
      </c>
      <c r="P408" s="14">
        <f>VLOOKUP($A408,'中情景（2001-2060, 2020RMB）'!$A$14:$W$70,23,0)</f>
        <v>2146.8175625414897</v>
      </c>
      <c r="Q408" s="14">
        <f t="shared" si="303"/>
        <v>2089.3965400684319</v>
      </c>
      <c r="R408" s="14">
        <f t="shared" si="304"/>
        <v>2129.0908751745515</v>
      </c>
      <c r="S408" s="14">
        <f t="shared" si="305"/>
        <v>2125.9868170852274</v>
      </c>
      <c r="T408" s="167">
        <f t="shared" si="306"/>
        <v>1379.1979346143833</v>
      </c>
    </row>
    <row r="409" spans="1:20" x14ac:dyDescent="0.25">
      <c r="A409" s="132" t="s">
        <v>251</v>
      </c>
      <c r="B409" s="166">
        <f>(VLOOKUP(A409,'中情景（2001-2060, 2020RMB）'!$A$14:$W$54,20,0)/VLOOKUP(A409,'中情景（2001-2060, 2020RMB）'!$A$14:$W$54,17,0))^(1/3)-1</f>
        <v>-5.5752169014151587E-3</v>
      </c>
      <c r="C409" s="156">
        <f>(VLOOKUP(A409,'中情景（2001-2060, 2020RMB）'!$A$14:$W$54,23,0)/VLOOKUP(A409,'中情景（2001-2060, 2020RMB）'!$A$14:$W$54,20,0))^(1/3)-1</f>
        <v>2.6040503261531622E-2</v>
      </c>
      <c r="D409" s="1">
        <v>0.6</v>
      </c>
      <c r="E409" s="1">
        <v>0.45</v>
      </c>
      <c r="F409" s="1">
        <v>0.2</v>
      </c>
      <c r="G409" s="1">
        <v>0.2</v>
      </c>
      <c r="H409" s="155">
        <f t="shared" si="299"/>
        <v>6.1395859080349393E-3</v>
      </c>
      <c r="I409" s="155">
        <f t="shared" si="300"/>
        <v>4.6046894310262047E-3</v>
      </c>
      <c r="J409" s="155">
        <f t="shared" si="301"/>
        <v>2.0465286360116463E-3</v>
      </c>
      <c r="K409" s="155">
        <f t="shared" si="302"/>
        <v>2.0465286360116463E-3</v>
      </c>
      <c r="L409" s="14">
        <f>VLOOKUP($A409,'中情景（2001-2060, 2020RMB）'!$A$14:$W$54,23,0)*(1+情景假设!H409)^3</f>
        <v>1560.8128467342933</v>
      </c>
      <c r="M409" s="14">
        <f>L409*(1+情景假设!I409)^5</f>
        <v>1597.0806079451327</v>
      </c>
      <c r="N409" s="14">
        <f>M409*(1+情景假设!J409)^5</f>
        <v>1613.4899911678983</v>
      </c>
      <c r="O409" s="14">
        <f>N409*(1+情景假设!K409)^25</f>
        <v>1698.100821992706</v>
      </c>
      <c r="P409" s="14">
        <f>VLOOKUP($A409,'中情景（2001-2060, 2020RMB）'!$A$14:$W$70,23,0)</f>
        <v>1532.4140383714741</v>
      </c>
      <c r="Q409" s="14">
        <f t="shared" si="303"/>
        <v>1498.5182731765638</v>
      </c>
      <c r="R409" s="14">
        <f t="shared" si="304"/>
        <v>1531.7348398032864</v>
      </c>
      <c r="S409" s="14">
        <f t="shared" si="305"/>
        <v>1519.1199144054622</v>
      </c>
      <c r="T409" s="167">
        <f t="shared" si="306"/>
        <v>993.90798769345236</v>
      </c>
    </row>
    <row r="410" spans="1:20" x14ac:dyDescent="0.25">
      <c r="A410" s="132" t="s">
        <v>54</v>
      </c>
      <c r="B410" s="166">
        <f>(VLOOKUP(A410,'中情景（2001-2060, 2020RMB）'!$A$14:$W$54,20,0)/VLOOKUP(A410,'中情景（2001-2060, 2020RMB）'!$A$14:$W$54,17,0))^(1/3)-1</f>
        <v>0.20663881127436401</v>
      </c>
      <c r="C410" s="156">
        <f>(VLOOKUP(A410,'中情景（2001-2060, 2020RMB）'!$A$14:$W$54,23,0)/VLOOKUP(A410,'中情景（2001-2060, 2020RMB）'!$A$14:$W$54,20,0))^(1/3)-1</f>
        <v>1.121552961387895E-2</v>
      </c>
      <c r="D410" s="1">
        <v>0.8</v>
      </c>
      <c r="E410" s="1">
        <v>0.7</v>
      </c>
      <c r="F410" s="1">
        <v>0.6</v>
      </c>
      <c r="G410" s="1">
        <v>0.4</v>
      </c>
      <c r="H410" s="155">
        <f t="shared" si="299"/>
        <v>8.7141736355297192E-2</v>
      </c>
      <c r="I410" s="155">
        <f t="shared" si="300"/>
        <v>7.6249019310885027E-2</v>
      </c>
      <c r="J410" s="155">
        <f t="shared" si="301"/>
        <v>6.535630226647289E-2</v>
      </c>
      <c r="K410" s="155">
        <f t="shared" si="302"/>
        <v>4.3570868177648596E-2</v>
      </c>
      <c r="L410" s="14">
        <f>VLOOKUP($A410,'中情景（2001-2060, 2020RMB）'!$A$14:$W$54,23,0)*(1+情景假设!H410)^3</f>
        <v>1470.4450842486792</v>
      </c>
      <c r="M410" s="14">
        <f>L410*(1+情景假设!I410)^5</f>
        <v>2123.3063251233261</v>
      </c>
      <c r="N410" s="14">
        <f>M410*(1+情景假设!J410)^5</f>
        <v>2913.9832445001762</v>
      </c>
      <c r="O410" s="14">
        <f>N410*(1+情景假设!K410)^25</f>
        <v>8463.2218676161083</v>
      </c>
      <c r="P410" s="14">
        <f>VLOOKUP($A410,'中情景（2001-2060, 2020RMB）'!$A$14:$W$70,23,0)</f>
        <v>1144.432816780665</v>
      </c>
      <c r="Q410" s="14">
        <f t="shared" si="303"/>
        <v>1411.7572347380935</v>
      </c>
      <c r="R410" s="14">
        <f t="shared" si="304"/>
        <v>2036.4296314076942</v>
      </c>
      <c r="S410" s="14">
        <f t="shared" si="305"/>
        <v>2743.5496973612285</v>
      </c>
      <c r="T410" s="167">
        <f t="shared" si="306"/>
        <v>4953.5714881608365</v>
      </c>
    </row>
    <row r="411" spans="1:20" x14ac:dyDescent="0.25">
      <c r="A411" s="132" t="s">
        <v>55</v>
      </c>
      <c r="B411" s="166">
        <f>(VLOOKUP(A411,'中情景（2001-2060, 2020RMB）'!$A$14:$W$54,20,0)/VLOOKUP(A411,'中情景（2001-2060, 2020RMB）'!$A$14:$W$54,17,0))^(1/3)-1</f>
        <v>5.8954264971119885E-2</v>
      </c>
      <c r="C411" s="156">
        <f>(VLOOKUP(A411,'中情景（2001-2060, 2020RMB）'!$A$14:$W$54,23,0)/VLOOKUP(A411,'中情景（2001-2060, 2020RMB）'!$A$14:$W$54,20,0))^(1/3)-1</f>
        <v>5.6483848297676831E-2</v>
      </c>
      <c r="D411" s="1">
        <v>0.8</v>
      </c>
      <c r="E411" s="1">
        <v>0.7</v>
      </c>
      <c r="F411" s="1">
        <v>0.6</v>
      </c>
      <c r="G411" s="1">
        <v>0.4</v>
      </c>
      <c r="H411" s="155">
        <f t="shared" si="299"/>
        <v>4.6175245307518688E-2</v>
      </c>
      <c r="I411" s="155">
        <f t="shared" si="300"/>
        <v>4.0403339644078849E-2</v>
      </c>
      <c r="J411" s="155">
        <f t="shared" si="301"/>
        <v>3.4631433980639011E-2</v>
      </c>
      <c r="K411" s="155">
        <f t="shared" si="302"/>
        <v>2.3087622653759344E-2</v>
      </c>
      <c r="L411" s="14">
        <f>VLOOKUP($A411,'中情景（2001-2060, 2020RMB）'!$A$14:$W$54,23,0)*(1+情景假设!H411)^3</f>
        <v>10.603440972259516</v>
      </c>
      <c r="M411" s="14">
        <f>L411*(1+情景假设!I411)^5</f>
        <v>12.925742831622955</v>
      </c>
      <c r="N411" s="14">
        <f>M411*(1+情景假设!J411)^5</f>
        <v>15.324413273759861</v>
      </c>
      <c r="O411" s="14">
        <f>N411*(1+情景假设!K411)^25</f>
        <v>27.114688554729266</v>
      </c>
      <c r="P411" s="14">
        <f>VLOOKUP($A411,'中情景（2001-2060, 2020RMB）'!$A$14:$W$70,23,0)</f>
        <v>9.2604801376398402</v>
      </c>
      <c r="Q411" s="14">
        <f t="shared" si="303"/>
        <v>10.180240436081517</v>
      </c>
      <c r="R411" s="14">
        <f t="shared" si="304"/>
        <v>12.396876229690372</v>
      </c>
      <c r="S411" s="14">
        <f t="shared" si="305"/>
        <v>14.428116386329386</v>
      </c>
      <c r="T411" s="167">
        <f t="shared" si="306"/>
        <v>15.87038012662914</v>
      </c>
    </row>
    <row r="412" spans="1:20" x14ac:dyDescent="0.25">
      <c r="A412" s="132" t="s">
        <v>56</v>
      </c>
      <c r="B412" s="166">
        <f>(VLOOKUP(A412,'中情景（2001-2060, 2020RMB）'!$A$14:$W$54,20,0)/VLOOKUP(A412,'中情景（2001-2060, 2020RMB）'!$A$14:$W$54,17,0))^(1/3)-1</f>
        <v>2.9688453329965281E-2</v>
      </c>
      <c r="C412" s="156">
        <f>(VLOOKUP(A412,'中情景（2001-2060, 2020RMB）'!$A$14:$W$54,23,0)/VLOOKUP(A412,'中情景（2001-2060, 2020RMB）'!$A$14:$W$54,20,0))^(1/3)-1</f>
        <v>5.1652149314185714E-2</v>
      </c>
      <c r="D412" s="1">
        <v>0.8</v>
      </c>
      <c r="E412" s="1">
        <v>0.7</v>
      </c>
      <c r="F412" s="1">
        <v>0.6</v>
      </c>
      <c r="G412" s="1">
        <v>0.5</v>
      </c>
      <c r="H412" s="155">
        <f t="shared" si="299"/>
        <v>3.2536241057660398E-2</v>
      </c>
      <c r="I412" s="155">
        <f t="shared" si="300"/>
        <v>2.8469210925452845E-2</v>
      </c>
      <c r="J412" s="155">
        <f t="shared" si="301"/>
        <v>2.4402180793245298E-2</v>
      </c>
      <c r="K412" s="155">
        <f t="shared" si="302"/>
        <v>2.0335150661037749E-2</v>
      </c>
      <c r="L412" s="14">
        <f>VLOOKUP($A412,'中情景（2001-2060, 2020RMB）'!$A$14:$W$54,23,0)*(1+情景假设!H412)^3</f>
        <v>998.82742513731137</v>
      </c>
      <c r="M412" s="14">
        <f>L412*(1+情景假设!I412)^5</f>
        <v>1149.3357949865331</v>
      </c>
      <c r="N412" s="14">
        <f>M412*(1+情景假设!J412)^5</f>
        <v>1296.5802569950254</v>
      </c>
      <c r="O412" s="14">
        <f>N412*(1+情景假设!K412)^25</f>
        <v>2144.7200628335863</v>
      </c>
      <c r="P412" s="14">
        <f>VLOOKUP($A412,'中情景（2001-2060, 2020RMB）'!$A$14:$W$70,23,0)</f>
        <v>907.3493796355416</v>
      </c>
      <c r="Q412" s="14">
        <f t="shared" si="303"/>
        <v>958.96260173014844</v>
      </c>
      <c r="R412" s="14">
        <f t="shared" si="304"/>
        <v>1102.3098465136211</v>
      </c>
      <c r="S412" s="14">
        <f t="shared" si="305"/>
        <v>1220.7456506131707</v>
      </c>
      <c r="T412" s="167">
        <f t="shared" si="306"/>
        <v>1255.3167481040537</v>
      </c>
    </row>
    <row r="413" spans="1:20" x14ac:dyDescent="0.25">
      <c r="A413" s="132" t="s">
        <v>57</v>
      </c>
      <c r="B413" s="166">
        <f>(VLOOKUP(A413,'中情景（2001-2060, 2020RMB）'!$A$14:$W$54,20,0)/VLOOKUP(A413,'中情景（2001-2060, 2020RMB）'!$A$14:$W$54,17,0))^(1/3)-1</f>
        <v>5.1425624467323683E-2</v>
      </c>
      <c r="C413" s="156">
        <f>(VLOOKUP(A413,'中情景（2001-2060, 2020RMB）'!$A$14:$W$54,23,0)/VLOOKUP(A413,'中情景（2001-2060, 2020RMB）'!$A$14:$W$54,20,0))^(1/3)-1</f>
        <v>0.18814982016783799</v>
      </c>
      <c r="D413" s="1">
        <v>0.8</v>
      </c>
      <c r="E413" s="1">
        <v>0.7</v>
      </c>
      <c r="F413" s="1">
        <v>0.6</v>
      </c>
      <c r="G413" s="1">
        <v>0.5</v>
      </c>
      <c r="H413" s="155">
        <f t="shared" si="299"/>
        <v>9.5830177854064669E-2</v>
      </c>
      <c r="I413" s="155">
        <f t="shared" si="300"/>
        <v>8.3851405622306585E-2</v>
      </c>
      <c r="J413" s="155">
        <f t="shared" si="301"/>
        <v>7.1872633390548502E-2</v>
      </c>
      <c r="K413" s="155">
        <f t="shared" si="302"/>
        <v>5.9893861158790418E-2</v>
      </c>
      <c r="L413" s="14">
        <f>VLOOKUP($A413,'中情景（2001-2060, 2020RMB）'!$A$14:$W$54,23,0)*(1+情景假设!H413)^3</f>
        <v>1951.9284488915216</v>
      </c>
      <c r="M413" s="14">
        <f>L413*(1+情景假设!I413)^5</f>
        <v>2919.5278316719305</v>
      </c>
      <c r="N413" s="14">
        <f>M413*(1+情景假设!J413)^5</f>
        <v>4130.7464080870459</v>
      </c>
      <c r="O413" s="14">
        <f>N413*(1+情景假设!K413)^25</f>
        <v>17684.303216644839</v>
      </c>
      <c r="P413" s="14">
        <f>VLOOKUP($A413,'中情景（2001-2060, 2020RMB）'!$A$14:$W$70,23,0)</f>
        <v>1483.3175160522719</v>
      </c>
      <c r="Q413" s="14">
        <f t="shared" si="303"/>
        <v>1874.0238169599538</v>
      </c>
      <c r="R413" s="14">
        <f t="shared" si="304"/>
        <v>2800.073129246131</v>
      </c>
      <c r="S413" s="14">
        <f t="shared" si="305"/>
        <v>3889.1466102877625</v>
      </c>
      <c r="T413" s="167">
        <f t="shared" si="306"/>
        <v>10350.722404804194</v>
      </c>
    </row>
    <row r="414" spans="1:20" x14ac:dyDescent="0.25">
      <c r="A414" s="181" t="s">
        <v>58</v>
      </c>
      <c r="B414" s="166">
        <f>(VLOOKUP(A414,'中情景（2001-2060, 2020RMB）'!$A$14:$W$54,20,0)/VLOOKUP(A414,'中情景（2001-2060, 2020RMB）'!$A$14:$W$54,17,0))^(1/3)-1</f>
        <v>0.10691350778862896</v>
      </c>
      <c r="C414" s="156">
        <f>(VLOOKUP(A414,'中情景（2001-2060, 2020RMB）'!$A$14:$W$54,23,0)/VLOOKUP(A414,'中情景（2001-2060, 2020RMB）'!$A$14:$W$54,20,0))^(1/3)-1</f>
        <v>5.4074169293930385E-2</v>
      </c>
      <c r="D414" s="1">
        <v>0.8</v>
      </c>
      <c r="E414" s="1">
        <v>0.7</v>
      </c>
      <c r="F414" s="1">
        <v>0.6</v>
      </c>
      <c r="G414" s="1">
        <v>0.5</v>
      </c>
      <c r="H414" s="155">
        <f t="shared" si="299"/>
        <v>6.4395070833023746E-2</v>
      </c>
      <c r="I414" s="155">
        <f t="shared" si="300"/>
        <v>5.6345686978895769E-2</v>
      </c>
      <c r="J414" s="155">
        <f t="shared" si="301"/>
        <v>4.8296303124767799E-2</v>
      </c>
      <c r="K414" s="155">
        <f t="shared" si="302"/>
        <v>4.0246919270639836E-2</v>
      </c>
      <c r="L414" s="14">
        <f>VLOOKUP($A414,'中情景（2001-2060, 2020RMB）'!$A$14:$W$54,23,0)*(1+情景假设!H414)^3</f>
        <v>572.34411269239024</v>
      </c>
      <c r="M414" s="14">
        <f>L414*(1+情景假设!I414)^5</f>
        <v>752.81374014235644</v>
      </c>
      <c r="N414" s="14">
        <f>M414*(1+情景假设!J414)^5</f>
        <v>953.0327133672622</v>
      </c>
      <c r="O414" s="14">
        <f>N414*(1+情景假设!K414)^25</f>
        <v>2555.7523305071918</v>
      </c>
      <c r="P414" s="14">
        <f>VLOOKUP($A414,'中情景（2001-2060, 2020RMB）'!$A$14:$W$70,23,0)</f>
        <v>474.62286420659473</v>
      </c>
      <c r="Q414" s="14">
        <f>L414/SUM(L$398:L$414)*$G$77</f>
        <v>549.50093037040415</v>
      </c>
      <c r="R414" s="14">
        <f t="shared" si="304"/>
        <v>722.01179321956931</v>
      </c>
      <c r="S414" s="14">
        <f t="shared" si="305"/>
        <v>897.29157409159723</v>
      </c>
      <c r="T414" s="167">
        <f t="shared" si="306"/>
        <v>1495.8962524241479</v>
      </c>
    </row>
    <row r="415" spans="1:20" x14ac:dyDescent="0.25">
      <c r="A415" s="189" t="s">
        <v>249</v>
      </c>
      <c r="B415" s="190">
        <f>(VLOOKUP(A415,'中情景（2001-2060, 2020RMB）'!$A$14:$W$54,20,0)/VLOOKUP(A415,'中情景（2001-2060, 2020RMB）'!$A$14:$W$54,17,0))^(1/3)-1</f>
        <v>6.9325463225565986E-2</v>
      </c>
      <c r="C415" s="191">
        <f>(VLOOKUP(A415,'中情景（2001-2060, 2020RMB）'!$A$14:$W$54,23,0)/VLOOKUP(A415,'中情景（2001-2060, 2020RMB）'!$A$14:$W$54,20,0))^(1/3)-1</f>
        <v>6.7128509401518821E-2</v>
      </c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>
        <f>VLOOKUP($A415,'中情景（2001-2060, 2020RMB）'!$A$14:$W$70,23,0)</f>
        <v>17470.728074872739</v>
      </c>
      <c r="Q415" s="192"/>
      <c r="R415" s="192"/>
      <c r="S415" s="192"/>
      <c r="T415" s="193"/>
    </row>
    <row r="417" spans="1:20" x14ac:dyDescent="0.25">
      <c r="A417" s="152" t="s">
        <v>252</v>
      </c>
      <c r="B417" s="165"/>
      <c r="C417" s="153"/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54"/>
    </row>
    <row r="418" spans="1:20" x14ac:dyDescent="0.25">
      <c r="A418" s="196" t="s">
        <v>253</v>
      </c>
      <c r="B418" s="203">
        <f>(VLOOKUP($A418,'中情景（2001-2060, 2020RMB）'!$A$57:$W$70,20,0)/VLOOKUP($A418,'中情景（2001-2060, 2020RMB）'!$A$57:$W$70,17,0))^(1/3)-1</f>
        <v>5.8758080155827841E-2</v>
      </c>
      <c r="C418" s="155">
        <f>(VLOOKUP($A418,'中情景（2001-2060, 2020RMB）'!$A$57:$W$70,23,0)/VLOOKUP($A418,'中情景（2001-2060, 2020RMB）'!$A$57:$W$70,20,0))^(1/3)-1</f>
        <v>3.6529505831279563E-2</v>
      </c>
      <c r="D418" s="1">
        <v>0.8</v>
      </c>
      <c r="E418" s="1">
        <v>0.7</v>
      </c>
      <c r="F418" s="1">
        <v>0.6</v>
      </c>
      <c r="G418" s="1">
        <v>0.5</v>
      </c>
      <c r="H418" s="155">
        <f>AVERAGE($B418:$C418)*D418</f>
        <v>3.8115034394842963E-2</v>
      </c>
      <c r="I418" s="155">
        <f t="shared" ref="I418:I419" si="307">AVERAGE($B418:$C418)*E418</f>
        <v>3.335065509548759E-2</v>
      </c>
      <c r="J418" s="155">
        <f t="shared" ref="J418:J419" si="308">AVERAGE($B418:$C418)*F418</f>
        <v>2.858627579613222E-2</v>
      </c>
      <c r="K418" s="155">
        <f t="shared" ref="K418:K419" si="309">AVERAGE($B418:$C418)*G418</f>
        <v>2.3821896496776851E-2</v>
      </c>
      <c r="L418" s="14">
        <f>VLOOKUP($A418,'中情景（2001-2060, 2020RMB）'!$A$57:$W$70,23,0)*(1+情景假设!H418)^3</f>
        <v>119803.16618710896</v>
      </c>
      <c r="M418" s="14">
        <f>L418*(1+I418)^5</f>
        <v>141158.45343925347</v>
      </c>
      <c r="N418" s="14">
        <f>M418*(1+J418)^5</f>
        <v>162521.38627966665</v>
      </c>
      <c r="O418" s="14">
        <f>N418*(1+K418)^25</f>
        <v>292766.14727503725</v>
      </c>
      <c r="P418" s="14">
        <f>VLOOKUP($A418,'中情景（2001-2060, 2020RMB）'!$A$14:$W$70,23,0)</f>
        <v>107085.79216328831</v>
      </c>
      <c r="Q418" s="14">
        <f>L418/SUM(L$418:L$419)*$G$80</f>
        <v>127964.76884782442</v>
      </c>
      <c r="R418" s="14">
        <f>M418/SUM(M$418:M$419)*$L$80</f>
        <v>169342.16156357827</v>
      </c>
      <c r="S418" s="14">
        <f>N418/SUM(N$418:N$419)*$Q$80</f>
        <v>204985.30425726308</v>
      </c>
      <c r="T418" s="167">
        <f>O418/SUM(O$418:O$419)*$AP$80</f>
        <v>340643.61370201141</v>
      </c>
    </row>
    <row r="419" spans="1:20" x14ac:dyDescent="0.25">
      <c r="A419" s="180" t="s">
        <v>254</v>
      </c>
      <c r="B419" s="204">
        <f>(VLOOKUP($A419,'中情景（2001-2060, 2020RMB）'!$A$57:$W$70,20,0)/VLOOKUP($A419,'中情景（2001-2060, 2020RMB）'!$A$57:$W$70,17,0))^(1/3)-1</f>
        <v>6.3696595965439418E-2</v>
      </c>
      <c r="C419" s="202">
        <f>(VLOOKUP($A419,'中情景（2001-2060, 2020RMB）'!$A$57:$W$70,23,0)/VLOOKUP($A419,'中情景（2001-2060, 2020RMB）'!$A$57:$W$70,20,0))^(1/3)-1</f>
        <v>-2.4710709867632796E-2</v>
      </c>
      <c r="D419" s="151">
        <v>0.8</v>
      </c>
      <c r="E419" s="151">
        <v>0.7</v>
      </c>
      <c r="F419" s="151">
        <v>0.6</v>
      </c>
      <c r="G419" s="151">
        <v>0.5</v>
      </c>
      <c r="H419" s="157">
        <f>AVERAGE($B419:$C419)*D419</f>
        <v>1.5594354439122649E-2</v>
      </c>
      <c r="I419" s="157">
        <f t="shared" si="307"/>
        <v>1.3645060134232317E-2</v>
      </c>
      <c r="J419" s="157">
        <f t="shared" si="308"/>
        <v>1.1695765829341986E-2</v>
      </c>
      <c r="K419" s="157">
        <f t="shared" si="309"/>
        <v>9.7464715244516553E-3</v>
      </c>
      <c r="L419" s="18">
        <f>VLOOKUP($A419,'中情景（2001-2060, 2020RMB）'!$A$57:$W$70,23,0)*(1+情景假设!H419)^3</f>
        <v>17489.895808441466</v>
      </c>
      <c r="M419" s="18">
        <f t="shared" ref="M419" si="310">L419*(1+I419)^5</f>
        <v>18716.160615397464</v>
      </c>
      <c r="N419" s="18">
        <f t="shared" ref="N419" si="311">M419*(1+J419)^5</f>
        <v>19836.562976325229</v>
      </c>
      <c r="O419" s="18">
        <f t="shared" ref="O419" si="312">N419*(1+K419)^25</f>
        <v>25279.881354790581</v>
      </c>
      <c r="P419" s="18">
        <f>VLOOKUP($A419,'中情景（2001-2060, 2020RMB）'!$A$14:$W$70,23,0)</f>
        <v>16696.536385320014</v>
      </c>
      <c r="Q419" s="18">
        <f>L419/SUM(L$418:L$419)*$G$80</f>
        <v>18681.396707031003</v>
      </c>
      <c r="R419" s="18">
        <f>M419/SUM(M$418:M$419)*$L$80</f>
        <v>22453.030743542833</v>
      </c>
      <c r="S419" s="18">
        <f>N419/SUM(N$418:N$419)*$Q$80</f>
        <v>25019.500449763993</v>
      </c>
      <c r="T419" s="169">
        <f>O419/SUM(O$418:O$419)*$AP$80</f>
        <v>29414.0228260886</v>
      </c>
    </row>
    <row r="420" spans="1:20" x14ac:dyDescent="0.25">
      <c r="A420" s="197" t="s">
        <v>61</v>
      </c>
      <c r="B420" s="186">
        <f>(VLOOKUP($A420,'中情景（2001-2060, 2020RMB）'!$A$57:$W$70,20,0)/VLOOKUP($A420,'中情景（2001-2060, 2020RMB）'!$A$57:$W$70,17,0))^(1/3)-1</f>
        <v>5.5573901176045437E-2</v>
      </c>
      <c r="C420" s="201">
        <f>(VLOOKUP($A420,'中情景（2001-2060, 2020RMB）'!$A$57:$W$70,23,0)/VLOOKUP($A420,'中情景（2001-2060, 2020RMB）'!$A$57:$W$70,20,0))^(1/3)-1</f>
        <v>2.8524195486400394E-2</v>
      </c>
      <c r="D420" s="185"/>
      <c r="E420" s="185"/>
      <c r="F420" s="185"/>
      <c r="G420" s="185"/>
      <c r="H420" s="185"/>
      <c r="I420" s="185"/>
      <c r="J420" s="185"/>
      <c r="K420" s="185"/>
      <c r="L420" s="187"/>
      <c r="M420" s="187"/>
      <c r="N420" s="187"/>
      <c r="O420" s="187"/>
      <c r="P420" s="187">
        <f>VLOOKUP($A420,'中情景（2001-2060, 2020RMB）'!$A$14:$W$70,23,0)</f>
        <v>46450.003049149032</v>
      </c>
      <c r="Q420" s="185"/>
      <c r="R420" s="185"/>
      <c r="S420" s="185"/>
      <c r="T420" s="195"/>
    </row>
    <row r="421" spans="1:20" x14ac:dyDescent="0.25">
      <c r="A421" s="152" t="s">
        <v>255</v>
      </c>
      <c r="B421" s="178"/>
      <c r="C421" s="205"/>
      <c r="D421" s="153"/>
      <c r="E421" s="153"/>
      <c r="F421" s="153"/>
      <c r="G421" s="153"/>
      <c r="H421" s="153"/>
      <c r="I421" s="153"/>
      <c r="J421" s="153"/>
      <c r="K421" s="153"/>
      <c r="L421" s="173"/>
      <c r="M421" s="173"/>
      <c r="N421" s="173"/>
      <c r="O421" s="173"/>
      <c r="P421" s="173"/>
      <c r="Q421" s="153"/>
      <c r="R421" s="153"/>
      <c r="S421" s="153"/>
      <c r="T421" s="154"/>
    </row>
    <row r="422" spans="1:20" x14ac:dyDescent="0.25">
      <c r="A422" s="198" t="s">
        <v>64</v>
      </c>
      <c r="B422" s="155">
        <f>(VLOOKUP($A422,'中情景（2001-2060, 2020RMB）'!$A$57:$W$70,20,0)/VLOOKUP($A422,'中情景（2001-2060, 2020RMB）'!$A$57:$W$70,17,0))^(1/3)-1</f>
        <v>5.1691957445564096E-2</v>
      </c>
      <c r="C422" s="139">
        <f>(VLOOKUP($A422,'中情景（2001-2060, 2020RMB）'!$A$57:$W$70,23,0)/VLOOKUP($A422,'中情景（2001-2060, 2020RMB）'!$A$57:$W$70,20,0))^(1/3)-1</f>
        <v>5.7014546537245137E-2</v>
      </c>
      <c r="D422" s="1">
        <v>0.7</v>
      </c>
      <c r="E422" s="1">
        <v>0.6</v>
      </c>
      <c r="F422" s="1">
        <v>0.5</v>
      </c>
      <c r="G422" s="1">
        <v>0.3</v>
      </c>
      <c r="H422" s="155">
        <f>AVERAGE($B422:$C422)*D422</f>
        <v>3.8047276393983226E-2</v>
      </c>
      <c r="I422" s="155">
        <f t="shared" ref="I422:I432" si="313">AVERAGE($B422:$C422)*E422</f>
        <v>3.2611951194842767E-2</v>
      </c>
      <c r="J422" s="155">
        <f t="shared" ref="J422:J432" si="314">AVERAGE($B422:$C422)*F422</f>
        <v>2.7176625995702308E-2</v>
      </c>
      <c r="K422" s="155">
        <f t="shared" ref="K422:K432" si="315">AVERAGE($B422:$C422)*G422</f>
        <v>1.6305975597421384E-2</v>
      </c>
      <c r="L422" s="14">
        <f>VLOOKUP($A422,'中情景（2001-2060, 2020RMB）'!$A$57:$W$70,23,0)*(1+情景假设!H422)^3</f>
        <v>101259.39838154329</v>
      </c>
      <c r="M422" s="14">
        <f t="shared" ref="M422:M432" si="316">L422*(1+I422)^5</f>
        <v>118883.36205046606</v>
      </c>
      <c r="N422" s="14">
        <f t="shared" ref="N422:N432" si="317">M422*(1+J422)^5</f>
        <v>135939.82910116937</v>
      </c>
      <c r="O422" s="14">
        <f t="shared" ref="O422:O432" si="318">N422*(1+K422)^25</f>
        <v>203684.8359271152</v>
      </c>
      <c r="P422" s="14">
        <f>VLOOKUP($A422,'中情景（2001-2060, 2020RMB）'!$A$14:$W$70,23,0)</f>
        <v>90528.212015436089</v>
      </c>
      <c r="Q422" s="14">
        <f>L422/SUM(L$422:L$432)*$G$81</f>
        <v>108918.51422402686</v>
      </c>
      <c r="R422" s="14">
        <f>M422/SUM(M$422:M$432)*$L$81</f>
        <v>144292.75147811353</v>
      </c>
      <c r="S422" s="14">
        <f>N422/SUM(N$422:N$432)*$Q$81</f>
        <v>179974.14196451317</v>
      </c>
      <c r="T422" s="167">
        <f>O422/SUM(O$422:O$432)*$AP$81</f>
        <v>319653.25835739321</v>
      </c>
    </row>
    <row r="423" spans="1:20" x14ac:dyDescent="0.25">
      <c r="A423" s="198" t="s">
        <v>65</v>
      </c>
      <c r="B423" s="155">
        <f>(VLOOKUP($A423,'中情景（2001-2060, 2020RMB）'!$A$57:$W$70,20,0)/VLOOKUP($A423,'中情景（2001-2060, 2020RMB）'!$A$57:$W$70,17,0))^(1/3)-1</f>
        <v>8.8477020211982893E-2</v>
      </c>
      <c r="C423" s="139">
        <f>(VLOOKUP($A423,'中情景（2001-2060, 2020RMB）'!$A$57:$W$70,23,0)/VLOOKUP($A423,'中情景（2001-2060, 2020RMB）'!$A$57:$W$70,20,0))^(1/3)-1</f>
        <v>-8.4877901632879338E-3</v>
      </c>
      <c r="D423" s="1">
        <v>0.7</v>
      </c>
      <c r="E423" s="1">
        <v>0.6</v>
      </c>
      <c r="F423" s="1">
        <v>0.5</v>
      </c>
      <c r="G423" s="1">
        <v>0.3</v>
      </c>
      <c r="H423" s="155">
        <f t="shared" ref="H423:H432" si="319">AVERAGE($B423:$C423)*D423</f>
        <v>2.7996230517043235E-2</v>
      </c>
      <c r="I423" s="155">
        <f t="shared" si="313"/>
        <v>2.3996769014608486E-2</v>
      </c>
      <c r="J423" s="155">
        <f t="shared" si="314"/>
        <v>1.999730751217374E-2</v>
      </c>
      <c r="K423" s="155">
        <f t="shared" si="315"/>
        <v>1.1998384507304243E-2</v>
      </c>
      <c r="L423" s="14">
        <f>VLOOKUP($A423,'中情景（2001-2060, 2020RMB）'!$A$57:$W$70,23,0)*(1+情景假设!H423)^3</f>
        <v>74992.096006770415</v>
      </c>
      <c r="M423" s="14">
        <f t="shared" si="316"/>
        <v>84432.261867004097</v>
      </c>
      <c r="N423" s="14">
        <f t="shared" si="317"/>
        <v>93218.809142740007</v>
      </c>
      <c r="O423" s="14">
        <f t="shared" si="318"/>
        <v>125602.71616898719</v>
      </c>
      <c r="P423" s="14">
        <f>VLOOKUP($A423,'中情景（2001-2060, 2020RMB）'!$A$14:$W$70,23,0)</f>
        <v>69030.48514791824</v>
      </c>
      <c r="Q423" s="14">
        <f t="shared" ref="Q423:Q432" si="320">L423/SUM(L$422:L$432)*$G$81</f>
        <v>80664.390724760728</v>
      </c>
      <c r="R423" s="14">
        <f t="shared" ref="R423:R432" si="321">M423/SUM(M$422:M$432)*$L$81</f>
        <v>102478.28769461405</v>
      </c>
      <c r="S423" s="14">
        <f t="shared" ref="S423:S432" si="322">N423/SUM(N$422:N$432)*$Q$81</f>
        <v>123414.71444643762</v>
      </c>
      <c r="T423" s="167">
        <f t="shared" ref="T423:T432" si="323">O423/SUM(O$422:O$432)*$AP$81</f>
        <v>197114.90695518575</v>
      </c>
    </row>
    <row r="424" spans="1:20" x14ac:dyDescent="0.25">
      <c r="A424" s="199" t="s">
        <v>125</v>
      </c>
      <c r="B424" s="155">
        <f>(VLOOKUP($A424,'中情景（2001-2060, 2020RMB）'!$A$57:$W$70,20,0)/VLOOKUP($A424,'中情景（2001-2060, 2020RMB）'!$A$57:$W$70,17,0))^(1/3)-1</f>
        <v>0.14924366218699059</v>
      </c>
      <c r="C424" s="139">
        <f>(VLOOKUP($A424,'中情景（2001-2060, 2020RMB）'!$A$57:$W$70,23,0)/VLOOKUP($A424,'中情景（2001-2060, 2020RMB）'!$A$57:$W$70,20,0))^(1/3)-1</f>
        <v>7.8333638749526591E-2</v>
      </c>
      <c r="D424" s="1">
        <v>0.7</v>
      </c>
      <c r="E424" s="1">
        <v>0.6</v>
      </c>
      <c r="F424" s="1">
        <v>0.5</v>
      </c>
      <c r="G424" s="1">
        <v>0.3</v>
      </c>
      <c r="H424" s="155">
        <f t="shared" si="319"/>
        <v>7.965205532778101E-2</v>
      </c>
      <c r="I424" s="155">
        <f t="shared" si="313"/>
        <v>6.8273190280955146E-2</v>
      </c>
      <c r="J424" s="155">
        <f t="shared" si="314"/>
        <v>5.6894325234129295E-2</v>
      </c>
      <c r="K424" s="155">
        <f t="shared" si="315"/>
        <v>3.4136595140477573E-2</v>
      </c>
      <c r="L424" s="14">
        <f>VLOOKUP($A424,'中情景（2001-2060, 2020RMB）'!$A$57:$W$70,23,0)*(1+情景假设!H424)^3</f>
        <v>52972.262591554434</v>
      </c>
      <c r="M424" s="14">
        <f t="shared" si="316"/>
        <v>73698.758157243428</v>
      </c>
      <c r="N424" s="14">
        <f t="shared" si="317"/>
        <v>97189.198417691528</v>
      </c>
      <c r="O424" s="14">
        <f t="shared" si="318"/>
        <v>224939.47193047625</v>
      </c>
      <c r="P424" s="14">
        <f>VLOOKUP($A424,'中情景（2001-2060, 2020RMB）'!$A$14:$W$70,23,0)</f>
        <v>42091.75905114122</v>
      </c>
      <c r="Q424" s="14">
        <f t="shared" si="320"/>
        <v>56979.008652778575</v>
      </c>
      <c r="R424" s="14">
        <f t="shared" si="321"/>
        <v>89450.671747611705</v>
      </c>
      <c r="S424" s="14">
        <f t="shared" si="322"/>
        <v>128671.21217597876</v>
      </c>
      <c r="T424" s="167">
        <f t="shared" si="323"/>
        <v>353009.26948482869</v>
      </c>
    </row>
    <row r="425" spans="1:20" x14ac:dyDescent="0.25">
      <c r="A425" s="199" t="s">
        <v>108</v>
      </c>
      <c r="B425" s="155">
        <f>(VLOOKUP($A425,'中情景（2001-2060, 2020RMB）'!$A$57:$W$70,20,0)/VLOOKUP($A425,'中情景（2001-2060, 2020RMB）'!$A$57:$W$70,17,0))^(1/3)-1</f>
        <v>0.11516786438456816</v>
      </c>
      <c r="C425" s="139">
        <f>(VLOOKUP($A425,'中情景（2001-2060, 2020RMB）'!$A$57:$W$70,23,0)/VLOOKUP($A425,'中情景（2001-2060, 2020RMB）'!$A$57:$W$70,20,0))^(1/3)-1</f>
        <v>2.8854191814652763E-2</v>
      </c>
      <c r="D425" s="1">
        <v>0.7</v>
      </c>
      <c r="E425" s="1">
        <v>0.6</v>
      </c>
      <c r="F425" s="1">
        <v>0.5</v>
      </c>
      <c r="G425" s="1">
        <v>0.3</v>
      </c>
      <c r="H425" s="155">
        <f t="shared" si="319"/>
        <v>5.0407719669727319E-2</v>
      </c>
      <c r="I425" s="155">
        <f t="shared" si="313"/>
        <v>4.3206616859766275E-2</v>
      </c>
      <c r="J425" s="155">
        <f t="shared" si="314"/>
        <v>3.6005514049805232E-2</v>
      </c>
      <c r="K425" s="155">
        <f t="shared" si="315"/>
        <v>2.1603308429883138E-2</v>
      </c>
      <c r="L425" s="14">
        <f>VLOOKUP($A425,'中情景（2001-2060, 2020RMB）'!$A$57:$W$70,23,0)*(1+情景假设!H425)^3</f>
        <v>41414.891873991568</v>
      </c>
      <c r="M425" s="14">
        <f t="shared" si="316"/>
        <v>51169.149332972491</v>
      </c>
      <c r="N425" s="14">
        <f t="shared" si="317"/>
        <v>61068.679829739332</v>
      </c>
      <c r="O425" s="14">
        <f t="shared" si="318"/>
        <v>104201.93872111196</v>
      </c>
      <c r="P425" s="14">
        <f>VLOOKUP($A425,'中情景（2001-2060, 2020RMB）'!$A$14:$W$70,23,0)</f>
        <v>35734.097446895939</v>
      </c>
      <c r="Q425" s="14">
        <f t="shared" si="320"/>
        <v>44547.454969731327</v>
      </c>
      <c r="R425" s="14">
        <f t="shared" si="321"/>
        <v>62105.724642232497</v>
      </c>
      <c r="S425" s="14">
        <f t="shared" si="322"/>
        <v>80850.353615520056</v>
      </c>
      <c r="T425" s="167">
        <f t="shared" si="323"/>
        <v>163529.54842097167</v>
      </c>
    </row>
    <row r="426" spans="1:20" x14ac:dyDescent="0.25">
      <c r="A426" s="199" t="s">
        <v>126</v>
      </c>
      <c r="B426" s="155">
        <f>(VLOOKUP($A426,'中情景（2001-2060, 2020RMB）'!$A$57:$W$70,20,0)/VLOOKUP($A426,'中情景（2001-2060, 2020RMB）'!$A$57:$W$70,17,0))^(1/3)-1</f>
        <v>0.10368126786441612</v>
      </c>
      <c r="C426" s="139">
        <f>(VLOOKUP($A426,'中情景（2001-2060, 2020RMB）'!$A$57:$W$70,23,0)/VLOOKUP($A426,'中情景（2001-2060, 2020RMB）'!$A$57:$W$70,20,0))^(1/3)-1</f>
        <v>5.3552106832185586E-2</v>
      </c>
      <c r="D426" s="1">
        <v>0.7</v>
      </c>
      <c r="E426" s="1">
        <v>0.6</v>
      </c>
      <c r="F426" s="1">
        <v>0.5</v>
      </c>
      <c r="G426" s="1">
        <v>0.3</v>
      </c>
      <c r="H426" s="155">
        <f t="shared" si="319"/>
        <v>5.5031681143810594E-2</v>
      </c>
      <c r="I426" s="155">
        <f t="shared" si="313"/>
        <v>4.7170012408980506E-2</v>
      </c>
      <c r="J426" s="155">
        <f t="shared" si="314"/>
        <v>3.9308343674150426E-2</v>
      </c>
      <c r="K426" s="155">
        <f t="shared" si="315"/>
        <v>2.3585006204490253E-2</v>
      </c>
      <c r="L426" s="14">
        <f>VLOOKUP($A426,'中情景（2001-2060, 2020RMB）'!$A$57:$W$70,23,0)*(1+情景假设!H426)^3</f>
        <v>31234.711521817524</v>
      </c>
      <c r="M426" s="14">
        <f t="shared" si="316"/>
        <v>39329.958108711275</v>
      </c>
      <c r="N426" s="14">
        <f t="shared" si="317"/>
        <v>47692.001960723283</v>
      </c>
      <c r="O426" s="14">
        <f t="shared" si="318"/>
        <v>85416.828588491306</v>
      </c>
      <c r="P426" s="14">
        <f>VLOOKUP($A426,'中情景（2001-2060, 2020RMB）'!$A$14:$W$70,23,0)</f>
        <v>26597.51092538951</v>
      </c>
      <c r="Q426" s="14">
        <f t="shared" si="320"/>
        <v>33597.260358526415</v>
      </c>
      <c r="R426" s="14">
        <f t="shared" si="321"/>
        <v>47736.098417336478</v>
      </c>
      <c r="S426" s="14">
        <f t="shared" si="322"/>
        <v>63140.635001557595</v>
      </c>
      <c r="T426" s="167">
        <f t="shared" si="323"/>
        <v>134049.09330921582</v>
      </c>
    </row>
    <row r="427" spans="1:20" x14ac:dyDescent="0.25">
      <c r="A427" s="199" t="s">
        <v>110</v>
      </c>
      <c r="B427" s="155">
        <f>(VLOOKUP($A427,'中情景（2001-2060, 2020RMB）'!$A$57:$W$70,20,0)/VLOOKUP($A427,'中情景（2001-2060, 2020RMB）'!$A$57:$W$70,17,0))^(1/3)-1</f>
        <v>7.181432431626944E-2</v>
      </c>
      <c r="C427" s="139">
        <f>(VLOOKUP($A427,'中情景（2001-2060, 2020RMB）'!$A$57:$W$70,23,0)/VLOOKUP($A427,'中情景（2001-2060, 2020RMB）'!$A$57:$W$70,20,0))^(1/3)-1</f>
        <v>3.075646025990264E-2</v>
      </c>
      <c r="D427" s="1">
        <v>0.7</v>
      </c>
      <c r="E427" s="1">
        <v>0.6</v>
      </c>
      <c r="F427" s="1">
        <v>0.5</v>
      </c>
      <c r="G427" s="1">
        <v>0.3</v>
      </c>
      <c r="H427" s="155">
        <f t="shared" si="319"/>
        <v>3.5899774601660224E-2</v>
      </c>
      <c r="I427" s="155">
        <f t="shared" si="313"/>
        <v>3.0771235372851622E-2</v>
      </c>
      <c r="J427" s="155">
        <f t="shared" si="314"/>
        <v>2.564269614404302E-2</v>
      </c>
      <c r="K427" s="155">
        <f t="shared" si="315"/>
        <v>1.5385617686425811E-2</v>
      </c>
      <c r="L427" s="14">
        <f>VLOOKUP($A427,'中情景（2001-2060, 2020RMB）'!$A$57:$W$70,23,0)*(1+情景假设!H427)^3</f>
        <v>7173.2034349484939</v>
      </c>
      <c r="M427" s="14">
        <f t="shared" si="316"/>
        <v>8346.8882876108109</v>
      </c>
      <c r="N427" s="14">
        <f t="shared" si="317"/>
        <v>9473.3822050363069</v>
      </c>
      <c r="O427" s="14">
        <f t="shared" si="318"/>
        <v>13876.509881515154</v>
      </c>
      <c r="P427" s="14">
        <f>VLOOKUP($A427,'中情景（2001-2060, 2020RMB）'!$A$14:$W$70,23,0)</f>
        <v>6452.974249433144</v>
      </c>
      <c r="Q427" s="14">
        <f t="shared" si="320"/>
        <v>7715.7742673660177</v>
      </c>
      <c r="R427" s="14">
        <f t="shared" si="321"/>
        <v>10130.900207789688</v>
      </c>
      <c r="S427" s="14">
        <f t="shared" si="322"/>
        <v>12542.047795164035</v>
      </c>
      <c r="T427" s="167">
        <f t="shared" si="323"/>
        <v>21777.132195752194</v>
      </c>
    </row>
    <row r="428" spans="1:20" x14ac:dyDescent="0.25">
      <c r="A428" s="199" t="s">
        <v>111</v>
      </c>
      <c r="B428" s="155">
        <f>(VLOOKUP($A428,'中情景（2001-2060, 2020RMB）'!$A$57:$W$70,20,0)/VLOOKUP($A428,'中情景（2001-2060, 2020RMB）'!$A$57:$W$70,17,0))^(1/3)-1</f>
        <v>8.439753008648565E-2</v>
      </c>
      <c r="C428" s="139">
        <f>(VLOOKUP($A428,'中情景（2001-2060, 2020RMB）'!$A$57:$W$70,23,0)/VLOOKUP($A428,'中情景（2001-2060, 2020RMB）'!$A$57:$W$70,20,0))^(1/3)-1</f>
        <v>1.7741893187910973E-2</v>
      </c>
      <c r="D428" s="1">
        <v>0.7</v>
      </c>
      <c r="E428" s="1">
        <v>0.6</v>
      </c>
      <c r="F428" s="1">
        <v>0.5</v>
      </c>
      <c r="G428" s="1">
        <v>0.3</v>
      </c>
      <c r="H428" s="155">
        <f t="shared" si="319"/>
        <v>3.5748798146038818E-2</v>
      </c>
      <c r="I428" s="155">
        <f t="shared" si="313"/>
        <v>3.0641826982318987E-2</v>
      </c>
      <c r="J428" s="155">
        <f t="shared" si="314"/>
        <v>2.5534855818599156E-2</v>
      </c>
      <c r="K428" s="155">
        <f t="shared" si="315"/>
        <v>1.5320913491159494E-2</v>
      </c>
      <c r="L428" s="14">
        <f>VLOOKUP($A428,'中情景（2001-2060, 2020RMB）'!$A$57:$W$70,23,0)*(1+情景假设!H428)^3</f>
        <v>19998.558504347769</v>
      </c>
      <c r="M428" s="14">
        <f t="shared" si="316"/>
        <v>23256.133460845725</v>
      </c>
      <c r="N428" s="14">
        <f t="shared" si="317"/>
        <v>26380.901946773993</v>
      </c>
      <c r="O428" s="14">
        <f t="shared" si="318"/>
        <v>38580.951626681112</v>
      </c>
      <c r="P428" s="14">
        <f>VLOOKUP($A428,'中情景（2001-2060, 2020RMB）'!$A$14:$W$70,23,0)</f>
        <v>17998.461308152702</v>
      </c>
      <c r="Q428" s="14">
        <f t="shared" si="320"/>
        <v>21511.220822272458</v>
      </c>
      <c r="R428" s="14">
        <f t="shared" si="321"/>
        <v>28226.754593154586</v>
      </c>
      <c r="S428" s="14">
        <f t="shared" si="322"/>
        <v>34926.336332136547</v>
      </c>
      <c r="T428" s="167">
        <f t="shared" si="323"/>
        <v>60547.103773648385</v>
      </c>
    </row>
    <row r="429" spans="1:20" x14ac:dyDescent="0.25">
      <c r="A429" s="199" t="s">
        <v>112</v>
      </c>
      <c r="B429" s="155">
        <f>(VLOOKUP($A429,'中情景（2001-2060, 2020RMB）'!$A$57:$W$70,20,0)/VLOOKUP($A429,'中情景（2001-2060, 2020RMB）'!$A$57:$W$70,17,0))^(1/3)-1</f>
        <v>8.7713836318461524E-2</v>
      </c>
      <c r="C429" s="139">
        <f>(VLOOKUP($A429,'中情景（2001-2060, 2020RMB）'!$A$57:$W$70,23,0)/VLOOKUP($A429,'中情景（2001-2060, 2020RMB）'!$A$57:$W$70,20,0))^(1/3)-1</f>
        <v>4.9833837021771021E-2</v>
      </c>
      <c r="D429" s="1">
        <v>0.7</v>
      </c>
      <c r="E429" s="1">
        <v>0.6</v>
      </c>
      <c r="F429" s="1">
        <v>0.5</v>
      </c>
      <c r="G429" s="1">
        <v>0.3</v>
      </c>
      <c r="H429" s="155">
        <f t="shared" si="319"/>
        <v>4.8141685669081391E-2</v>
      </c>
      <c r="I429" s="155">
        <f t="shared" si="313"/>
        <v>4.1264302002069764E-2</v>
      </c>
      <c r="J429" s="155">
        <f t="shared" si="314"/>
        <v>3.4386918335058136E-2</v>
      </c>
      <c r="K429" s="155">
        <f t="shared" si="315"/>
        <v>2.0632151001034882E-2</v>
      </c>
      <c r="L429" s="14">
        <f>VLOOKUP($A429,'中情景（2001-2060, 2020RMB）'!$A$57:$W$70,23,0)*(1+情景假设!H429)^3</f>
        <v>50810.006444467319</v>
      </c>
      <c r="M429" s="14">
        <f t="shared" si="316"/>
        <v>62194.810360396608</v>
      </c>
      <c r="N429" s="14">
        <f t="shared" si="317"/>
        <v>73649.405463301548</v>
      </c>
      <c r="O429" s="14">
        <f t="shared" si="318"/>
        <v>122715.76783464388</v>
      </c>
      <c r="P429" s="14">
        <f>VLOOKUP($A429,'中情景（2001-2060, 2020RMB）'!$A$14:$W$70,23,0)</f>
        <v>44125.462351119488</v>
      </c>
      <c r="Q429" s="14">
        <f t="shared" si="320"/>
        <v>54653.202548093832</v>
      </c>
      <c r="R429" s="14">
        <f t="shared" si="321"/>
        <v>75487.941792490092</v>
      </c>
      <c r="S429" s="14">
        <f t="shared" si="322"/>
        <v>97506.291144367802</v>
      </c>
      <c r="T429" s="167">
        <f t="shared" si="323"/>
        <v>192584.26805130337</v>
      </c>
    </row>
    <row r="430" spans="1:20" x14ac:dyDescent="0.25">
      <c r="A430" s="199" t="s">
        <v>113</v>
      </c>
      <c r="B430" s="155">
        <f>(VLOOKUP($A430,'中情景（2001-2060, 2020RMB）'!$A$57:$W$70,20,0)/VLOOKUP($A430,'中情景（2001-2060, 2020RMB）'!$A$57:$W$70,17,0))^(1/3)-1</f>
        <v>6.8423018137201419E-2</v>
      </c>
      <c r="C430" s="139">
        <f>(VLOOKUP($A430,'中情景（2001-2060, 2020RMB）'!$A$57:$W$70,23,0)/VLOOKUP($A430,'中情景（2001-2060, 2020RMB）'!$A$57:$W$70,20,0))^(1/3)-1</f>
        <v>6.1115802628005866E-2</v>
      </c>
      <c r="D430" s="1">
        <v>0.7</v>
      </c>
      <c r="E430" s="1">
        <v>0.6</v>
      </c>
      <c r="F430" s="1">
        <v>0.5</v>
      </c>
      <c r="G430" s="1">
        <v>0.3</v>
      </c>
      <c r="H430" s="155">
        <f t="shared" si="319"/>
        <v>4.5338587267822548E-2</v>
      </c>
      <c r="I430" s="155">
        <f t="shared" si="313"/>
        <v>3.8861646229562181E-2</v>
      </c>
      <c r="J430" s="155">
        <f t="shared" si="314"/>
        <v>3.2384705191301821E-2</v>
      </c>
      <c r="K430" s="155">
        <f t="shared" si="315"/>
        <v>1.9430823114781091E-2</v>
      </c>
      <c r="L430" s="14">
        <f>VLOOKUP($A430,'中情景（2001-2060, 2020RMB）'!$A$57:$W$70,23,0)*(1+情景假设!H430)^3</f>
        <v>30670.720738900171</v>
      </c>
      <c r="M430" s="14">
        <f t="shared" si="316"/>
        <v>37111.84501694834</v>
      </c>
      <c r="N430" s="14">
        <f t="shared" si="317"/>
        <v>43523.153509103729</v>
      </c>
      <c r="O430" s="14">
        <f t="shared" si="318"/>
        <v>70414.868129781127</v>
      </c>
      <c r="P430" s="14">
        <f>VLOOKUP($A430,'中情景（2001-2060, 2020RMB）'!$A$14:$W$70,23,0)</f>
        <v>26850.540684381289</v>
      </c>
      <c r="Q430" s="14">
        <f t="shared" si="320"/>
        <v>32990.610120689322</v>
      </c>
      <c r="R430" s="14">
        <f t="shared" si="321"/>
        <v>45043.8996472156</v>
      </c>
      <c r="S430" s="14">
        <f t="shared" si="322"/>
        <v>57621.392201112852</v>
      </c>
      <c r="T430" s="167">
        <f t="shared" si="323"/>
        <v>110505.73270238383</v>
      </c>
    </row>
    <row r="431" spans="1:20" x14ac:dyDescent="0.25">
      <c r="A431" s="199" t="s">
        <v>114</v>
      </c>
      <c r="B431" s="155">
        <f>(VLOOKUP($A431,'中情景（2001-2060, 2020RMB）'!$A$57:$W$70,20,0)/VLOOKUP($A431,'中情景（2001-2060, 2020RMB）'!$A$57:$W$70,17,0))^(1/3)-1</f>
        <v>0.10086430289678239</v>
      </c>
      <c r="C431" s="139">
        <f>(VLOOKUP($A431,'中情景（2001-2060, 2020RMB）'!$A$57:$W$70,23,0)/VLOOKUP($A431,'中情景（2001-2060, 2020RMB）'!$A$57:$W$70,20,0))^(1/3)-1</f>
        <v>-2.069199526272103E-2</v>
      </c>
      <c r="D431" s="1">
        <v>0.7</v>
      </c>
      <c r="E431" s="1">
        <v>0.6</v>
      </c>
      <c r="F431" s="1">
        <v>0.5</v>
      </c>
      <c r="G431" s="1">
        <v>0.3</v>
      </c>
      <c r="H431" s="155">
        <f t="shared" si="319"/>
        <v>2.8060307671921473E-2</v>
      </c>
      <c r="I431" s="155">
        <f t="shared" si="313"/>
        <v>2.4051692290218408E-2</v>
      </c>
      <c r="J431" s="155">
        <f t="shared" si="314"/>
        <v>2.0043076908515339E-2</v>
      </c>
      <c r="K431" s="155">
        <f t="shared" si="315"/>
        <v>1.2025846145109204E-2</v>
      </c>
      <c r="L431" s="14">
        <f>VLOOKUP($A431,'中情景（2001-2060, 2020RMB）'!$A$57:$W$70,23,0)*(1+情景假设!H431)^3</f>
        <v>8348.6928973641789</v>
      </c>
      <c r="M431" s="14">
        <f t="shared" si="316"/>
        <v>9402.1653379396248</v>
      </c>
      <c r="N431" s="14">
        <f t="shared" si="317"/>
        <v>10382.942456174917</v>
      </c>
      <c r="O431" s="14">
        <f t="shared" si="318"/>
        <v>13999.43632622463</v>
      </c>
      <c r="P431" s="14">
        <f>VLOOKUP($A431,'中情景（2001-2060, 2020RMB）'!$A$14:$W$70,23,0)</f>
        <v>7683.5639559520841</v>
      </c>
      <c r="Q431" s="14">
        <f t="shared" si="320"/>
        <v>8980.176068864901</v>
      </c>
      <c r="R431" s="14">
        <f t="shared" si="321"/>
        <v>11411.725602843824</v>
      </c>
      <c r="S431" s="14">
        <f t="shared" si="322"/>
        <v>13746.237375554572</v>
      </c>
      <c r="T431" s="167">
        <f t="shared" si="323"/>
        <v>21970.047090033935</v>
      </c>
    </row>
    <row r="432" spans="1:20" x14ac:dyDescent="0.25">
      <c r="A432" s="200" t="s">
        <v>115</v>
      </c>
      <c r="B432" s="157">
        <f>(VLOOKUP($A432,'中情景（2001-2060, 2020RMB）'!$A$57:$W$70,20,0)/VLOOKUP($A432,'中情景（2001-2060, 2020RMB）'!$A$57:$W$70,17,0))^(1/3)-1</f>
        <v>8.9033832957701176E-2</v>
      </c>
      <c r="C432" s="202">
        <f>(VLOOKUP($A432,'中情景（2001-2060, 2020RMB）'!$A$57:$W$70,23,0)/VLOOKUP($A432,'中情景（2001-2060, 2020RMB）'!$A$57:$W$70,20,0))^(1/3)-1</f>
        <v>4.1121647025851304E-2</v>
      </c>
      <c r="D432" s="151">
        <v>0.7</v>
      </c>
      <c r="E432" s="151">
        <v>0.6</v>
      </c>
      <c r="F432" s="151">
        <v>0.5</v>
      </c>
      <c r="G432" s="151">
        <v>0.3</v>
      </c>
      <c r="H432" s="157">
        <f t="shared" si="319"/>
        <v>4.5554417994243368E-2</v>
      </c>
      <c r="I432" s="157">
        <f t="shared" si="313"/>
        <v>3.9046643995065744E-2</v>
      </c>
      <c r="J432" s="157">
        <f t="shared" si="314"/>
        <v>3.253886999588812E-2</v>
      </c>
      <c r="K432" s="157">
        <f t="shared" si="315"/>
        <v>1.9523321997532872E-2</v>
      </c>
      <c r="L432" s="18">
        <f>VLOOKUP($A432,'中情景（2001-2060, 2020RMB）'!$A$57:$W$70,23,0)*(1+情景假设!H432)^3</f>
        <v>61970.316365596307</v>
      </c>
      <c r="M432" s="18">
        <f t="shared" si="316"/>
        <v>75051.423365157432</v>
      </c>
      <c r="N432" s="18">
        <f t="shared" si="317"/>
        <v>88082.773611647921</v>
      </c>
      <c r="O432" s="18">
        <f t="shared" si="318"/>
        <v>142830.2195196058</v>
      </c>
      <c r="P432" s="18">
        <f>VLOOKUP($A432,'中情景（2001-2060, 2020RMB）'!$A$14:$W$70,23,0)</f>
        <v>54218.036905075918</v>
      </c>
      <c r="Q432" s="18">
        <f t="shared" si="320"/>
        <v>66657.662324842793</v>
      </c>
      <c r="R432" s="18">
        <f t="shared" si="321"/>
        <v>91092.447192991298</v>
      </c>
      <c r="S432" s="18">
        <f t="shared" si="322"/>
        <v>116614.98846532265</v>
      </c>
      <c r="T432" s="169">
        <f t="shared" si="323"/>
        <v>224150.92833754665</v>
      </c>
    </row>
    <row r="435" spans="1:42" x14ac:dyDescent="0.25">
      <c r="A435" s="128" t="s">
        <v>274</v>
      </c>
    </row>
    <row r="436" spans="1:42" x14ac:dyDescent="0.25">
      <c r="B436" s="2">
        <v>2020</v>
      </c>
      <c r="C436" s="3">
        <v>2021</v>
      </c>
      <c r="D436" s="3">
        <v>2022</v>
      </c>
      <c r="E436" s="3">
        <v>2023</v>
      </c>
      <c r="F436" s="3">
        <v>2024</v>
      </c>
      <c r="G436" s="3">
        <v>2025</v>
      </c>
      <c r="H436" s="3">
        <v>2026</v>
      </c>
      <c r="I436" s="3">
        <v>2027</v>
      </c>
      <c r="J436" s="3">
        <v>2028</v>
      </c>
      <c r="K436" s="3">
        <v>2029</v>
      </c>
      <c r="L436" s="3">
        <v>2030</v>
      </c>
      <c r="M436" s="3">
        <v>2031</v>
      </c>
      <c r="N436" s="3">
        <v>2032</v>
      </c>
      <c r="O436" s="3">
        <v>2033</v>
      </c>
      <c r="P436" s="3">
        <v>2034</v>
      </c>
      <c r="Q436" s="3">
        <v>2035</v>
      </c>
      <c r="R436" s="3">
        <v>2036</v>
      </c>
      <c r="S436" s="3">
        <v>2037</v>
      </c>
      <c r="T436" s="3">
        <v>2038</v>
      </c>
      <c r="U436" s="3">
        <v>2039</v>
      </c>
      <c r="V436" s="3">
        <v>2040</v>
      </c>
      <c r="W436" s="3">
        <v>2041</v>
      </c>
      <c r="X436" s="3">
        <v>2042</v>
      </c>
      <c r="Y436" s="3">
        <v>2043</v>
      </c>
      <c r="Z436" s="3">
        <v>2044</v>
      </c>
      <c r="AA436" s="3">
        <v>2045</v>
      </c>
      <c r="AB436" s="3">
        <v>2046</v>
      </c>
      <c r="AC436" s="3">
        <v>2047</v>
      </c>
      <c r="AD436" s="3">
        <v>2048</v>
      </c>
      <c r="AE436" s="3">
        <v>2049</v>
      </c>
      <c r="AF436" s="3">
        <v>2050</v>
      </c>
      <c r="AG436" s="3">
        <v>2051</v>
      </c>
      <c r="AH436" s="3">
        <v>2052</v>
      </c>
      <c r="AI436" s="3">
        <v>2053</v>
      </c>
      <c r="AJ436" s="3">
        <v>2054</v>
      </c>
      <c r="AK436" s="3">
        <v>2055</v>
      </c>
      <c r="AL436" s="3">
        <v>2056</v>
      </c>
      <c r="AM436" s="3">
        <v>2057</v>
      </c>
      <c r="AN436" s="3">
        <v>2058</v>
      </c>
      <c r="AO436" s="3">
        <v>2059</v>
      </c>
      <c r="AP436" s="4">
        <v>2060</v>
      </c>
    </row>
    <row r="437" spans="1:42" x14ac:dyDescent="0.25">
      <c r="A437" s="194" t="s">
        <v>18</v>
      </c>
      <c r="B437" s="213">
        <f>B72</f>
        <v>34486.847010845668</v>
      </c>
      <c r="C437" s="214">
        <f t="shared" ref="C437:D437" si="324">C72</f>
        <v>37878.279541193522</v>
      </c>
      <c r="D437" s="214">
        <f t="shared" si="324"/>
        <v>40294.225269378127</v>
      </c>
      <c r="E437" s="214">
        <f>SUM(E438:E442)</f>
        <v>40773.679353398285</v>
      </c>
      <c r="F437" s="214">
        <f t="shared" ref="F437:AP437" si="325">SUM(F438:F442)</f>
        <v>41963.270738968153</v>
      </c>
      <c r="G437" s="214">
        <f t="shared" si="325"/>
        <v>43478.395086165321</v>
      </c>
      <c r="H437" s="214">
        <f t="shared" si="325"/>
        <v>44948.163152237947</v>
      </c>
      <c r="I437" s="214">
        <f t="shared" si="325"/>
        <v>46276.14483303234</v>
      </c>
      <c r="J437" s="214">
        <f t="shared" si="325"/>
        <v>47447.098662645309</v>
      </c>
      <c r="K437" s="214">
        <f t="shared" si="325"/>
        <v>48451.454558336744</v>
      </c>
      <c r="L437" s="214">
        <f t="shared" si="325"/>
        <v>49285.143085363343</v>
      </c>
      <c r="M437" s="214">
        <f t="shared" si="325"/>
        <v>49952.429171434072</v>
      </c>
      <c r="N437" s="214">
        <f t="shared" si="325"/>
        <v>50473.661137463532</v>
      </c>
      <c r="O437" s="214">
        <f t="shared" si="325"/>
        <v>50874.771101394857</v>
      </c>
      <c r="P437" s="214">
        <f t="shared" si="325"/>
        <v>51183.460512383768</v>
      </c>
      <c r="Q437" s="214">
        <f t="shared" si="325"/>
        <v>51428.587008147631</v>
      </c>
      <c r="R437" s="214">
        <f t="shared" si="325"/>
        <v>51635.408507975386</v>
      </c>
      <c r="S437" s="214">
        <f t="shared" si="325"/>
        <v>51812.201600260167</v>
      </c>
      <c r="T437" s="214">
        <f t="shared" si="325"/>
        <v>51962.908516044103</v>
      </c>
      <c r="U437" s="214">
        <f t="shared" si="325"/>
        <v>52091.358886405375</v>
      </c>
      <c r="V437" s="214">
        <f t="shared" si="325"/>
        <v>52201.198913963926</v>
      </c>
      <c r="W437" s="214">
        <f t="shared" si="325"/>
        <v>52295.82822796877</v>
      </c>
      <c r="X437" s="214">
        <f t="shared" si="325"/>
        <v>52378.345364070199</v>
      </c>
      <c r="Y437" s="214">
        <f t="shared" si="325"/>
        <v>52451.502657215162</v>
      </c>
      <c r="Z437" s="214">
        <f t="shared" si="325"/>
        <v>52517.671200152363</v>
      </c>
      <c r="AA437" s="214">
        <f t="shared" si="325"/>
        <v>52578.81639963224</v>
      </c>
      <c r="AB437" s="214">
        <f t="shared" si="325"/>
        <v>52636.484554819435</v>
      </c>
      <c r="AC437" s="214">
        <f t="shared" si="325"/>
        <v>52691.800783740859</v>
      </c>
      <c r="AD437" s="214">
        <f t="shared" si="325"/>
        <v>52745.478529045489</v>
      </c>
      <c r="AE437" s="214">
        <f t="shared" si="325"/>
        <v>52797.840778906379</v>
      </c>
      <c r="AF437" s="214">
        <f t="shared" si="325"/>
        <v>52848.853037650406</v>
      </c>
      <c r="AG437" s="214">
        <f t="shared" si="325"/>
        <v>52898.167969413254</v>
      </c>
      <c r="AH437" s="214">
        <f t="shared" si="325"/>
        <v>52945.181513664102</v>
      </c>
      <c r="AI437" s="214">
        <f t="shared" si="325"/>
        <v>52989.100132249114</v>
      </c>
      <c r="AJ437" s="214">
        <f t="shared" si="325"/>
        <v>53029.018694076112</v>
      </c>
      <c r="AK437" s="214">
        <f t="shared" si="325"/>
        <v>53064.008338381136</v>
      </c>
      <c r="AL437" s="214">
        <f t="shared" si="325"/>
        <v>53093.21348592201</v>
      </c>
      <c r="AM437" s="214">
        <f t="shared" si="325"/>
        <v>53115.956997351648</v>
      </c>
      <c r="AN437" s="214">
        <f t="shared" si="325"/>
        <v>53131.852320078287</v>
      </c>
      <c r="AO437" s="214">
        <f t="shared" si="325"/>
        <v>53140.921332385908</v>
      </c>
      <c r="AP437" s="215">
        <f t="shared" si="325"/>
        <v>53143.716502129086</v>
      </c>
    </row>
    <row r="438" spans="1:42" x14ac:dyDescent="0.25">
      <c r="A438" s="131" t="s">
        <v>19</v>
      </c>
      <c r="B438" s="118">
        <f>VLOOKUP($A438,'中情景（2001-2060, 2020RMB）'!$A$14:$W$70,COLUMN('中情景（2001-2060, 2020RMB）'!U$1),0)</f>
        <v>14783.756200003678</v>
      </c>
      <c r="C438" s="14">
        <f>VLOOKUP($A438,'中情景（2001-2060, 2020RMB）'!$A$14:$W$70,COLUMN('中情景（2001-2060, 2020RMB）'!V$1),0)</f>
        <v>16423.99901838032</v>
      </c>
      <c r="D438" s="14">
        <f>VLOOKUP($A438,'中情景（2001-2060, 2020RMB）'!$A$14:$W$70,COLUMN('中情景（2001-2060, 2020RMB）'!W$1),0)</f>
        <v>18002.06128553487</v>
      </c>
      <c r="E438" s="14">
        <f>VLOOKUP($A438,Python数据平滑!$A$172:$AN$225,COLUMN(Python数据平滑!C$172),0)</f>
        <v>18230.823742726709</v>
      </c>
      <c r="F438" s="14">
        <f>VLOOKUP($A438,Python数据平滑!$A$172:$AN$225,COLUMN(Python数据平滑!D$172),0)</f>
        <v>18789.392369764661</v>
      </c>
      <c r="G438" s="14">
        <f>VLOOKUP($A438,Python数据平滑!$A$172:$AN$225,COLUMN(Python数据平滑!E$172),0)</f>
        <v>19481.526213791269</v>
      </c>
      <c r="H438" s="14">
        <f>VLOOKUP($A438,Python数据平滑!$A$172:$AN$225,COLUMN(Python数据平滑!F$172),0)</f>
        <v>20127.327929913059</v>
      </c>
      <c r="I438" s="14">
        <f>VLOOKUP($A438,Python数据平滑!$A$172:$AN$225,COLUMN(Python数据平滑!G$172),0)</f>
        <v>20688.169000093181</v>
      </c>
      <c r="J438" s="14">
        <f>VLOOKUP($A438,Python数据平滑!$A$172:$AN$225,COLUMN(Python数据平滑!H$172),0)</f>
        <v>21165.003937538491</v>
      </c>
      <c r="K438" s="14">
        <f>VLOOKUP($A438,Python数据平滑!$A$172:$AN$225,COLUMN(Python数据平滑!I$172),0)</f>
        <v>21560.687037900811</v>
      </c>
      <c r="L438" s="14">
        <f>VLOOKUP($A438,Python数据平滑!$A$172:$AN$225,COLUMN(Python数据平滑!J$172),0)</f>
        <v>21879.75021031914</v>
      </c>
      <c r="M438" s="14">
        <f>VLOOKUP($A438,Python数据平滑!$A$172:$AN$225,COLUMN(Python数据平滑!K$172),0)</f>
        <v>22127.681652719461</v>
      </c>
      <c r="N438" s="14">
        <f>VLOOKUP($A438,Python数据平滑!$A$172:$AN$225,COLUMN(Python数据平滑!L$172),0)</f>
        <v>22309.215318768409</v>
      </c>
      <c r="O438" s="14">
        <f>VLOOKUP($A438,Python数据平滑!$A$172:$AN$225,COLUMN(Python数据平滑!M$172),0)</f>
        <v>22429.481090505498</v>
      </c>
      <c r="P438" s="14">
        <f>VLOOKUP($A438,Python数据平滑!$A$172:$AN$225,COLUMN(Python数据平滑!N$172),0)</f>
        <v>22494.297431937001</v>
      </c>
      <c r="Q438" s="14">
        <f>VLOOKUP($A438,Python数据平滑!$A$172:$AN$225,COLUMN(Python数据平滑!O$172),0)</f>
        <v>22510.007605671879</v>
      </c>
      <c r="R438" s="14">
        <f>VLOOKUP($A438,Python数据平滑!$A$172:$AN$225,COLUMN(Python数据平滑!P$172),0)</f>
        <v>22482.758790060991</v>
      </c>
      <c r="S438" s="14">
        <f>VLOOKUP($A438,Python数据平滑!$A$172:$AN$225,COLUMN(Python数据平滑!Q$172),0)</f>
        <v>22416.673080560999</v>
      </c>
      <c r="T438" s="14">
        <f>VLOOKUP($A438,Python数据平滑!$A$172:$AN$225,COLUMN(Python数据平滑!R$172),0)</f>
        <v>22315.477499163298</v>
      </c>
      <c r="U438" s="14">
        <f>VLOOKUP($A438,Python数据平滑!$A$172:$AN$225,COLUMN(Python数据平滑!S$172),0)</f>
        <v>22183.013833964589</v>
      </c>
      <c r="V438" s="14">
        <f>VLOOKUP($A438,Python数据平滑!$A$172:$AN$225,COLUMN(Python数据平滑!T$172),0)</f>
        <v>22023.18499791517</v>
      </c>
      <c r="W438" s="14">
        <f>VLOOKUP($A438,Python数据平滑!$A$172:$AN$225,COLUMN(Python数据平滑!U$172),0)</f>
        <v>21839.907063177048</v>
      </c>
      <c r="X438" s="14">
        <f>VLOOKUP($A438,Python数据平滑!$A$172:$AN$225,COLUMN(Python数据平滑!V$172),0)</f>
        <v>21637.067412565291</v>
      </c>
      <c r="Y438" s="14">
        <f>VLOOKUP($A438,Python数据平滑!$A$172:$AN$225,COLUMN(Python数据平滑!W$172),0)</f>
        <v>21418.489250136339</v>
      </c>
      <c r="Z438" s="14">
        <f>VLOOKUP($A438,Python数据平滑!$A$172:$AN$225,COLUMN(Python数据平滑!X$172),0)</f>
        <v>21187.902538877781</v>
      </c>
      <c r="AA438" s="14">
        <f>VLOOKUP($A438,Python数据平滑!$A$172:$AN$225,COLUMN(Python数据平滑!Y$172),0)</f>
        <v>20948.921287064441</v>
      </c>
      <c r="AB438" s="14">
        <f>VLOOKUP($A438,Python数据平滑!$A$172:$AN$225,COLUMN(Python数据平滑!Z$172),0)</f>
        <v>20705.026987221161</v>
      </c>
      <c r="AC438" s="14">
        <f>VLOOKUP($A438,Python数据平滑!$A$172:$AN$225,COLUMN(Python数据平滑!AA$172),0)</f>
        <v>20459.55792264179</v>
      </c>
      <c r="AD438" s="14">
        <f>VLOOKUP($A438,Python数据平滑!$A$172:$AN$225,COLUMN(Python数据平滑!AB$172),0)</f>
        <v>20215.703995019339</v>
      </c>
      <c r="AE438" s="14">
        <f>VLOOKUP($A438,Python数据平滑!$A$172:$AN$225,COLUMN(Python数据平滑!AC$172),0)</f>
        <v>19976.50669124737</v>
      </c>
      <c r="AF438" s="14">
        <f>VLOOKUP($A438,Python数据平滑!$A$172:$AN$225,COLUMN(Python数据平滑!AD$172),0)</f>
        <v>19744.86379572549</v>
      </c>
      <c r="AG438" s="14">
        <f>VLOOKUP($A438,Python数据平滑!$A$172:$AN$225,COLUMN(Python数据平滑!AE$172),0)</f>
        <v>19523.538464207399</v>
      </c>
      <c r="AH438" s="14">
        <f>VLOOKUP($A438,Python数据平滑!$A$172:$AN$225,COLUMN(Python数据平滑!AF$172),0)</f>
        <v>19315.172304026979</v>
      </c>
      <c r="AI438" s="14">
        <f>VLOOKUP($A438,Python数据平滑!$A$172:$AN$225,COLUMN(Python数据平滑!AG$172),0)</f>
        <v>19122.30215123024</v>
      </c>
      <c r="AJ438" s="14">
        <f>VLOOKUP($A438,Python数据平滑!$A$172:$AN$225,COLUMN(Python数据平滑!AH$172),0)</f>
        <v>18947.380295848539</v>
      </c>
      <c r="AK438" s="14">
        <f>VLOOKUP($A438,Python数据平滑!$A$172:$AN$225,COLUMN(Python数据平滑!AI$172),0)</f>
        <v>18792.797980810039</v>
      </c>
      <c r="AL438" s="14">
        <f>VLOOKUP($A438,Python数据平滑!$A$172:$AN$225,COLUMN(Python数据平滑!AJ$172),0)</f>
        <v>18660.91208688054</v>
      </c>
      <c r="AM438" s="14">
        <f>VLOOKUP($A438,Python数据平滑!$A$172:$AN$225,COLUMN(Python数据平滑!AK$172),0)</f>
        <v>18554.075015266801</v>
      </c>
      <c r="AN438" s="14">
        <f>VLOOKUP($A438,Python数据平滑!$A$172:$AN$225,COLUMN(Python数据平滑!AL$172),0)</f>
        <v>18474.667891544512</v>
      </c>
      <c r="AO438" s="14">
        <f>VLOOKUP($A438,Python数据平滑!$A$172:$AN$225,COLUMN(Python数据平滑!AM$172),0)</f>
        <v>18425.137340668411</v>
      </c>
      <c r="AP438" s="167">
        <f>VLOOKUP($A438,Python数据平滑!$A$172:$AN$225,COLUMN(Python数据平滑!AN$172),0)</f>
        <v>18408.036225216601</v>
      </c>
    </row>
    <row r="439" spans="1:42" x14ac:dyDescent="0.25">
      <c r="A439" s="132" t="s">
        <v>20</v>
      </c>
      <c r="B439" s="118">
        <f>VLOOKUP($A439,'中情景（2001-2060, 2020RMB）'!$A$14:$W$70,COLUMN('中情景（2001-2060, 2020RMB）'!U$1),0)</f>
        <v>10602.811030571023</v>
      </c>
      <c r="C439" s="14">
        <f>VLOOKUP($A439,'中情景（2001-2060, 2020RMB）'!$A$14:$W$70,COLUMN('中情景（2001-2060, 2020RMB）'!V$1),0)</f>
        <v>11470.075268301911</v>
      </c>
      <c r="D439" s="14">
        <f>VLOOKUP($A439,'中情景（2001-2060, 2020RMB）'!$A$14:$W$70,COLUMN('中情景（2001-2060, 2020RMB）'!W$1),0)</f>
        <v>12304.162743704102</v>
      </c>
      <c r="E439" s="14">
        <f>VLOOKUP($A439,Python数据平滑!$A$172:$AN$225,COLUMN(Python数据平滑!C$172),0)</f>
        <v>12386.805768010039</v>
      </c>
      <c r="F439" s="14">
        <f>VLOOKUP($A439,Python数据平滑!$A$172:$AN$225,COLUMN(Python数据平滑!D$172),0)</f>
        <v>12593.494199443459</v>
      </c>
      <c r="G439" s="14">
        <f>VLOOKUP($A439,Python数据平滑!$A$172:$AN$225,COLUMN(Python数据平滑!E$172),0)</f>
        <v>12862.05988837426</v>
      </c>
      <c r="H439" s="14">
        <f>VLOOKUP($A439,Python数据平滑!$A$172:$AN$225,COLUMN(Python数据平滑!F$172),0)</f>
        <v>13136.448431255059</v>
      </c>
      <c r="I439" s="14">
        <f>VLOOKUP($A439,Python数据平滑!$A$172:$AN$225,COLUMN(Python数据平滑!G$172),0)</f>
        <v>13396.357139123529</v>
      </c>
      <c r="J439" s="14">
        <f>VLOOKUP($A439,Python数据平滑!$A$172:$AN$225,COLUMN(Python数据平滑!H$172),0)</f>
        <v>13630.22516626677</v>
      </c>
      <c r="K439" s="14">
        <f>VLOOKUP($A439,Python数据平滑!$A$172:$AN$225,COLUMN(Python数据平滑!I$172),0)</f>
        <v>13825.89175705187</v>
      </c>
      <c r="L439" s="14">
        <f>VLOOKUP($A439,Python数据平滑!$A$172:$AN$225,COLUMN(Python数据平滑!J$172),0)</f>
        <v>13970.86612792995</v>
      </c>
      <c r="M439" s="14">
        <f>VLOOKUP($A439,Python数据平滑!$A$172:$AN$225,COLUMN(Python数据平滑!K$172),0)</f>
        <v>14056.55178983826</v>
      </c>
      <c r="N439" s="14">
        <f>VLOOKUP($A439,Python数据平滑!$A$172:$AN$225,COLUMN(Python数据平滑!L$172),0)</f>
        <v>14090.31536364597</v>
      </c>
      <c r="O439" s="14">
        <f>VLOOKUP($A439,Python数据平滑!$A$172:$AN$225,COLUMN(Python数据平滑!M$172),0)</f>
        <v>14084.104109764099</v>
      </c>
      <c r="P439" s="14">
        <f>VLOOKUP($A439,Python数据平滑!$A$172:$AN$225,COLUMN(Python数据平滑!N$172),0)</f>
        <v>14050.263961641151</v>
      </c>
      <c r="Q439" s="14">
        <f>VLOOKUP($A439,Python数据平滑!$A$172:$AN$225,COLUMN(Python数据平滑!O$172),0)</f>
        <v>14001.244185193989</v>
      </c>
      <c r="R439" s="14">
        <f>VLOOKUP($A439,Python数据平滑!$A$172:$AN$225,COLUMN(Python数据平滑!P$172),0)</f>
        <v>13947.441949143589</v>
      </c>
      <c r="S439" s="14">
        <f>VLOOKUP($A439,Python数据平滑!$A$172:$AN$225,COLUMN(Python数据平滑!Q$172),0)</f>
        <v>13891.277180034909</v>
      </c>
      <c r="T439" s="14">
        <f>VLOOKUP($A439,Python数据平滑!$A$172:$AN$225,COLUMN(Python数据平滑!R$172),0)</f>
        <v>13833.18290843554</v>
      </c>
      <c r="U439" s="14">
        <f>VLOOKUP($A439,Python数据平滑!$A$172:$AN$225,COLUMN(Python数据平滑!S$172),0)</f>
        <v>13773.58632027412</v>
      </c>
      <c r="V439" s="14">
        <f>VLOOKUP($A439,Python数据平滑!$A$172:$AN$225,COLUMN(Python数据平滑!T$172),0)</f>
        <v>13712.908241026311</v>
      </c>
      <c r="W439" s="14">
        <f>VLOOKUP($A439,Python数据平滑!$A$172:$AN$225,COLUMN(Python数据平滑!U$172),0)</f>
        <v>13651.562749261449</v>
      </c>
      <c r="X439" s="14">
        <f>VLOOKUP($A439,Python数据平滑!$A$172:$AN$225,COLUMN(Python数据平滑!V$172),0)</f>
        <v>13589.956916409041</v>
      </c>
      <c r="Y439" s="14">
        <f>VLOOKUP($A439,Python数据平滑!$A$172:$AN$225,COLUMN(Python数据平滑!W$172),0)</f>
        <v>13528.49066933508</v>
      </c>
      <c r="Z439" s="14">
        <f>VLOOKUP($A439,Python数据平滑!$A$172:$AN$225,COLUMN(Python数据平滑!X$172),0)</f>
        <v>13467.55677215371</v>
      </c>
      <c r="AA439" s="14">
        <f>VLOOKUP($A439,Python数据平滑!$A$172:$AN$225,COLUMN(Python数据平滑!Y$172),0)</f>
        <v>13407.540923633211</v>
      </c>
      <c r="AB439" s="14">
        <f>VLOOKUP($A439,Python数据平滑!$A$172:$AN$225,COLUMN(Python数据平滑!Z$172),0)</f>
        <v>13348.82196658909</v>
      </c>
      <c r="AC439" s="14">
        <f>VLOOKUP($A439,Python数据平滑!$A$172:$AN$225,COLUMN(Python数据平滑!AA$172),0)</f>
        <v>13291.77220578016</v>
      </c>
      <c r="AD439" s="14">
        <f>VLOOKUP($A439,Python数据平滑!$A$172:$AN$225,COLUMN(Python数据平滑!AB$172),0)</f>
        <v>13236.757831035889</v>
      </c>
      <c r="AE439" s="14">
        <f>VLOOKUP($A439,Python数据平滑!$A$172:$AN$225,COLUMN(Python数据平滑!AC$172),0)</f>
        <v>13184.13944264085</v>
      </c>
      <c r="AF439" s="14">
        <f>VLOOKUP($A439,Python数据平滑!$A$172:$AN$225,COLUMN(Python数据平滑!AD$172),0)</f>
        <v>13134.272676378891</v>
      </c>
      <c r="AG439" s="14">
        <f>VLOOKUP($A439,Python数据平滑!$A$172:$AN$225,COLUMN(Python数据平滑!AE$172),0)</f>
        <v>13087.508926096591</v>
      </c>
      <c r="AH439" s="14">
        <f>VLOOKUP($A439,Python数据平滑!$A$172:$AN$225,COLUMN(Python数据平滑!AF$172),0)</f>
        <v>13044.19616217658</v>
      </c>
      <c r="AI439" s="14">
        <f>VLOOKUP($A439,Python数据平滑!$A$172:$AN$225,COLUMN(Python数据平滑!AG$172),0)</f>
        <v>13004.67984491779</v>
      </c>
      <c r="AJ439" s="14">
        <f>VLOOKUP($A439,Python数据平滑!$A$172:$AN$225,COLUMN(Python数据平滑!AH$172),0)</f>
        <v>12969.303932499721</v>
      </c>
      <c r="AK439" s="14">
        <f>VLOOKUP($A439,Python数据平滑!$A$172:$AN$225,COLUMN(Python数据平滑!AI$172),0)</f>
        <v>12938.41198396198</v>
      </c>
      <c r="AL439" s="14">
        <f>VLOOKUP($A439,Python数据平滑!$A$172:$AN$225,COLUMN(Python数据平滑!AJ$172),0)</f>
        <v>12912.3483584605</v>
      </c>
      <c r="AM439" s="14">
        <f>VLOOKUP($A439,Python数据平滑!$A$172:$AN$225,COLUMN(Python数据平滑!AK$172),0)</f>
        <v>12891.45951297011</v>
      </c>
      <c r="AN439" s="14">
        <f>VLOOKUP($A439,Python数据平滑!$A$172:$AN$225,COLUMN(Python数据平滑!AL$172),0)</f>
        <v>12876.095401594341</v>
      </c>
      <c r="AO439" s="14">
        <f>VLOOKUP($A439,Python数据平滑!$A$172:$AN$225,COLUMN(Python数据平滑!AM$172),0)</f>
        <v>12866.61098072309</v>
      </c>
      <c r="AP439" s="167">
        <f>VLOOKUP($A439,Python数据平滑!$A$172:$AN$225,COLUMN(Python数据平滑!AN$172),0)</f>
        <v>12863.36782545331</v>
      </c>
    </row>
    <row r="440" spans="1:42" x14ac:dyDescent="0.25">
      <c r="A440" s="132" t="s">
        <v>21</v>
      </c>
      <c r="B440" s="118">
        <f>VLOOKUP($A440,'中情景（2001-2060, 2020RMB）'!$A$14:$W$70,COLUMN('中情景（2001-2060, 2020RMB）'!U$1),0)</f>
        <v>6152.0529589530752</v>
      </c>
      <c r="C440" s="14">
        <f>VLOOKUP($A440,'中情景（2001-2060, 2020RMB）'!$A$14:$W$70,COLUMN('中情景（2001-2060, 2020RMB）'!V$1),0)</f>
        <v>6456.6953675432605</v>
      </c>
      <c r="D440" s="14">
        <f>VLOOKUP($A440,'中情景（2001-2060, 2020RMB）'!$A$14:$W$70,COLUMN('中情景（2001-2060, 2020RMB）'!W$1),0)</f>
        <v>6224.4128368227912</v>
      </c>
      <c r="E440" s="14">
        <f>VLOOKUP($A440,Python数据平滑!$A$172:$AN$225,COLUMN(Python数据平滑!C$172),0)</f>
        <v>6258.7848939423366</v>
      </c>
      <c r="F440" s="14">
        <f>VLOOKUP($A440,Python数据平滑!$A$172:$AN$225,COLUMN(Python数据平滑!D$172),0)</f>
        <v>6344.286106476723</v>
      </c>
      <c r="G440" s="14">
        <f>VLOOKUP($A440,Python数据平滑!$A$172:$AN$225,COLUMN(Python数据平滑!E$172),0)</f>
        <v>6454.3621865266996</v>
      </c>
      <c r="H440" s="14">
        <f>VLOOKUP($A440,Python数据平滑!$A$172:$AN$225,COLUMN(Python数据平滑!F$172),0)</f>
        <v>6565.0397611158987</v>
      </c>
      <c r="I440" s="14">
        <f>VLOOKUP($A440,Python数据平滑!$A$172:$AN$225,COLUMN(Python数据平滑!G$172),0)</f>
        <v>6666.6242855815517</v>
      </c>
      <c r="J440" s="14">
        <f>VLOOKUP($A440,Python数据平滑!$A$172:$AN$225,COLUMN(Python数据平滑!H$172),0)</f>
        <v>6752.8826624804797</v>
      </c>
      <c r="K440" s="14">
        <f>VLOOKUP($A440,Python数据平滑!$A$172:$AN$225,COLUMN(Python数据平滑!I$172),0)</f>
        <v>6817.3728153885513</v>
      </c>
      <c r="L440" s="14">
        <f>VLOOKUP($A440,Python数据平滑!$A$172:$AN$225,COLUMN(Python数据平滑!J$172),0)</f>
        <v>6853.6120330817803</v>
      </c>
      <c r="M440" s="14">
        <f>VLOOKUP($A440,Python数据平滑!$A$172:$AN$225,COLUMN(Python数据平滑!K$172),0)</f>
        <v>6857.3086649593324</v>
      </c>
      <c r="N440" s="14">
        <f>VLOOKUP($A440,Python数据平滑!$A$172:$AN$225,COLUMN(Python数据平滑!L$172),0)</f>
        <v>6832.5832944256781</v>
      </c>
      <c r="O440" s="14">
        <f>VLOOKUP($A440,Python数据平滑!$A$172:$AN$225,COLUMN(Python数据平滑!M$172),0)</f>
        <v>6785.8715497840403</v>
      </c>
      <c r="P440" s="14">
        <f>VLOOKUP($A440,Python数据平滑!$A$172:$AN$225,COLUMN(Python数据平滑!N$172),0)</f>
        <v>6723.698142592094</v>
      </c>
      <c r="Q440" s="14">
        <f>VLOOKUP($A440,Python数据平滑!$A$172:$AN$225,COLUMN(Python数据平滑!O$172),0)</f>
        <v>6652.5027679253399</v>
      </c>
      <c r="R440" s="14">
        <f>VLOOKUP($A440,Python数据平滑!$A$172:$AN$225,COLUMN(Python数据平滑!P$172),0)</f>
        <v>6577.6215866964167</v>
      </c>
      <c r="S440" s="14">
        <f>VLOOKUP($A440,Python数据平滑!$A$172:$AN$225,COLUMN(Python数据平滑!Q$172),0)</f>
        <v>6500.5999392079202</v>
      </c>
      <c r="T440" s="14">
        <f>VLOOKUP($A440,Python数据平滑!$A$172:$AN$225,COLUMN(Python数据平滑!R$172),0)</f>
        <v>6422.0364963942402</v>
      </c>
      <c r="U440" s="14">
        <f>VLOOKUP($A440,Python数据平滑!$A$172:$AN$225,COLUMN(Python数据平滑!S$172),0)</f>
        <v>6342.506421198731</v>
      </c>
      <c r="V440" s="14">
        <f>VLOOKUP($A440,Python数据平滑!$A$172:$AN$225,COLUMN(Python数据平滑!T$172),0)</f>
        <v>6262.5602833822741</v>
      </c>
      <c r="W440" s="14">
        <f>VLOOKUP($A440,Python数据平滑!$A$172:$AN$225,COLUMN(Python数据平滑!U$172),0)</f>
        <v>6182.7234626794034</v>
      </c>
      <c r="X440" s="14">
        <f>VLOOKUP($A440,Python数据平滑!$A$172:$AN$225,COLUMN(Python数据平滑!V$172),0)</f>
        <v>6103.4960062505743</v>
      </c>
      <c r="Y440" s="14">
        <f>VLOOKUP($A440,Python数据平滑!$A$172:$AN$225,COLUMN(Python数据平滑!W$172),0)</f>
        <v>6025.3529054816117</v>
      </c>
      <c r="Z440" s="14">
        <f>VLOOKUP($A440,Python数据平滑!$A$172:$AN$225,COLUMN(Python数据平滑!X$172),0)</f>
        <v>5948.7447572981364</v>
      </c>
      <c r="AA440" s="14">
        <f>VLOOKUP($A440,Python数据平滑!$A$172:$AN$225,COLUMN(Python数据平滑!Y$172),0)</f>
        <v>5874.0987761840825</v>
      </c>
      <c r="AB440" s="14">
        <f>VLOOKUP($A440,Python数据平滑!$A$172:$AN$225,COLUMN(Python数据平滑!Z$172),0)</f>
        <v>5801.8201249114636</v>
      </c>
      <c r="AC440" s="14">
        <f>VLOOKUP($A440,Python数据平滑!$A$172:$AN$225,COLUMN(Python数据平滑!AA$172),0)</f>
        <v>5732.2935345005862</v>
      </c>
      <c r="AD440" s="14">
        <f>VLOOKUP($A440,Python数据平滑!$A$172:$AN$225,COLUMN(Python数据平滑!AB$172),0)</f>
        <v>5665.8851870453491</v>
      </c>
      <c r="AE440" s="14">
        <f>VLOOKUP($A440,Python数据平滑!$A$172:$AN$225,COLUMN(Python数据平滑!AC$172),0)</f>
        <v>5602.9448386735748</v>
      </c>
      <c r="AF440" s="14">
        <f>VLOOKUP($A440,Python数据平滑!$A$172:$AN$225,COLUMN(Python数据平滑!AD$172),0)</f>
        <v>5543.8081640028468</v>
      </c>
      <c r="AG440" s="14">
        <f>VLOOKUP($A440,Python数据平滑!$A$172:$AN$225,COLUMN(Python数据平滑!AE$172),0)</f>
        <v>5488.7993079448797</v>
      </c>
      <c r="AH440" s="14">
        <f>VLOOKUP($A440,Python数据平滑!$A$172:$AN$225,COLUMN(Python数据平滑!AF$172),0)</f>
        <v>5438.2336355736415</v>
      </c>
      <c r="AI440" s="14">
        <f>VLOOKUP($A440,Python数据平滑!$A$172:$AN$225,COLUMN(Python数据平滑!AG$172),0)</f>
        <v>5392.4206759856879</v>
      </c>
      <c r="AJ440" s="14">
        <f>VLOOKUP($A440,Python数据平滑!$A$172:$AN$225,COLUMN(Python数据平滑!AH$172),0)</f>
        <v>5351.6672616526557</v>
      </c>
      <c r="AK440" s="14">
        <f>VLOOKUP($A440,Python数据平滑!$A$172:$AN$225,COLUMN(Python数据平滑!AI$172),0)</f>
        <v>5316.2808707171653</v>
      </c>
      <c r="AL440" s="14">
        <f>VLOOKUP($A440,Python数据平滑!$A$172:$AN$225,COLUMN(Python数据平滑!AJ$172),0)</f>
        <v>5286.5731860648111</v>
      </c>
      <c r="AM440" s="14">
        <f>VLOOKUP($A440,Python数据平滑!$A$172:$AN$225,COLUMN(Python数据平滑!AK$172),0)</f>
        <v>5262.863891885786</v>
      </c>
      <c r="AN440" s="14">
        <f>VLOOKUP($A440,Python数据平滑!$A$172:$AN$225,COLUMN(Python数据平滑!AL$172),0)</f>
        <v>5245.4847359213381</v>
      </c>
      <c r="AO440" s="14">
        <f>VLOOKUP($A440,Python数据平滑!$A$172:$AN$225,COLUMN(Python数据平滑!AM$172),0)</f>
        <v>5234.7838938002888</v>
      </c>
      <c r="AP440" s="167">
        <f>VLOOKUP($A440,Python数据平滑!$A$172:$AN$225,COLUMN(Python数据平滑!AN$172),0)</f>
        <v>5231.1306809719918</v>
      </c>
    </row>
    <row r="441" spans="1:42" x14ac:dyDescent="0.25">
      <c r="A441" s="132" t="s">
        <v>22</v>
      </c>
      <c r="B441" s="118">
        <f>VLOOKUP($A441,'中情景（2001-2060, 2020RMB）'!$A$14:$W$70,COLUMN('中情景（2001-2060, 2020RMB）'!U$1),0)</f>
        <v>1856.4384809055559</v>
      </c>
      <c r="C441" s="14">
        <f>VLOOKUP($A441,'中情景（2001-2060, 2020RMB）'!$A$14:$W$70,COLUMN('中情景（2001-2060, 2020RMB）'!V$1),0)</f>
        <v>2282.7594992660579</v>
      </c>
      <c r="D441" s="14">
        <f>VLOOKUP($A441,'中情景（2001-2060, 2020RMB）'!$A$14:$W$70,COLUMN('中情景（2001-2060, 2020RMB）'!W$1),0)</f>
        <v>2464.9908072284757</v>
      </c>
      <c r="E441" s="14">
        <f>VLOOKUP($A441,Python数据平滑!$A$172:$AN$225,COLUMN(Python数据平滑!C$172),0)</f>
        <v>2563.1453662283752</v>
      </c>
      <c r="F441" s="14">
        <f>VLOOKUP($A441,Python数据平滑!$A$172:$AN$225,COLUMN(Python数据平滑!D$172),0)</f>
        <v>2812.9886487803351</v>
      </c>
      <c r="G441" s="14">
        <f>VLOOKUP($A441,Python数据平滑!$A$172:$AN$225,COLUMN(Python数据平滑!E$172),0)</f>
        <v>3142.5409330594121</v>
      </c>
      <c r="H441" s="14">
        <f>VLOOKUP($A441,Python数据平滑!$A$172:$AN$225,COLUMN(Python数据平滑!F$172),0)</f>
        <v>3469.31049234068</v>
      </c>
      <c r="I441" s="14">
        <f>VLOOKUP($A441,Python数据平滑!$A$172:$AN$225,COLUMN(Python数据平滑!G$172),0)</f>
        <v>3772.1088290665721</v>
      </c>
      <c r="J441" s="14">
        <f>VLOOKUP($A441,Python数据平滑!$A$172:$AN$225,COLUMN(Python数据平滑!H$172),0)</f>
        <v>4052.1289831847362</v>
      </c>
      <c r="K441" s="14">
        <f>VLOOKUP($A441,Python数据平滑!$A$172:$AN$225,COLUMN(Python数据平滑!I$172),0)</f>
        <v>4314.3909296842476</v>
      </c>
      <c r="L441" s="14">
        <f>VLOOKUP($A441,Python数据平滑!$A$172:$AN$225,COLUMN(Python数据平滑!J$172),0)</f>
        <v>4567.4320829053504</v>
      </c>
      <c r="M441" s="14">
        <f>VLOOKUP($A441,Python数据平滑!$A$172:$AN$225,COLUMN(Python数据平滑!K$172),0)</f>
        <v>4820.833409441595</v>
      </c>
      <c r="N441" s="14">
        <f>VLOOKUP($A441,Python数据平滑!$A$172:$AN$225,COLUMN(Python数据平滑!L$172),0)</f>
        <v>5077.5954073674193</v>
      </c>
      <c r="O441" s="14">
        <f>VLOOKUP($A441,Python数据平滑!$A$172:$AN$225,COLUMN(Python数据平滑!M$172),0)</f>
        <v>5339.1287174793188</v>
      </c>
      <c r="P441" s="14">
        <f>VLOOKUP($A441,Python数据平滑!$A$172:$AN$225,COLUMN(Python数据平滑!N$172),0)</f>
        <v>5607.2433901784507</v>
      </c>
      <c r="Q441" s="14">
        <f>VLOOKUP($A441,Python数据平滑!$A$172:$AN$225,COLUMN(Python数据平滑!O$172),0)</f>
        <v>5884.1743146374411</v>
      </c>
      <c r="R441" s="14">
        <f>VLOOKUP($A441,Python数据平滑!$A$172:$AN$225,COLUMN(Python数据平滑!P$172),0)</f>
        <v>6172.0344208061078</v>
      </c>
      <c r="S441" s="14">
        <f>VLOOKUP($A441,Python数据平滑!$A$172:$AN$225,COLUMN(Python数据平滑!Q$172),0)</f>
        <v>6470.8926164884124</v>
      </c>
      <c r="T441" s="14">
        <f>VLOOKUP($A441,Python数据平滑!$A$172:$AN$225,COLUMN(Python数据平滑!R$172),0)</f>
        <v>6780.1396744170524</v>
      </c>
      <c r="U441" s="14">
        <f>VLOOKUP($A441,Python数据平滑!$A$172:$AN$225,COLUMN(Python数据平滑!S$172),0)</f>
        <v>7099.0009348954272</v>
      </c>
      <c r="V441" s="14">
        <f>VLOOKUP($A441,Python数据平滑!$A$172:$AN$225,COLUMN(Python数据平滑!T$172),0)</f>
        <v>7426.5228470895727</v>
      </c>
      <c r="W441" s="14">
        <f>VLOOKUP($A441,Python数据平滑!$A$172:$AN$225,COLUMN(Python数据平滑!U$172),0)</f>
        <v>7761.5606488786689</v>
      </c>
      <c r="X441" s="14">
        <f>VLOOKUP($A441,Python数据平滑!$A$172:$AN$225,COLUMN(Python数据平滑!V$172),0)</f>
        <v>8102.7676535323226</v>
      </c>
      <c r="Y441" s="14">
        <f>VLOOKUP($A441,Python数据平滑!$A$172:$AN$225,COLUMN(Python数据平滑!W$172),0)</f>
        <v>8448.5866541916585</v>
      </c>
      <c r="Z441" s="14">
        <f>VLOOKUP($A441,Python数据平滑!$A$172:$AN$225,COLUMN(Python数据平滑!X$172),0)</f>
        <v>8797.2439912852533</v>
      </c>
      <c r="AA441" s="14">
        <f>VLOOKUP($A441,Python数据平滑!$A$172:$AN$225,COLUMN(Python数据平滑!Y$172),0)</f>
        <v>9146.7468504910121</v>
      </c>
      <c r="AB441" s="14">
        <f>VLOOKUP($A441,Python数据平滑!$A$172:$AN$225,COLUMN(Python数据平滑!Z$172),0)</f>
        <v>9494.8843663654043</v>
      </c>
      <c r="AC441" s="14">
        <f>VLOOKUP($A441,Python数据平滑!$A$172:$AN$225,COLUMN(Python数据平滑!AA$172),0)</f>
        <v>9839.2330959576393</v>
      </c>
      <c r="AD441" s="14">
        <f>VLOOKUP($A441,Python数据平滑!$A$172:$AN$225,COLUMN(Python数据平滑!AB$172),0)</f>
        <v>10177.1673943723</v>
      </c>
      <c r="AE441" s="14">
        <f>VLOOKUP($A441,Python数据平滑!$A$172:$AN$225,COLUMN(Python数据平滑!AC$172),0)</f>
        <v>10505.875167414841</v>
      </c>
      <c r="AF441" s="14">
        <f>VLOOKUP($A441,Python数据平滑!$A$172:$AN$225,COLUMN(Python数据平滑!AD$172),0)</f>
        <v>10822.37939274312</v>
      </c>
      <c r="AG441" s="14">
        <f>VLOOKUP($A441,Python数据平滑!$A$172:$AN$225,COLUMN(Python数据平滑!AE$172),0)</f>
        <v>11123.565688723869</v>
      </c>
      <c r="AH441" s="14">
        <f>VLOOKUP($A441,Python数据平滑!$A$172:$AN$225,COLUMN(Python数据平滑!AF$172),0)</f>
        <v>11406.21606884249</v>
      </c>
      <c r="AI441" s="14">
        <f>VLOOKUP($A441,Python数据平滑!$A$172:$AN$225,COLUMN(Python数据平滑!AG$172),0)</f>
        <v>11667.04884969317</v>
      </c>
      <c r="AJ441" s="14">
        <f>VLOOKUP($A441,Python数据平滑!$A$172:$AN$225,COLUMN(Python数据平滑!AH$172),0)</f>
        <v>11902.764484441381</v>
      </c>
      <c r="AK441" s="14">
        <f>VLOOKUP($A441,Python数据平滑!$A$172:$AN$225,COLUMN(Python数据平滑!AI$172),0)</f>
        <v>12110.096875034729</v>
      </c>
      <c r="AL441" s="14">
        <f>VLOOKUP($A441,Python数据平滑!$A$172:$AN$225,COLUMN(Python数据平滑!AJ$172),0)</f>
        <v>12285.86948098169</v>
      </c>
      <c r="AM441" s="14">
        <f>VLOOKUP($A441,Python数据平滑!$A$172:$AN$225,COLUMN(Python数据平滑!AK$172),0)</f>
        <v>12427.05529769426</v>
      </c>
      <c r="AN441" s="14">
        <f>VLOOKUP($A441,Python数据平滑!$A$172:$AN$225,COLUMN(Python数据平滑!AL$172),0)</f>
        <v>12530.839532443129</v>
      </c>
      <c r="AO441" s="14">
        <f>VLOOKUP($A441,Python数据平滑!$A$172:$AN$225,COLUMN(Python数据平滑!AM$172),0)</f>
        <v>12594.683571705889</v>
      </c>
      <c r="AP441" s="167">
        <f>VLOOKUP($A441,Python数据平滑!$A$172:$AN$225,COLUMN(Python数据平滑!AN$172),0)</f>
        <v>12616.388622141119</v>
      </c>
    </row>
    <row r="442" spans="1:42" x14ac:dyDescent="0.25">
      <c r="A442" s="132" t="s">
        <v>23</v>
      </c>
      <c r="B442" s="118">
        <f>VLOOKUP($A442,'中情景（2001-2060, 2020RMB）'!$A$14:$W$70,COLUMN('中情景（2001-2060, 2020RMB）'!U$1),0)</f>
        <v>1091.7883404123318</v>
      </c>
      <c r="C442" s="14">
        <f>VLOOKUP($A442,'中情景（2001-2060, 2020RMB）'!$A$14:$W$70,COLUMN('中情景（2001-2060, 2020RMB）'!V$1),0)</f>
        <v>1244.7503877019715</v>
      </c>
      <c r="D442" s="14">
        <f>VLOOKUP($A442,'中情景（2001-2060, 2020RMB）'!$A$14:$W$70,COLUMN('中情景（2001-2060, 2020RMB）'!W$1),0)</f>
        <v>1298.5975960878834</v>
      </c>
      <c r="E442" s="14">
        <f>VLOOKUP($A442,Python数据平滑!$A$172:$AN$225,COLUMN(Python数据平滑!C$172),0)</f>
        <v>1334.1195824908259</v>
      </c>
      <c r="F442" s="14">
        <f>VLOOKUP($A442,Python数据平滑!$A$172:$AN$225,COLUMN(Python数据平滑!D$172),0)</f>
        <v>1423.109414502971</v>
      </c>
      <c r="G442" s="14">
        <f>VLOOKUP($A442,Python数据平滑!$A$172:$AN$225,COLUMN(Python数据平滑!E$172),0)</f>
        <v>1537.905864413684</v>
      </c>
      <c r="H442" s="14">
        <f>VLOOKUP($A442,Python数据平滑!$A$172:$AN$225,COLUMN(Python数据平滑!F$172),0)</f>
        <v>1650.036537613254</v>
      </c>
      <c r="I442" s="14">
        <f>VLOOKUP($A442,Python数据平滑!$A$172:$AN$225,COLUMN(Python数据平滑!G$172),0)</f>
        <v>1752.8855791675071</v>
      </c>
      <c r="J442" s="14">
        <f>VLOOKUP($A442,Python数据平滑!$A$172:$AN$225,COLUMN(Python数据平滑!H$172),0)</f>
        <v>1846.857913174829</v>
      </c>
      <c r="K442" s="14">
        <f>VLOOKUP($A442,Python数据平滑!$A$172:$AN$225,COLUMN(Python数据平滑!I$172),0)</f>
        <v>1933.1120183112621</v>
      </c>
      <c r="L442" s="14">
        <f>VLOOKUP($A442,Python数据平滑!$A$172:$AN$225,COLUMN(Python数据平滑!J$172),0)</f>
        <v>2013.482631127127</v>
      </c>
      <c r="M442" s="14">
        <f>VLOOKUP($A442,Python数据平滑!$A$172:$AN$225,COLUMN(Python数据平滑!K$172),0)</f>
        <v>2090.05365447542</v>
      </c>
      <c r="N442" s="14">
        <f>VLOOKUP($A442,Python数据平滑!$A$172:$AN$225,COLUMN(Python数据平滑!L$172),0)</f>
        <v>2163.951753256054</v>
      </c>
      <c r="O442" s="14">
        <f>VLOOKUP($A442,Python数据平滑!$A$172:$AN$225,COLUMN(Python数据平滑!M$172),0)</f>
        <v>2236.1856338619059</v>
      </c>
      <c r="P442" s="14">
        <f>VLOOKUP($A442,Python数据平滑!$A$172:$AN$225,COLUMN(Python数据平滑!N$172),0)</f>
        <v>2307.9575860350642</v>
      </c>
      <c r="Q442" s="14">
        <f>VLOOKUP($A442,Python数据平滑!$A$172:$AN$225,COLUMN(Python数据平滑!O$172),0)</f>
        <v>2380.658134718979</v>
      </c>
      <c r="R442" s="14">
        <f>VLOOKUP($A442,Python数据平滑!$A$172:$AN$225,COLUMN(Python数据平滑!P$172),0)</f>
        <v>2455.5517612682779</v>
      </c>
      <c r="S442" s="14">
        <f>VLOOKUP($A442,Python数据平滑!$A$172:$AN$225,COLUMN(Python数据平滑!Q$172),0)</f>
        <v>2532.7587839679359</v>
      </c>
      <c r="T442" s="14">
        <f>VLOOKUP($A442,Python数据平滑!$A$172:$AN$225,COLUMN(Python数据平滑!R$172),0)</f>
        <v>2612.0719376339698</v>
      </c>
      <c r="U442" s="14">
        <f>VLOOKUP($A442,Python数据平滑!$A$172:$AN$225,COLUMN(Python数据平滑!S$172),0)</f>
        <v>2693.2513760725078</v>
      </c>
      <c r="V442" s="14">
        <f>VLOOKUP($A442,Python数据平滑!$A$172:$AN$225,COLUMN(Python数据平滑!T$172),0)</f>
        <v>2776.0225445505921</v>
      </c>
      <c r="W442" s="14">
        <f>VLOOKUP($A442,Python数据平滑!$A$172:$AN$225,COLUMN(Python数据平滑!U$172),0)</f>
        <v>2860.074303972197</v>
      </c>
      <c r="X442" s="14">
        <f>VLOOKUP($A442,Python数据平滑!$A$172:$AN$225,COLUMN(Python数据平滑!V$172),0)</f>
        <v>2945.0573753129652</v>
      </c>
      <c r="Y442" s="14">
        <f>VLOOKUP($A442,Python数据平滑!$A$172:$AN$225,COLUMN(Python数据平滑!W$172),0)</f>
        <v>3030.5831780704689</v>
      </c>
      <c r="Z442" s="14">
        <f>VLOOKUP($A442,Python数据平滑!$A$172:$AN$225,COLUMN(Python数据平滑!X$172),0)</f>
        <v>3116.2231405374841</v>
      </c>
      <c r="AA442" s="14">
        <f>VLOOKUP($A442,Python数据平滑!$A$172:$AN$225,COLUMN(Python数据平滑!Y$172),0)</f>
        <v>3201.5085622594902</v>
      </c>
      <c r="AB442" s="14">
        <f>VLOOKUP($A442,Python数据平滑!$A$172:$AN$225,COLUMN(Python数据平滑!Z$172),0)</f>
        <v>3285.9311097323161</v>
      </c>
      <c r="AC442" s="14">
        <f>VLOOKUP($A442,Python数据平滑!$A$172:$AN$225,COLUMN(Python数据平滑!AA$172),0)</f>
        <v>3368.9440248606888</v>
      </c>
      <c r="AD442" s="14">
        <f>VLOOKUP($A442,Python数据平滑!$A$172:$AN$225,COLUMN(Python数据平滑!AB$172),0)</f>
        <v>3449.964121572606</v>
      </c>
      <c r="AE442" s="14">
        <f>VLOOKUP($A442,Python数据平滑!$A$172:$AN$225,COLUMN(Python数据平滑!AC$172),0)</f>
        <v>3528.3746389297421</v>
      </c>
      <c r="AF442" s="14">
        <f>VLOOKUP($A442,Python数据平滑!$A$172:$AN$225,COLUMN(Python数据平滑!AD$172),0)</f>
        <v>3603.5290088000602</v>
      </c>
      <c r="AG442" s="14">
        <f>VLOOKUP($A442,Python数据平滑!$A$172:$AN$225,COLUMN(Python数据平滑!AE$172),0)</f>
        <v>3674.755582440519</v>
      </c>
      <c r="AH442" s="14">
        <f>VLOOKUP($A442,Python数据平滑!$A$172:$AN$225,COLUMN(Python数据平滑!AF$172),0)</f>
        <v>3741.3633430444088</v>
      </c>
      <c r="AI442" s="14">
        <f>VLOOKUP($A442,Python数据平滑!$A$172:$AN$225,COLUMN(Python数据平滑!AG$172),0)</f>
        <v>3802.6486104222222</v>
      </c>
      <c r="AJ442" s="14">
        <f>VLOOKUP($A442,Python数据平滑!$A$172:$AN$225,COLUMN(Python数据平滑!AH$172),0)</f>
        <v>3857.902719633817</v>
      </c>
      <c r="AK442" s="14">
        <f>VLOOKUP($A442,Python数据平滑!$A$172:$AN$225,COLUMN(Python数据平滑!AI$172),0)</f>
        <v>3906.4206278572228</v>
      </c>
      <c r="AL442" s="14">
        <f>VLOOKUP($A442,Python数据平滑!$A$172:$AN$225,COLUMN(Python数据平滑!AJ$172),0)</f>
        <v>3947.510373534476</v>
      </c>
      <c r="AM442" s="14">
        <f>VLOOKUP($A442,Python数据平滑!$A$172:$AN$225,COLUMN(Python数据平滑!AK$172),0)</f>
        <v>3980.5032795346901</v>
      </c>
      <c r="AN442" s="14">
        <f>VLOOKUP($A442,Python数据平滑!$A$172:$AN$225,COLUMN(Python数据平滑!AL$172),0)</f>
        <v>4004.7647585749742</v>
      </c>
      <c r="AO442" s="14">
        <f>VLOOKUP($A442,Python数据平滑!$A$172:$AN$225,COLUMN(Python数据平滑!AM$172),0)</f>
        <v>4019.7055454882311</v>
      </c>
      <c r="AP442" s="167">
        <f>VLOOKUP($A442,Python数据平滑!$A$172:$AN$225,COLUMN(Python数据平滑!AN$172),0)</f>
        <v>4024.7931483460702</v>
      </c>
    </row>
    <row r="443" spans="1:42" x14ac:dyDescent="0.25">
      <c r="A443" s="194" t="s">
        <v>223</v>
      </c>
      <c r="B443" s="216">
        <f>B74</f>
        <v>90023.293328805914</v>
      </c>
      <c r="C443" s="217">
        <f t="shared" ref="C443:D443" si="326">C74</f>
        <v>98562.088933173043</v>
      </c>
      <c r="D443" s="217">
        <f t="shared" si="326"/>
        <v>101803.01469759936</v>
      </c>
      <c r="E443" s="217">
        <f>SUM(E444:E452)</f>
        <v>103044.62923090863</v>
      </c>
      <c r="F443" s="217">
        <f t="shared" ref="F443:AP443" si="327">SUM(F444:F452)</f>
        <v>106102.37355654586</v>
      </c>
      <c r="G443" s="217">
        <f t="shared" si="327"/>
        <v>109950.17218905271</v>
      </c>
      <c r="H443" s="217">
        <f t="shared" si="327"/>
        <v>113629.87928311092</v>
      </c>
      <c r="I443" s="217">
        <f t="shared" si="327"/>
        <v>116897.44587023571</v>
      </c>
      <c r="J443" s="217">
        <f t="shared" si="327"/>
        <v>119709.33350550254</v>
      </c>
      <c r="K443" s="217">
        <f t="shared" si="327"/>
        <v>122030.03274802741</v>
      </c>
      <c r="L443" s="217">
        <f t="shared" si="327"/>
        <v>123832.01780242048</v>
      </c>
      <c r="M443" s="217">
        <f t="shared" si="327"/>
        <v>125112.59933446202</v>
      </c>
      <c r="N443" s="217">
        <f t="shared" si="327"/>
        <v>125944.49288863804</v>
      </c>
      <c r="O443" s="217">
        <f t="shared" si="327"/>
        <v>126425.09838421817</v>
      </c>
      <c r="P443" s="217">
        <f t="shared" si="327"/>
        <v>126656.86626845162</v>
      </c>
      <c r="Q443" s="217">
        <f t="shared" si="327"/>
        <v>126744.76907472451</v>
      </c>
      <c r="R443" s="217">
        <f t="shared" si="327"/>
        <v>126777.48634625965</v>
      </c>
      <c r="S443" s="217">
        <f t="shared" si="327"/>
        <v>126775.15081032383</v>
      </c>
      <c r="T443" s="217">
        <f t="shared" si="327"/>
        <v>126740.74917124776</v>
      </c>
      <c r="U443" s="217">
        <f t="shared" si="327"/>
        <v>126677.28396873546</v>
      </c>
      <c r="V443" s="217">
        <f t="shared" si="327"/>
        <v>126587.76212354509</v>
      </c>
      <c r="W443" s="217">
        <f t="shared" si="327"/>
        <v>126475.18475933597</v>
      </c>
      <c r="X443" s="217">
        <f t="shared" si="327"/>
        <v>126342.53835035146</v>
      </c>
      <c r="Y443" s="217">
        <f t="shared" si="327"/>
        <v>126192.78723443495</v>
      </c>
      <c r="Z443" s="217">
        <f t="shared" si="327"/>
        <v>126028.86752160438</v>
      </c>
      <c r="AA443" s="217">
        <f t="shared" si="327"/>
        <v>125853.68242012252</v>
      </c>
      <c r="AB443" s="217">
        <f t="shared" si="327"/>
        <v>125670.09899475369</v>
      </c>
      <c r="AC443" s="217">
        <f t="shared" si="327"/>
        <v>125480.9463657258</v>
      </c>
      <c r="AD443" s="217">
        <f t="shared" si="327"/>
        <v>125289.01535186464</v>
      </c>
      <c r="AE443" s="217">
        <f t="shared" si="327"/>
        <v>125097.05955743628</v>
      </c>
      <c r="AF443" s="217">
        <f t="shared" si="327"/>
        <v>124907.79789944935</v>
      </c>
      <c r="AG443" s="217">
        <f t="shared" si="327"/>
        <v>124723.91857053799</v>
      </c>
      <c r="AH443" s="217">
        <f t="shared" si="327"/>
        <v>124548.0844320663</v>
      </c>
      <c r="AI443" s="217">
        <f t="shared" si="327"/>
        <v>124382.9398327815</v>
      </c>
      <c r="AJ443" s="217">
        <f t="shared" si="327"/>
        <v>124231.11885021903</v>
      </c>
      <c r="AK443" s="217">
        <f t="shared" si="327"/>
        <v>124095.25495512776</v>
      </c>
      <c r="AL443" s="217">
        <f t="shared" si="327"/>
        <v>123977.99210349616</v>
      </c>
      <c r="AM443" s="217">
        <f t="shared" si="327"/>
        <v>123881.99726635433</v>
      </c>
      <c r="AN443" s="217">
        <f t="shared" si="327"/>
        <v>123809.97441447676</v>
      </c>
      <c r="AO443" s="217">
        <f t="shared" si="327"/>
        <v>123764.67998350319</v>
      </c>
      <c r="AP443" s="218">
        <f t="shared" si="327"/>
        <v>123748.93985495776</v>
      </c>
    </row>
    <row r="444" spans="1:42" x14ac:dyDescent="0.25">
      <c r="A444" s="131" t="s">
        <v>24</v>
      </c>
      <c r="B444" s="118">
        <f>VLOOKUP($A444,'中情景（2001-2060, 2020RMB）'!$A$14:$W$70,COLUMN('中情景（2001-2060, 2020RMB）'!U$1),0)</f>
        <v>7781.1697585795664</v>
      </c>
      <c r="C444" s="14">
        <f>VLOOKUP($A444,'中情景（2001-2060, 2020RMB）'!$A$14:$W$70,COLUMN('中情景（2001-2060, 2020RMB）'!V$1),0)</f>
        <v>8215.0941346473574</v>
      </c>
      <c r="D444" s="14">
        <f>VLOOKUP($A444,'中情景（2001-2060, 2020RMB）'!$A$14:$W$70,COLUMN('中情景（2001-2060, 2020RMB）'!W$1),0)</f>
        <v>8119.836142530613</v>
      </c>
      <c r="E444" s="14">
        <f>VLOOKUP($A444,Python数据平滑!$A$172:$AN$225,COLUMN(Python数据平滑!C$172),0)</f>
        <v>8138.2724941609031</v>
      </c>
      <c r="F444" s="14">
        <f>VLOOKUP($A444,Python数据平滑!$A$172:$AN$225,COLUMN(Python数据平滑!D$172),0)</f>
        <v>8188.3434472529589</v>
      </c>
      <c r="G444" s="14">
        <f>VLOOKUP($A444,Python数据平滑!$A$172:$AN$225,COLUMN(Python数据平滑!E$172),0)</f>
        <v>8262.3224431243107</v>
      </c>
      <c r="H444" s="14">
        <f>VLOOKUP($A444,Python数据平滑!$A$172:$AN$225,COLUMN(Python数据平滑!F$172),0)</f>
        <v>8351.8867636165269</v>
      </c>
      <c r="I444" s="14">
        <f>VLOOKUP($A444,Python数据平滑!$A$172:$AN$225,COLUMN(Python数据平滑!G$172),0)</f>
        <v>8446.1795696407698</v>
      </c>
      <c r="J444" s="14">
        <f>VLOOKUP($A444,Python数据平滑!$A$172:$AN$225,COLUMN(Python数据平滑!H$172),0)</f>
        <v>8533.2970070238825</v>
      </c>
      <c r="K444" s="14">
        <f>VLOOKUP($A444,Python数据平滑!$A$172:$AN$225,COLUMN(Python数据平滑!I$172),0)</f>
        <v>8600.8591278134281</v>
      </c>
      <c r="L444" s="14">
        <f>VLOOKUP($A444,Python数据平滑!$A$172:$AN$225,COLUMN(Python数据平滑!J$172),0)</f>
        <v>8636.202391984496</v>
      </c>
      <c r="M444" s="14">
        <f>VLOOKUP($A444,Python数据平滑!$A$172:$AN$225,COLUMN(Python数据平滑!K$172),0)</f>
        <v>8630.2714418662563</v>
      </c>
      <c r="N444" s="14">
        <f>VLOOKUP($A444,Python数据平滑!$A$172:$AN$225,COLUMN(Python数据平滑!L$172),0)</f>
        <v>8588.5479649431254</v>
      </c>
      <c r="O444" s="14">
        <f>VLOOKUP($A444,Python数据平滑!$A$172:$AN$225,COLUMN(Python数据平滑!M$172),0)</f>
        <v>8520.375598588982</v>
      </c>
      <c r="P444" s="14">
        <f>VLOOKUP($A444,Python数据平滑!$A$172:$AN$225,COLUMN(Python数据平滑!N$172),0)</f>
        <v>8435.1245097203773</v>
      </c>
      <c r="Q444" s="14">
        <f>VLOOKUP($A444,Python数据平滑!$A$172:$AN$225,COLUMN(Python数据平滑!O$172),0)</f>
        <v>8341.9594948345748</v>
      </c>
      <c r="R444" s="14">
        <f>VLOOKUP($A444,Python数据平滑!$A$172:$AN$225,COLUMN(Python数据平滑!P$172),0)</f>
        <v>8248.3336879270555</v>
      </c>
      <c r="S444" s="14">
        <f>VLOOKUP($A444,Python数据平滑!$A$172:$AN$225,COLUMN(Python数据平滑!Q$172),0)</f>
        <v>8155.9475072832711</v>
      </c>
      <c r="T444" s="14">
        <f>VLOOKUP($A444,Python数据平滑!$A$172:$AN$225,COLUMN(Python数据平滑!R$172),0)</f>
        <v>8065.0831755111958</v>
      </c>
      <c r="U444" s="14">
        <f>VLOOKUP($A444,Python数据平滑!$A$172:$AN$225,COLUMN(Python数据平滑!S$172),0)</f>
        <v>7976.0098670388934</v>
      </c>
      <c r="V444" s="14">
        <f>VLOOKUP($A444,Python数据平滑!$A$172:$AN$225,COLUMN(Python数据平滑!T$172),0)</f>
        <v>7888.9843054178418</v>
      </c>
      <c r="W444" s="14">
        <f>VLOOKUP($A444,Python数据平滑!$A$172:$AN$225,COLUMN(Python数据平滑!U$172),0)</f>
        <v>7804.251445404464</v>
      </c>
      <c r="X444" s="14">
        <f>VLOOKUP($A444,Python数据平滑!$A$172:$AN$225,COLUMN(Python数据平滑!V$172),0)</f>
        <v>7722.0452326396571</v>
      </c>
      <c r="Y444" s="14">
        <f>VLOOKUP($A444,Python数据平滑!$A$172:$AN$225,COLUMN(Python数据平滑!W$172),0)</f>
        <v>7642.5894344581011</v>
      </c>
      <c r="Z444" s="14">
        <f>VLOOKUP($A444,Python数据平滑!$A$172:$AN$225,COLUMN(Python数据平滑!X$172),0)</f>
        <v>7566.0985361313988</v>
      </c>
      <c r="AA444" s="14">
        <f>VLOOKUP($A444,Python数据平滑!$A$172:$AN$225,COLUMN(Python数据平滑!Y$172),0)</f>
        <v>7492.7786976768903</v>
      </c>
      <c r="AB444" s="14">
        <f>VLOOKUP($A444,Python数据平滑!$A$172:$AN$225,COLUMN(Python数据平滑!Z$172),0)</f>
        <v>7422.828767238504</v>
      </c>
      <c r="AC444" s="14">
        <f>VLOOKUP($A444,Python数据平滑!$A$172:$AN$225,COLUMN(Python数据平滑!AA$172),0)</f>
        <v>7356.4413479651312</v>
      </c>
      <c r="AD444" s="14">
        <f>VLOOKUP($A444,Python数据平滑!$A$172:$AN$225,COLUMN(Python数据平滑!AB$172),0)</f>
        <v>7293.8039162707146</v>
      </c>
      <c r="AE444" s="14">
        <f>VLOOKUP($A444,Python数据平滑!$A$172:$AN$225,COLUMN(Python数据平滑!AC$172),0)</f>
        <v>7235.099990359925</v>
      </c>
      <c r="AF444" s="14">
        <f>VLOOKUP($A444,Python数据平滑!$A$172:$AN$225,COLUMN(Python数据平滑!AD$172),0)</f>
        <v>7180.5103489422654</v>
      </c>
      <c r="AG444" s="14">
        <f>VLOOKUP($A444,Python数据平滑!$A$172:$AN$225,COLUMN(Python数据平滑!AE$172),0)</f>
        <v>7130.2143011398866</v>
      </c>
      <c r="AH444" s="14">
        <f>VLOOKUP($A444,Python数据平滑!$A$172:$AN$225,COLUMN(Python数据平滑!AF$172),0)</f>
        <v>7084.3910097235594</v>
      </c>
      <c r="AI444" s="14">
        <f>VLOOKUP($A444,Python数据平滑!$A$172:$AN$225,COLUMN(Python数据平滑!AG$172),0)</f>
        <v>7043.2208709951447</v>
      </c>
      <c r="AJ444" s="14">
        <f>VLOOKUP($A444,Python数据平滑!$A$172:$AN$225,COLUMN(Python数据平滑!AH$172),0)</f>
        <v>7006.8869558803553</v>
      </c>
      <c r="AK444" s="14">
        <f>VLOOKUP($A444,Python数据平滑!$A$172:$AN$225,COLUMN(Python数据平滑!AI$172),0)</f>
        <v>6975.5765181148154</v>
      </c>
      <c r="AL444" s="14">
        <f>VLOOKUP($A444,Python数据平滑!$A$172:$AN$225,COLUMN(Python数据平滑!AJ$172),0)</f>
        <v>6949.4825768124801</v>
      </c>
      <c r="AM444" s="14">
        <f>VLOOKUP($A444,Python数据平滑!$A$172:$AN$225,COLUMN(Python数据平滑!AK$172),0)</f>
        <v>6928.8055822141496</v>
      </c>
      <c r="AN444" s="14">
        <f>VLOOKUP($A444,Python数据平滑!$A$172:$AN$225,COLUMN(Python数据平滑!AL$172),0)</f>
        <v>6913.7551750449493</v>
      </c>
      <c r="AO444" s="14">
        <f>VLOOKUP($A444,Python数据平滑!$A$172:$AN$225,COLUMN(Python数据平滑!AM$172),0)</f>
        <v>6904.5520516848128</v>
      </c>
      <c r="AP444" s="167">
        <f>VLOOKUP($A444,Python数据平滑!$A$172:$AN$225,COLUMN(Python数据平滑!AN$172),0)</f>
        <v>6901.4299493021254</v>
      </c>
    </row>
    <row r="445" spans="1:42" x14ac:dyDescent="0.25">
      <c r="A445" s="132" t="s">
        <v>25</v>
      </c>
      <c r="B445" s="118">
        <f>VLOOKUP($A445,'中情景（2001-2060, 2020RMB）'!$A$14:$W$70,COLUMN('中情景（2001-2060, 2020RMB）'!U$1),0)</f>
        <v>4569.5272137342927</v>
      </c>
      <c r="C445" s="14">
        <f>VLOOKUP($A445,'中情景（2001-2060, 2020RMB）'!$A$14:$W$70,COLUMN('中情景（2001-2060, 2020RMB）'!V$1),0)</f>
        <v>5162.1510144134963</v>
      </c>
      <c r="D445" s="14">
        <f>VLOOKUP($A445,'中情景（2001-2060, 2020RMB）'!$A$14:$W$70,COLUMN('中情景（2001-2060, 2020RMB）'!W$1),0)</f>
        <v>5144.2443998897388</v>
      </c>
      <c r="E445" s="14">
        <f>VLOOKUP($A445,Python数据平滑!$A$172:$AN$225,COLUMN(Python数据平滑!C$172),0)</f>
        <v>5161.3888403167311</v>
      </c>
      <c r="F445" s="14">
        <f>VLOOKUP($A445,Python数据平滑!$A$172:$AN$225,COLUMN(Python数据平滑!D$172),0)</f>
        <v>5206.1432813711781</v>
      </c>
      <c r="G445" s="14">
        <f>VLOOKUP($A445,Python数据平滑!$A$172:$AN$225,COLUMN(Python数据平滑!E$172),0)</f>
        <v>5268.5618366106828</v>
      </c>
      <c r="H445" s="14">
        <f>VLOOKUP($A445,Python数据平滑!$A$172:$AN$225,COLUMN(Python数据平滑!F$172),0)</f>
        <v>5339.1127902900316</v>
      </c>
      <c r="I445" s="14">
        <f>VLOOKUP($A445,Python数据平滑!$A$172:$AN$225,COLUMN(Python数据平滑!G$172),0)</f>
        <v>5410.442260481168</v>
      </c>
      <c r="J445" s="14">
        <f>VLOOKUP($A445,Python数据平滑!$A$172:$AN$225,COLUMN(Python数据平滑!H$172),0)</f>
        <v>5475.4705893990094</v>
      </c>
      <c r="K445" s="14">
        <f>VLOOKUP($A445,Python数据平滑!$A$172:$AN$225,COLUMN(Python数据平滑!I$172),0)</f>
        <v>5526.7968674347558</v>
      </c>
      <c r="L445" s="14">
        <f>VLOOKUP($A445,Python数据平滑!$A$172:$AN$225,COLUMN(Python数据平滑!J$172),0)</f>
        <v>5556.8321517326394</v>
      </c>
      <c r="M445" s="14">
        <f>VLOOKUP($A445,Python数据平滑!$A$172:$AN$225,COLUMN(Python数据平滑!K$172),0)</f>
        <v>5560.1889903052297</v>
      </c>
      <c r="N445" s="14">
        <f>VLOOKUP($A445,Python数据平滑!$A$172:$AN$225,COLUMN(Python数据平滑!L$172),0)</f>
        <v>5540.3956382725619</v>
      </c>
      <c r="O445" s="14">
        <f>VLOOKUP($A445,Python数据平滑!$A$172:$AN$225,COLUMN(Python数据平滑!M$172),0)</f>
        <v>5503.3841119582903</v>
      </c>
      <c r="P445" s="14">
        <f>VLOOKUP($A445,Python数据平滑!$A$172:$AN$225,COLUMN(Python数据平滑!N$172),0)</f>
        <v>5455.1357917101714</v>
      </c>
      <c r="Q445" s="14">
        <f>VLOOKUP($A445,Python数据平滑!$A$172:$AN$225,COLUMN(Python数据平滑!O$172),0)</f>
        <v>5401.5309629398871</v>
      </c>
      <c r="R445" s="14">
        <f>VLOOKUP($A445,Python数据平滑!$A$172:$AN$225,COLUMN(Python数据平滑!P$172),0)</f>
        <v>5347.3712475530119</v>
      </c>
      <c r="S445" s="14">
        <f>VLOOKUP($A445,Python数据平滑!$A$172:$AN$225,COLUMN(Python数据平滑!Q$172),0)</f>
        <v>5293.7505390228462</v>
      </c>
      <c r="T445" s="14">
        <f>VLOOKUP($A445,Python数据平滑!$A$172:$AN$225,COLUMN(Python数据平滑!R$172),0)</f>
        <v>5240.847338374334</v>
      </c>
      <c r="U445" s="14">
        <f>VLOOKUP($A445,Python数据平滑!$A$172:$AN$225,COLUMN(Python数据平滑!S$172),0)</f>
        <v>5188.8328627969568</v>
      </c>
      <c r="V445" s="14">
        <f>VLOOKUP($A445,Python数据平滑!$A$172:$AN$225,COLUMN(Python数据平滑!T$172),0)</f>
        <v>5137.871321545631</v>
      </c>
      <c r="W445" s="14">
        <f>VLOOKUP($A445,Python数据平滑!$A$172:$AN$225,COLUMN(Python数据平滑!U$172),0)</f>
        <v>5088.1202452359739</v>
      </c>
      <c r="X445" s="14">
        <f>VLOOKUP($A445,Python数据平滑!$A$172:$AN$225,COLUMN(Python数据平滑!V$172),0)</f>
        <v>5039.7308645987896</v>
      </c>
      <c r="Y445" s="14">
        <f>VLOOKUP($A445,Python数据平滑!$A$172:$AN$225,COLUMN(Python数据平滑!W$172),0)</f>
        <v>4992.8485350926212</v>
      </c>
      <c r="Z445" s="14">
        <f>VLOOKUP($A445,Python数据平滑!$A$172:$AN$225,COLUMN(Python数据平滑!X$172),0)</f>
        <v>4947.6132041464234</v>
      </c>
      <c r="AA445" s="14">
        <f>VLOOKUP($A445,Python数据平滑!$A$172:$AN$225,COLUMN(Python数据平滑!Y$172),0)</f>
        <v>4904.1599182143746</v>
      </c>
      <c r="AB445" s="14">
        <f>VLOOKUP($A445,Python数据平滑!$A$172:$AN$225,COLUMN(Python数据平滑!Z$172),0)</f>
        <v>4862.6193672657964</v>
      </c>
      <c r="AC445" s="14">
        <f>VLOOKUP($A445,Python数据平滑!$A$172:$AN$225,COLUMN(Python数据平滑!AA$172),0)</f>
        <v>4823.1184648043254</v>
      </c>
      <c r="AD445" s="14">
        <f>VLOOKUP($A445,Python数据平滑!$A$172:$AN$225,COLUMN(Python数据平滑!AB$172),0)</f>
        <v>4785.7809620092667</v>
      </c>
      <c r="AE445" s="14">
        <f>VLOOKUP($A445,Python数据平滑!$A$172:$AN$225,COLUMN(Python数据平滑!AC$172),0)</f>
        <v>4750.7280951164739</v>
      </c>
      <c r="AF445" s="14">
        <f>VLOOKUP($A445,Python数据平滑!$A$172:$AN$225,COLUMN(Python数据平滑!AD$172),0)</f>
        <v>4718.0792657078964</v>
      </c>
      <c r="AG445" s="14">
        <f>VLOOKUP($A445,Python数据平滑!$A$172:$AN$225,COLUMN(Python数据平滑!AE$172),0)</f>
        <v>4687.9527541569587</v>
      </c>
      <c r="AH445" s="14">
        <f>VLOOKUP($A445,Python数据平滑!$A$172:$AN$225,COLUMN(Python数据平滑!AF$172),0)</f>
        <v>4660.466467084043</v>
      </c>
      <c r="AI445" s="14">
        <f>VLOOKUP($A445,Python数据平滑!$A$172:$AN$225,COLUMN(Python数据平滑!AG$172),0)</f>
        <v>4635.7387203151002</v>
      </c>
      <c r="AJ445" s="14">
        <f>VLOOKUP($A445,Python数据平滑!$A$172:$AN$225,COLUMN(Python数据平滑!AH$172),0)</f>
        <v>4613.8890595102976</v>
      </c>
      <c r="AK445" s="14">
        <f>VLOOKUP($A445,Python数据平滑!$A$172:$AN$225,COLUMN(Python数据平滑!AI$172),0)</f>
        <v>4595.0391213445564</v>
      </c>
      <c r="AL445" s="14">
        <f>VLOOKUP($A445,Python数据平滑!$A$172:$AN$225,COLUMN(Python数据平滑!AJ$172),0)</f>
        <v>4579.3135388825012</v>
      </c>
      <c r="AM445" s="14">
        <f>VLOOKUP($A445,Python数据平滑!$A$172:$AN$225,COLUMN(Python数据平滑!AK$172),0)</f>
        <v>4566.840895606857</v>
      </c>
      <c r="AN445" s="14">
        <f>VLOOKUP($A445,Python数据平滑!$A$172:$AN$225,COLUMN(Python数据平滑!AL$172),0)</f>
        <v>4557.7547334385008</v>
      </c>
      <c r="AO445" s="14">
        <f>VLOOKUP($A445,Python数据平滑!$A$172:$AN$225,COLUMN(Python数据平滑!AM$172),0)</f>
        <v>4552.1946210404976</v>
      </c>
      <c r="AP445" s="167">
        <f>VLOOKUP($A445,Python数据平滑!$A$172:$AN$225,COLUMN(Python数据平滑!AN$172),0)</f>
        <v>4550.3072897400843</v>
      </c>
    </row>
    <row r="446" spans="1:42" x14ac:dyDescent="0.25">
      <c r="A446" s="132" t="s">
        <v>26</v>
      </c>
      <c r="B446" s="118">
        <f>VLOOKUP($A446,'中情景（2001-2060, 2020RMB）'!$A$14:$W$70,COLUMN('中情景（2001-2060, 2020RMB）'!U$1),0)</f>
        <v>3663.3945727849982</v>
      </c>
      <c r="C446" s="14">
        <f>VLOOKUP($A446,'中情景（2001-2060, 2020RMB）'!$A$14:$W$70,COLUMN('中情景（2001-2060, 2020RMB）'!V$1),0)</f>
        <v>4054.5873514850814</v>
      </c>
      <c r="D446" s="14">
        <f>VLOOKUP($A446,'中情景（2001-2060, 2020RMB）'!$A$14:$W$70,COLUMN('中情景（2001-2060, 2020RMB）'!W$1),0)</f>
        <v>4094.0668183633061</v>
      </c>
      <c r="E446" s="14">
        <f>VLOOKUP($A446,Python数据平滑!$A$172:$AN$225,COLUMN(Python数据平滑!C$172),0)</f>
        <v>4124.4083700697884</v>
      </c>
      <c r="F446" s="14">
        <f>VLOOKUP($A446,Python数据平滑!$A$172:$AN$225,COLUMN(Python数据平滑!D$172),0)</f>
        <v>4200.1942367693036</v>
      </c>
      <c r="G446" s="14">
        <f>VLOOKUP($A446,Python数据平滑!$A$172:$AN$225,COLUMN(Python数据平滑!E$172),0)</f>
        <v>4298.4249207126331</v>
      </c>
      <c r="H446" s="14">
        <f>VLOOKUP($A446,Python数据平滑!$A$172:$AN$225,COLUMN(Python数据平滑!F$172),0)</f>
        <v>4398.2483352834961</v>
      </c>
      <c r="I446" s="14">
        <f>VLOOKUP($A446,Python数据平滑!$A$172:$AN$225,COLUMN(Python数据平滑!G$172),0)</f>
        <v>4492.0684003461984</v>
      </c>
      <c r="J446" s="14">
        <f>VLOOKUP($A446,Python数据平滑!$A$172:$AN$225,COLUMN(Python数据平滑!H$172),0)</f>
        <v>4575.5348668129473</v>
      </c>
      <c r="K446" s="14">
        <f>VLOOKUP($A446,Python数据平滑!$A$172:$AN$225,COLUMN(Python数据平滑!I$172),0)</f>
        <v>4644.0721195055321</v>
      </c>
      <c r="L446" s="14">
        <f>VLOOKUP($A446,Python数据平滑!$A$172:$AN$225,COLUMN(Python数据平滑!J$172),0)</f>
        <v>4692.9972782375662</v>
      </c>
      <c r="M446" s="14">
        <f>VLOOKUP($A446,Python数据平滑!$A$172:$AN$225,COLUMN(Python数据平滑!K$172),0)</f>
        <v>4719.1508753573044</v>
      </c>
      <c r="N446" s="14">
        <f>VLOOKUP($A446,Python数据平滑!$A$172:$AN$225,COLUMN(Python数据平滑!L$172),0)</f>
        <v>4725.5097823793521</v>
      </c>
      <c r="O446" s="14">
        <f>VLOOKUP($A446,Python数据平滑!$A$172:$AN$225,COLUMN(Python数据平滑!M$172),0)</f>
        <v>4716.8168764923867</v>
      </c>
      <c r="P446" s="14">
        <f>VLOOKUP($A446,Python数据平滑!$A$172:$AN$225,COLUMN(Python数据平滑!N$172),0)</f>
        <v>4697.9588740489917</v>
      </c>
      <c r="Q446" s="14">
        <f>VLOOKUP($A446,Python数据平滑!$A$172:$AN$225,COLUMN(Python数据平滑!O$172),0)</f>
        <v>4673.8368897228902</v>
      </c>
      <c r="R446" s="14">
        <f>VLOOKUP($A446,Python数据平滑!$A$172:$AN$225,COLUMN(Python数据平滑!P$172),0)</f>
        <v>4648.5148595644423</v>
      </c>
      <c r="S446" s="14">
        <f>VLOOKUP($A446,Python数据平滑!$A$172:$AN$225,COLUMN(Python数据平滑!Q$172),0)</f>
        <v>4622.904694289603</v>
      </c>
      <c r="T446" s="14">
        <f>VLOOKUP($A446,Python数据平滑!$A$172:$AN$225,COLUMN(Python数据平滑!R$172),0)</f>
        <v>4597.1354445823335</v>
      </c>
      <c r="U446" s="14">
        <f>VLOOKUP($A446,Python数据平滑!$A$172:$AN$225,COLUMN(Python数据平滑!S$172),0)</f>
        <v>4571.3334280960325</v>
      </c>
      <c r="V446" s="14">
        <f>VLOOKUP($A446,Python数据平滑!$A$172:$AN$225,COLUMN(Python数据平滑!T$172),0)</f>
        <v>4545.6222030721083</v>
      </c>
      <c r="W446" s="14">
        <f>VLOOKUP($A446,Python数据平滑!$A$172:$AN$225,COLUMN(Python数据平滑!U$172),0)</f>
        <v>4520.1225759057297</v>
      </c>
      <c r="X446" s="14">
        <f>VLOOKUP($A446,Python数据平滑!$A$172:$AN$225,COLUMN(Python数据平滑!V$172),0)</f>
        <v>4494.9526413697586</v>
      </c>
      <c r="Y446" s="14">
        <f>VLOOKUP($A446,Python数据平滑!$A$172:$AN$225,COLUMN(Python数据平滑!W$172),0)</f>
        <v>4470.2278542256763</v>
      </c>
      <c r="Z446" s="14">
        <f>VLOOKUP($A446,Python数据平滑!$A$172:$AN$225,COLUMN(Python数据平滑!X$172),0)</f>
        <v>4446.0611309915012</v>
      </c>
      <c r="AA446" s="14">
        <f>VLOOKUP($A446,Python数据平滑!$A$172:$AN$225,COLUMN(Python数据平滑!Y$172),0)</f>
        <v>4422.562980701061</v>
      </c>
      <c r="AB446" s="14">
        <f>VLOOKUP($A446,Python数据平滑!$A$172:$AN$225,COLUMN(Python数据平滑!Z$172),0)</f>
        <v>4399.8416635737894</v>
      </c>
      <c r="AC446" s="14">
        <f>VLOOKUP($A446,Python数据平滑!$A$172:$AN$225,COLUMN(Python数据平滑!AA$172),0)</f>
        <v>4378.0033766196084</v>
      </c>
      <c r="AD446" s="14">
        <f>VLOOKUP($A446,Python数据平滑!$A$172:$AN$225,COLUMN(Python数据平滑!AB$172),0)</f>
        <v>4357.1524653278157</v>
      </c>
      <c r="AE446" s="14">
        <f>VLOOKUP($A446,Python数据平滑!$A$172:$AN$225,COLUMN(Python数据平滑!AC$172),0)</f>
        <v>4337.3916607310066</v>
      </c>
      <c r="AF446" s="14">
        <f>VLOOKUP($A446,Python数据平滑!$A$172:$AN$225,COLUMN(Python数据平滑!AD$172),0)</f>
        <v>4318.8223412957668</v>
      </c>
      <c r="AG446" s="14">
        <f>VLOOKUP($A446,Python数据平滑!$A$172:$AN$225,COLUMN(Python数据平滑!AE$172),0)</f>
        <v>4301.5448192682607</v>
      </c>
      <c r="AH446" s="14">
        <f>VLOOKUP($A446,Python数据平滑!$A$172:$AN$225,COLUMN(Python数据平滑!AF$172),0)</f>
        <v>4285.6586512978784</v>
      </c>
      <c r="AI446" s="14">
        <f>VLOOKUP($A446,Python数据平滑!$A$172:$AN$225,COLUMN(Python数据平滑!AG$172),0)</f>
        <v>4271.262973372468</v>
      </c>
      <c r="AJ446" s="14">
        <f>VLOOKUP($A446,Python数据平滑!$A$172:$AN$225,COLUMN(Python数据平滑!AH$172),0)</f>
        <v>4258.4568603275629</v>
      </c>
      <c r="AK446" s="14">
        <f>VLOOKUP($A446,Python数据平滑!$A$172:$AN$225,COLUMN(Python数据平滑!AI$172),0)</f>
        <v>4247.339710438443</v>
      </c>
      <c r="AL446" s="14">
        <f>VLOOKUP($A446,Python数据平滑!$A$172:$AN$225,COLUMN(Python数据平滑!AJ$172),0)</f>
        <v>4238.0116558692034</v>
      </c>
      <c r="AM446" s="14">
        <f>VLOOKUP($A446,Python数据平滑!$A$172:$AN$225,COLUMN(Python数据平滑!AK$172),0)</f>
        <v>4230.5740000389414</v>
      </c>
      <c r="AN446" s="14">
        <f>VLOOKUP($A446,Python数据平滑!$A$172:$AN$225,COLUMN(Python数据平滑!AL$172),0)</f>
        <v>4225.1296832727503</v>
      </c>
      <c r="AO446" s="14">
        <f>VLOOKUP($A446,Python数据平滑!$A$172:$AN$225,COLUMN(Python数据平滑!AM$172),0)</f>
        <v>4221.7837784377452</v>
      </c>
      <c r="AP446" s="167">
        <f>VLOOKUP($A446,Python数据平滑!$A$172:$AN$225,COLUMN(Python数据平滑!AN$172),0)</f>
        <v>4220.6440186232121</v>
      </c>
    </row>
    <row r="447" spans="1:42" x14ac:dyDescent="0.25">
      <c r="A447" s="132" t="s">
        <v>27</v>
      </c>
      <c r="B447" s="118">
        <f>VLOOKUP($A447,'中情景（2001-2060, 2020RMB）'!$A$14:$W$70,COLUMN('中情景（2001-2060, 2020RMB）'!U$1),0)</f>
        <v>19806.415285139785</v>
      </c>
      <c r="C447" s="14">
        <f>VLOOKUP($A447,'中情景（2001-2060, 2020RMB）'!$A$14:$W$70,COLUMN('中情景（2001-2060, 2020RMB）'!V$1),0)</f>
        <v>22210.139333921907</v>
      </c>
      <c r="D447" s="14">
        <f>VLOOKUP($A447,'中情景（2001-2060, 2020RMB）'!$A$14:$W$70,COLUMN('中情景（2001-2060, 2020RMB）'!W$1),0)</f>
        <v>24050.846611769</v>
      </c>
      <c r="E447" s="14">
        <f>VLOOKUP($A447,Python数据平滑!$A$172:$AN$225,COLUMN(Python数据平滑!C$172),0)</f>
        <v>24453.85037788091</v>
      </c>
      <c r="F447" s="14">
        <f>VLOOKUP($A447,Python数据平滑!$A$172:$AN$225,COLUMN(Python数据平滑!D$172),0)</f>
        <v>25439.068386424158</v>
      </c>
      <c r="G447" s="14">
        <f>VLOOKUP($A447,Python数据平滑!$A$172:$AN$225,COLUMN(Python数据平滑!E$172),0)</f>
        <v>26659.204370108491</v>
      </c>
      <c r="H447" s="14">
        <f>VLOOKUP($A447,Python数据平滑!$A$172:$AN$225,COLUMN(Python数据平滑!F$172),0)</f>
        <v>27786.33047129546</v>
      </c>
      <c r="I447" s="14">
        <f>VLOOKUP($A447,Python数据平滑!$A$172:$AN$225,COLUMN(Python数据平滑!G$172),0)</f>
        <v>28751.692658620788</v>
      </c>
      <c r="J447" s="14">
        <f>VLOOKUP($A447,Python数据平滑!$A$172:$AN$225,COLUMN(Python数据平滑!H$172),0)</f>
        <v>29562.7660573918</v>
      </c>
      <c r="K447" s="14">
        <f>VLOOKUP($A447,Python数据平滑!$A$172:$AN$225,COLUMN(Python数据平滑!I$172),0)</f>
        <v>30232.729937379281</v>
      </c>
      <c r="L447" s="14">
        <f>VLOOKUP($A447,Python数据平滑!$A$172:$AN$225,COLUMN(Python数据平滑!J$172),0)</f>
        <v>30779.497944158211</v>
      </c>
      <c r="M447" s="14">
        <f>VLOOKUP($A447,Python数据平滑!$A$172:$AN$225,COLUMN(Python数据平滑!K$172),0)</f>
        <v>31222.87255402287</v>
      </c>
      <c r="N447" s="14">
        <f>VLOOKUP($A447,Python数据平滑!$A$172:$AN$225,COLUMN(Python数据平滑!L$172),0)</f>
        <v>31577.87500153447</v>
      </c>
      <c r="O447" s="14">
        <f>VLOOKUP($A447,Python数据平滑!$A$172:$AN$225,COLUMN(Python数据平滑!M$172),0)</f>
        <v>31859.378339849682</v>
      </c>
      <c r="P447" s="14">
        <f>VLOOKUP($A447,Python数据平滑!$A$172:$AN$225,COLUMN(Python数据平滑!N$172),0)</f>
        <v>32083.495259395411</v>
      </c>
      <c r="Q447" s="14">
        <f>VLOOKUP($A447,Python数据平滑!$A$172:$AN$225,COLUMN(Python数据平滑!O$172),0)</f>
        <v>32267.228630537771</v>
      </c>
      <c r="R447" s="14">
        <f>VLOOKUP($A447,Python数据平滑!$A$172:$AN$225,COLUMN(Python数据平滑!P$172),0)</f>
        <v>32425.37420868206</v>
      </c>
      <c r="S447" s="14">
        <f>VLOOKUP($A447,Python数据平滑!$A$172:$AN$225,COLUMN(Python数据平滑!Q$172),0)</f>
        <v>32561.752929665079</v>
      </c>
      <c r="T447" s="14">
        <f>VLOOKUP($A447,Python数据平滑!$A$172:$AN$225,COLUMN(Python数据平滑!R$172),0)</f>
        <v>32677.453955813711</v>
      </c>
      <c r="U447" s="14">
        <f>VLOOKUP($A447,Python数据平滑!$A$172:$AN$225,COLUMN(Python数据平滑!S$172),0)</f>
        <v>32773.626990347373</v>
      </c>
      <c r="V447" s="14">
        <f>VLOOKUP($A447,Python数据平滑!$A$172:$AN$225,COLUMN(Python数据平滑!T$172),0)</f>
        <v>32851.474536664013</v>
      </c>
      <c r="W447" s="14">
        <f>VLOOKUP($A447,Python数据平滑!$A$172:$AN$225,COLUMN(Python数据平滑!U$172),0)</f>
        <v>32912.244464466406</v>
      </c>
      <c r="X447" s="14">
        <f>VLOOKUP($A447,Python数据平滑!$A$172:$AN$225,COLUMN(Python数据平滑!V$172),0)</f>
        <v>32957.22294078803</v>
      </c>
      <c r="Y447" s="14">
        <f>VLOOKUP($A447,Python数据平滑!$A$172:$AN$225,COLUMN(Python数据平滑!W$172),0)</f>
        <v>32987.727776311433</v>
      </c>
      <c r="Z447" s="14">
        <f>VLOOKUP($A447,Python数据平滑!$A$172:$AN$225,COLUMN(Python数据平滑!X$172),0)</f>
        <v>33005.102229918521</v>
      </c>
      <c r="AA447" s="14">
        <f>VLOOKUP($A447,Python数据平滑!$A$172:$AN$225,COLUMN(Python数据平滑!Y$172),0)</f>
        <v>33010.709307284997</v>
      </c>
      <c r="AB447" s="14">
        <f>VLOOKUP($A447,Python数据平滑!$A$172:$AN$225,COLUMN(Python数据平滑!Z$172),0)</f>
        <v>33005.926582619242</v>
      </c>
      <c r="AC447" s="14">
        <f>VLOOKUP($A447,Python数据平滑!$A$172:$AN$225,COLUMN(Python数据平滑!AA$172),0)</f>
        <v>32992.141566422972</v>
      </c>
      <c r="AD447" s="14">
        <f>VLOOKUP($A447,Python数据平滑!$A$172:$AN$225,COLUMN(Python数据平滑!AB$172),0)</f>
        <v>32970.747636485023</v>
      </c>
      <c r="AE447" s="14">
        <f>VLOOKUP($A447,Python数据平滑!$A$172:$AN$225,COLUMN(Python数据平滑!AC$172),0)</f>
        <v>32943.140544253147</v>
      </c>
      <c r="AF447" s="14">
        <f>VLOOKUP($A447,Python数据平滑!$A$172:$AN$225,COLUMN(Python数据平滑!AD$172),0)</f>
        <v>32910.715504300591</v>
      </c>
      <c r="AG447" s="14">
        <f>VLOOKUP($A447,Python数据平滑!$A$172:$AN$225,COLUMN(Python数据平滑!AE$172),0)</f>
        <v>32874.864870843609</v>
      </c>
      <c r="AH447" s="14">
        <f>VLOOKUP($A447,Python数据平滑!$A$172:$AN$225,COLUMN(Python数据平滑!AF$172),0)</f>
        <v>32836.976402185137</v>
      </c>
      <c r="AI447" s="14">
        <f>VLOOKUP($A447,Python数据平滑!$A$172:$AN$225,COLUMN(Python数据平滑!AG$172),0)</f>
        <v>32798.432111566581</v>
      </c>
      <c r="AJ447" s="14">
        <f>VLOOKUP($A447,Python数据平滑!$A$172:$AN$225,COLUMN(Python数据平滑!AH$172),0)</f>
        <v>32760.607701212572</v>
      </c>
      <c r="AK447" s="14">
        <f>VLOOKUP($A447,Python数据平滑!$A$172:$AN$225,COLUMN(Python数据平滑!AI$172),0)</f>
        <v>32724.87257534339</v>
      </c>
      <c r="AL447" s="14">
        <f>VLOOKUP($A447,Python数据平滑!$A$172:$AN$225,COLUMN(Python数据平滑!AJ$172),0)</f>
        <v>32692.590427603751</v>
      </c>
      <c r="AM447" s="14">
        <f>VLOOKUP($A447,Python数据平滑!$A$172:$AN$225,COLUMN(Python数据平滑!AK$172),0)</f>
        <v>32665.120398708721</v>
      </c>
      <c r="AN447" s="14">
        <f>VLOOKUP($A447,Python数据平滑!$A$172:$AN$225,COLUMN(Python数据平滑!AL$172),0)</f>
        <v>32643.818801128149</v>
      </c>
      <c r="AO447" s="14">
        <f>VLOOKUP($A447,Python数据平滑!$A$172:$AN$225,COLUMN(Python数据平滑!AM$172),0)</f>
        <v>32630.041409315731</v>
      </c>
      <c r="AP447" s="167">
        <f>VLOOKUP($A447,Python数据平滑!$A$172:$AN$225,COLUMN(Python数据平滑!AN$172),0)</f>
        <v>32625.146316339691</v>
      </c>
    </row>
    <row r="448" spans="1:42" x14ac:dyDescent="0.25">
      <c r="A448" s="132" t="s">
        <v>28</v>
      </c>
      <c r="B448" s="118">
        <f>VLOOKUP($A448,'中情景（2001-2060, 2020RMB）'!$A$14:$W$70,COLUMN('中情景（2001-2060, 2020RMB）'!U$1),0)</f>
        <v>1620.1904872999933</v>
      </c>
      <c r="C448" s="14">
        <f>VLOOKUP($A448,'中情景（2001-2060, 2020RMB）'!$A$14:$W$70,COLUMN('中情景（2001-2060, 2020RMB）'!V$1),0)</f>
        <v>1808.38361047637</v>
      </c>
      <c r="D448" s="14">
        <f>VLOOKUP($A448,'中情景（2001-2060, 2020RMB）'!$A$14:$W$70,COLUMN('中情景（2001-2060, 2020RMB）'!W$1),0)</f>
        <v>1857.221055664822</v>
      </c>
      <c r="E448" s="14">
        <f>VLOOKUP($A448,Python数据平滑!$A$172:$AN$225,COLUMN(Python数据平滑!C$172),0)</f>
        <v>1894.3920026867261</v>
      </c>
      <c r="F448" s="14">
        <f>VLOOKUP($A448,Python数据平滑!$A$172:$AN$225,COLUMN(Python数据平滑!D$172),0)</f>
        <v>1985.465908299393</v>
      </c>
      <c r="G448" s="14">
        <f>VLOOKUP($A448,Python数据平滑!$A$172:$AN$225,COLUMN(Python数据平滑!E$172),0)</f>
        <v>2098.466703745964</v>
      </c>
      <c r="H448" s="14">
        <f>VLOOKUP($A448,Python数据平滑!$A$172:$AN$225,COLUMN(Python数据平滑!F$172),0)</f>
        <v>2202.4633283521962</v>
      </c>
      <c r="I448" s="14">
        <f>VLOOKUP($A448,Python数据平滑!$A$172:$AN$225,COLUMN(Python数据平滑!G$172),0)</f>
        <v>2291.0720548074119</v>
      </c>
      <c r="J448" s="14">
        <f>VLOOKUP($A448,Python数据平滑!$A$172:$AN$225,COLUMN(Python数据平滑!H$172),0)</f>
        <v>2365.418156970391</v>
      </c>
      <c r="K448" s="14">
        <f>VLOOKUP($A448,Python数据平滑!$A$172:$AN$225,COLUMN(Python数据平滑!I$172),0)</f>
        <v>2427.3470691823909</v>
      </c>
      <c r="L448" s="14">
        <f>VLOOKUP($A448,Python数据平滑!$A$172:$AN$225,COLUMN(Python数据平滑!J$172),0)</f>
        <v>2479.2838952034022</v>
      </c>
      <c r="M448" s="14">
        <f>VLOOKUP($A448,Python数据平滑!$A$172:$AN$225,COLUMN(Python数据平滑!K$172),0)</f>
        <v>2523.704587144754</v>
      </c>
      <c r="N448" s="14">
        <f>VLOOKUP($A448,Python数据平滑!$A$172:$AN$225,COLUMN(Python数据平滑!L$172),0)</f>
        <v>2561.788361480696</v>
      </c>
      <c r="O448" s="14">
        <f>VLOOKUP($A448,Python数据平滑!$A$172:$AN$225,COLUMN(Python数据平滑!M$172),0)</f>
        <v>2594.4591580809042</v>
      </c>
      <c r="P448" s="14">
        <f>VLOOKUP($A448,Python数据平滑!$A$172:$AN$225,COLUMN(Python数据平滑!N$172),0)</f>
        <v>2622.742617073493</v>
      </c>
      <c r="Q448" s="14">
        <f>VLOOKUP($A448,Python数据平滑!$A$172:$AN$225,COLUMN(Python数据平滑!O$172),0)</f>
        <v>2647.744887278634</v>
      </c>
      <c r="R448" s="14">
        <f>VLOOKUP($A448,Python数据平滑!$A$172:$AN$225,COLUMN(Python数据平滑!P$172),0)</f>
        <v>2670.4425354130012</v>
      </c>
      <c r="S448" s="14">
        <f>VLOOKUP($A448,Python数据平滑!$A$172:$AN$225,COLUMN(Python数据平滑!Q$172),0)</f>
        <v>2691.0789926232419</v>
      </c>
      <c r="T448" s="14">
        <f>VLOOKUP($A448,Python数据平滑!$A$172:$AN$225,COLUMN(Python数据平滑!R$172),0)</f>
        <v>2709.7165250711359</v>
      </c>
      <c r="U448" s="14">
        <f>VLOOKUP($A448,Python数据平滑!$A$172:$AN$225,COLUMN(Python数据平滑!S$172),0)</f>
        <v>2726.4251104182899</v>
      </c>
      <c r="V448" s="14">
        <f>VLOOKUP($A448,Python数据平滑!$A$172:$AN$225,COLUMN(Python数据平滑!T$172),0)</f>
        <v>2741.2817817391319</v>
      </c>
      <c r="W448" s="14">
        <f>VLOOKUP($A448,Python数据平滑!$A$172:$AN$225,COLUMN(Python数据平滑!U$172),0)</f>
        <v>2754.369971084388</v>
      </c>
      <c r="X448" s="14">
        <f>VLOOKUP($A448,Python数据平滑!$A$172:$AN$225,COLUMN(Python数据平滑!V$172),0)</f>
        <v>2765.778859804027</v>
      </c>
      <c r="Y448" s="14">
        <f>VLOOKUP($A448,Python数据平滑!$A$172:$AN$225,COLUMN(Python数据平滑!W$172),0)</f>
        <v>2775.6027421748731</v>
      </c>
      <c r="Z448" s="14">
        <f>VLOOKUP($A448,Python数据平滑!$A$172:$AN$225,COLUMN(Python数据平滑!X$172),0)</f>
        <v>2783.940408286704</v>
      </c>
      <c r="AA448" s="14">
        <f>VLOOKUP($A448,Python数据平滑!$A$172:$AN$225,COLUMN(Python数据平滑!Y$172),0)</f>
        <v>2790.8945515340838</v>
      </c>
      <c r="AB448" s="14">
        <f>VLOOKUP($A448,Python数据平滑!$A$172:$AN$225,COLUMN(Python数据平滑!Z$172),0)</f>
        <v>2796.571205451502</v>
      </c>
      <c r="AC448" s="14">
        <f>VLOOKUP($A448,Python数据平滑!$A$172:$AN$225,COLUMN(Python数据平滑!AA$172),0)</f>
        <v>2801.0792140277008</v>
      </c>
      <c r="AD448" s="14">
        <f>VLOOKUP($A448,Python数据平滑!$A$172:$AN$225,COLUMN(Python数据平滑!AB$172),0)</f>
        <v>2804.5297390500518</v>
      </c>
      <c r="AE448" s="14">
        <f>VLOOKUP($A448,Python数据平滑!$A$172:$AN$225,COLUMN(Python数据平滑!AC$172),0)</f>
        <v>2807.0358074713208</v>
      </c>
      <c r="AF448" s="14">
        <f>VLOOKUP($A448,Python数据平滑!$A$172:$AN$225,COLUMN(Python数据平滑!AD$172),0)</f>
        <v>2808.711901265192</v>
      </c>
      <c r="AG448" s="14">
        <f>VLOOKUP($A448,Python数据平滑!$A$172:$AN$225,COLUMN(Python数据平滑!AE$172),0)</f>
        <v>2809.6735917504889</v>
      </c>
      <c r="AH448" s="14">
        <f>VLOOKUP($A448,Python数据平滑!$A$172:$AN$225,COLUMN(Python数据平滑!AF$172),0)</f>
        <v>2810.03721992186</v>
      </c>
      <c r="AI448" s="14">
        <f>VLOOKUP($A448,Python数据平滑!$A$172:$AN$225,COLUMN(Python数据平滑!AG$172),0)</f>
        <v>2809.9196239308608</v>
      </c>
      <c r="AJ448" s="14">
        <f>VLOOKUP($A448,Python数据平滑!$A$172:$AN$225,COLUMN(Python数据平滑!AH$172),0)</f>
        <v>2809.4379145189951</v>
      </c>
      <c r="AK448" s="14">
        <f>VLOOKUP($A448,Python数据平滑!$A$172:$AN$225,COLUMN(Python数据平滑!AI$172),0)</f>
        <v>2808.7092989157782</v>
      </c>
      <c r="AL448" s="14">
        <f>VLOOKUP($A448,Python数据平滑!$A$172:$AN$225,COLUMN(Python数据平滑!AJ$172),0)</f>
        <v>2807.8509534816121</v>
      </c>
      <c r="AM448" s="14">
        <f>VLOOKUP($A448,Python数据平滑!$A$172:$AN$225,COLUMN(Python数据平滑!AK$172),0)</f>
        <v>2806.9799451983222</v>
      </c>
      <c r="AN448" s="14">
        <f>VLOOKUP($A448,Python数据平滑!$A$172:$AN$225,COLUMN(Python数据平滑!AL$172),0)</f>
        <v>2806.213201990065</v>
      </c>
      <c r="AO448" s="14">
        <f>VLOOKUP($A448,Python数据平滑!$A$172:$AN$225,COLUMN(Python数据平滑!AM$172),0)</f>
        <v>2805.6675317943141</v>
      </c>
      <c r="AP448" s="167">
        <f>VLOOKUP($A448,Python数据平滑!$A$172:$AN$225,COLUMN(Python数据平滑!AN$172),0)</f>
        <v>2805.4596902962248</v>
      </c>
    </row>
    <row r="449" spans="1:42" x14ac:dyDescent="0.25">
      <c r="A449" s="132" t="s">
        <v>29</v>
      </c>
      <c r="B449" s="118">
        <f>VLOOKUP($A449,'中情景（2001-2060, 2020RMB）'!$A$14:$W$70,COLUMN('中情景（2001-2060, 2020RMB）'!U$1),0)</f>
        <v>6979.0004205387331</v>
      </c>
      <c r="C449" s="14">
        <f>VLOOKUP($A449,'中情景（2001-2060, 2020RMB）'!$A$14:$W$70,COLUMN('中情景（2001-2060, 2020RMB）'!V$1),0)</f>
        <v>7724.2476257787857</v>
      </c>
      <c r="D449" s="14">
        <f>VLOOKUP($A449,'中情景（2001-2060, 2020RMB）'!$A$14:$W$70,COLUMN('中情景（2001-2060, 2020RMB）'!W$1),0)</f>
        <v>7705.3000762763377</v>
      </c>
      <c r="E449" s="14">
        <f>VLOOKUP($A449,Python数据平滑!$A$172:$AN$225,COLUMN(Python数据平滑!C$172),0)</f>
        <v>7792.4886694881061</v>
      </c>
      <c r="F449" s="14">
        <f>VLOOKUP($A449,Python数据平滑!$A$172:$AN$225,COLUMN(Python数据平滑!D$172),0)</f>
        <v>8005.6952692409895</v>
      </c>
      <c r="G449" s="14">
        <f>VLOOKUP($A449,Python数据平滑!$A$172:$AN$225,COLUMN(Python数据平滑!E$172),0)</f>
        <v>8270.8985445176731</v>
      </c>
      <c r="H449" s="14">
        <f>VLOOKUP($A449,Python数据平滑!$A$172:$AN$225,COLUMN(Python数据平滑!F$172),0)</f>
        <v>8520.6488066765542</v>
      </c>
      <c r="I449" s="14">
        <f>VLOOKUP($A449,Python数据平滑!$A$172:$AN$225,COLUMN(Python数据平滑!G$172),0)</f>
        <v>8738.9404650624037</v>
      </c>
      <c r="J449" s="14">
        <f>VLOOKUP($A449,Python数据平滑!$A$172:$AN$225,COLUMN(Python数据平滑!H$172),0)</f>
        <v>8923.8427540513039</v>
      </c>
      <c r="K449" s="14">
        <f>VLOOKUP($A449,Python数据平滑!$A$172:$AN$225,COLUMN(Python数据平滑!I$172),0)</f>
        <v>9073.8776776216146</v>
      </c>
      <c r="L449" s="14">
        <f>VLOOKUP($A449,Python数据平滑!$A$172:$AN$225,COLUMN(Python数据平滑!J$172),0)</f>
        <v>9188.0359237942521</v>
      </c>
      <c r="M449" s="14">
        <f>VLOOKUP($A449,Python数据平滑!$A$172:$AN$225,COLUMN(Python数据平滑!K$172),0)</f>
        <v>9266.7446057944471</v>
      </c>
      <c r="N449" s="14">
        <f>VLOOKUP($A449,Python数据平滑!$A$172:$AN$225,COLUMN(Python数据平滑!L$172),0)</f>
        <v>9314.7870486702304</v>
      </c>
      <c r="O449" s="14">
        <f>VLOOKUP($A449,Python数据平滑!$A$172:$AN$225,COLUMN(Python数据平滑!M$172),0)</f>
        <v>9338.3790786116078</v>
      </c>
      <c r="P449" s="14">
        <f>VLOOKUP($A449,Python数据平滑!$A$172:$AN$225,COLUMN(Python数据平滑!N$172),0)</f>
        <v>9344.0360485825513</v>
      </c>
      <c r="Q449" s="14">
        <f>VLOOKUP($A449,Python数据平滑!$A$172:$AN$225,COLUMN(Python数据平滑!O$172),0)</f>
        <v>9338.423222364785</v>
      </c>
      <c r="R449" s="14">
        <f>VLOOKUP($A449,Python数据平滑!$A$172:$AN$225,COLUMN(Python数据平滑!P$172),0)</f>
        <v>9327.2016641005448</v>
      </c>
      <c r="S449" s="14">
        <f>VLOOKUP($A449,Python数据平滑!$A$172:$AN$225,COLUMN(Python数据平滑!Q$172),0)</f>
        <v>9311.8325272102302</v>
      </c>
      <c r="T449" s="14">
        <f>VLOOKUP($A449,Python数据平滑!$A$172:$AN$225,COLUMN(Python数据平滑!R$172),0)</f>
        <v>9292.7285534518487</v>
      </c>
      <c r="U449" s="14">
        <f>VLOOKUP($A449,Python数据平滑!$A$172:$AN$225,COLUMN(Python数据平滑!S$172),0)</f>
        <v>9270.3040861991649</v>
      </c>
      <c r="V449" s="14">
        <f>VLOOKUP($A449,Python数据平滑!$A$172:$AN$225,COLUMN(Python数据平滑!T$172),0)</f>
        <v>9244.9735404311577</v>
      </c>
      <c r="W449" s="14">
        <f>VLOOKUP($A449,Python数据平滑!$A$172:$AN$225,COLUMN(Python数据平滑!U$172),0)</f>
        <v>9217.1500504842643</v>
      </c>
      <c r="X449" s="14">
        <f>VLOOKUP($A449,Python数据平滑!$A$172:$AN$225,COLUMN(Python数据平滑!V$172),0)</f>
        <v>9187.2442975495251</v>
      </c>
      <c r="Y449" s="14">
        <f>VLOOKUP($A449,Python数据平滑!$A$172:$AN$225,COLUMN(Python数据平滑!W$172),0)</f>
        <v>9155.6635173715258</v>
      </c>
      <c r="Z449" s="14">
        <f>VLOOKUP($A449,Python数据平滑!$A$172:$AN$225,COLUMN(Python数据平滑!X$172),0)</f>
        <v>9122.8106872976787</v>
      </c>
      <c r="AA449" s="14">
        <f>VLOOKUP($A449,Python数据平滑!$A$172:$AN$225,COLUMN(Python数据平滑!Y$172),0)</f>
        <v>9089.0838907355355</v>
      </c>
      <c r="AB449" s="14">
        <f>VLOOKUP($A449,Python数据平滑!$A$172:$AN$225,COLUMN(Python数据平滑!Z$172),0)</f>
        <v>9054.8758561998748</v>
      </c>
      <c r="AC449" s="14">
        <f>VLOOKUP($A449,Python数据平滑!$A$172:$AN$225,COLUMN(Python数据平滑!AA$172),0)</f>
        <v>9020.5736674727359</v>
      </c>
      <c r="AD449" s="14">
        <f>VLOOKUP($A449,Python数据平滑!$A$172:$AN$225,COLUMN(Python数据平滑!AB$172),0)</f>
        <v>8986.5586409476909</v>
      </c>
      <c r="AE449" s="14">
        <f>VLOOKUP($A449,Python数据平滑!$A$172:$AN$225,COLUMN(Python数据平滑!AC$172),0)</f>
        <v>8953.2063659836331</v>
      </c>
      <c r="AF449" s="14">
        <f>VLOOKUP($A449,Python数据平滑!$A$172:$AN$225,COLUMN(Python数据平滑!AD$172),0)</f>
        <v>8920.8869040439004</v>
      </c>
      <c r="AG449" s="14">
        <f>VLOOKUP($A449,Python数据平滑!$A$172:$AN$225,COLUMN(Python数据平滑!AE$172),0)</f>
        <v>8889.9651425361299</v>
      </c>
      <c r="AH449" s="14">
        <f>VLOOKUP($A449,Python数据平滑!$A$172:$AN$225,COLUMN(Python数据平滑!AF$172),0)</f>
        <v>8860.801299593546</v>
      </c>
      <c r="AI449" s="14">
        <f>VLOOKUP($A449,Python数据平滑!$A$172:$AN$225,COLUMN(Python数据平滑!AG$172),0)</f>
        <v>8833.7515765369226</v>
      </c>
      <c r="AJ449" s="14">
        <f>VLOOKUP($A449,Python数据平滑!$A$172:$AN$225,COLUMN(Python数据平滑!AH$172),0)</f>
        <v>8809.1689554298155</v>
      </c>
      <c r="AK449" s="14">
        <f>VLOOKUP($A449,Python数据平滑!$A$172:$AN$225,COLUMN(Python数据平滑!AI$172),0)</f>
        <v>8787.4041399775924</v>
      </c>
      <c r="AL449" s="14">
        <f>VLOOKUP($A449,Python数据平滑!$A$172:$AN$225,COLUMN(Python数据平滑!AJ$172),0)</f>
        <v>8768.8066390250442</v>
      </c>
      <c r="AM449" s="14">
        <f>VLOOKUP($A449,Python数据平滑!$A$172:$AN$225,COLUMN(Python数据平滑!AK$172),0)</f>
        <v>8753.7259930751425</v>
      </c>
      <c r="AN449" s="14">
        <f>VLOOKUP($A449,Python数据平滑!$A$172:$AN$225,COLUMN(Python数据平滑!AL$172),0)</f>
        <v>8742.513145587036</v>
      </c>
      <c r="AO449" s="14">
        <f>VLOOKUP($A449,Python数据平滑!$A$172:$AN$225,COLUMN(Python数据平滑!AM$172),0)</f>
        <v>8735.5219623170469</v>
      </c>
      <c r="AP449" s="167">
        <f>VLOOKUP($A449,Python数据平滑!$A$172:$AN$225,COLUMN(Python数据平滑!AN$172),0)</f>
        <v>8733.1109036539292</v>
      </c>
    </row>
    <row r="450" spans="1:42" x14ac:dyDescent="0.25">
      <c r="A450" s="132" t="s">
        <v>30</v>
      </c>
      <c r="B450" s="118">
        <f>VLOOKUP($A450,'中情景（2001-2060, 2020RMB）'!$A$14:$W$70,COLUMN('中情景（2001-2060, 2020RMB）'!U$1),0)</f>
        <v>14330.826150726112</v>
      </c>
      <c r="C450" s="14">
        <f>VLOOKUP($A450,'中情景（2001-2060, 2020RMB）'!$A$14:$W$70,COLUMN('中情景（2001-2060, 2020RMB）'!V$1),0)</f>
        <v>16114.79117583528</v>
      </c>
      <c r="D450" s="14">
        <f>VLOOKUP($A450,'中情景（2001-2060, 2020RMB）'!$A$14:$W$70,COLUMN('中情景（2001-2060, 2020RMB）'!W$1),0)</f>
        <v>16124.371416167727</v>
      </c>
      <c r="E450" s="14">
        <f>VLOOKUP($A450,Python数据平滑!$A$172:$AN$225,COLUMN(Python数据平滑!C$172),0)</f>
        <v>16295.24765443457</v>
      </c>
      <c r="F450" s="14">
        <f>VLOOKUP($A450,Python数据平滑!$A$172:$AN$225,COLUMN(Python数据平滑!D$172),0)</f>
        <v>16709.93385525727</v>
      </c>
      <c r="G450" s="14">
        <f>VLOOKUP($A450,Python数据平滑!$A$172:$AN$225,COLUMN(Python数据平滑!E$172),0)</f>
        <v>17218.406820377269</v>
      </c>
      <c r="H450" s="14">
        <f>VLOOKUP($A450,Python数据平滑!$A$172:$AN$225,COLUMN(Python数据平滑!F$172),0)</f>
        <v>17684.71461645274</v>
      </c>
      <c r="I450" s="14">
        <f>VLOOKUP($A450,Python数据平滑!$A$172:$AN$225,COLUMN(Python数据平滑!G$172),0)</f>
        <v>18077.003810469389</v>
      </c>
      <c r="J450" s="14">
        <f>VLOOKUP($A450,Python数据平滑!$A$172:$AN$225,COLUMN(Python数据平滑!H$172),0)</f>
        <v>18391.963874658821</v>
      </c>
      <c r="K450" s="14">
        <f>VLOOKUP($A450,Python数据平滑!$A$172:$AN$225,COLUMN(Python数据平滑!I$172),0)</f>
        <v>18627.431810608108</v>
      </c>
      <c r="L450" s="14">
        <f>VLOOKUP($A450,Python数据平滑!$A$172:$AN$225,COLUMN(Python数据平滑!J$172),0)</f>
        <v>18782.398044716541</v>
      </c>
      <c r="M450" s="14">
        <f>VLOOKUP($A450,Python数据平滑!$A$172:$AN$225,COLUMN(Python数据平滑!K$172),0)</f>
        <v>18859.138185263069</v>
      </c>
      <c r="N450" s="14">
        <f>VLOOKUP($A450,Python数据平滑!$A$172:$AN$225,COLUMN(Python数据平滑!L$172),0)</f>
        <v>18869.629485613641</v>
      </c>
      <c r="O450" s="14">
        <f>VLOOKUP($A450,Python数据平滑!$A$172:$AN$225,COLUMN(Python数据平滑!M$172),0)</f>
        <v>18828.824916708811</v>
      </c>
      <c r="P450" s="14">
        <f>VLOOKUP($A450,Python数据平滑!$A$172:$AN$225,COLUMN(Python数据平滑!N$172),0)</f>
        <v>18752.059100804341</v>
      </c>
      <c r="Q450" s="14">
        <f>VLOOKUP($A450,Python数据平滑!$A$172:$AN$225,COLUMN(Python数据平滑!O$172),0)</f>
        <v>18654.6969337558</v>
      </c>
      <c r="R450" s="14">
        <f>VLOOKUP($A450,Python数据平滑!$A$172:$AN$225,COLUMN(Python数据平滑!P$172),0)</f>
        <v>18549.563875463678</v>
      </c>
      <c r="S450" s="14">
        <f>VLOOKUP($A450,Python数据平滑!$A$172:$AN$225,COLUMN(Python数据平滑!Q$172),0)</f>
        <v>18439.920337760639</v>
      </c>
      <c r="T450" s="14">
        <f>VLOOKUP($A450,Python数据平滑!$A$172:$AN$225,COLUMN(Python数据平滑!R$172),0)</f>
        <v>18326.644932456409</v>
      </c>
      <c r="U450" s="14">
        <f>VLOOKUP($A450,Python数据平滑!$A$172:$AN$225,COLUMN(Python数据平滑!S$172),0)</f>
        <v>18210.599154156011</v>
      </c>
      <c r="V450" s="14">
        <f>VLOOKUP($A450,Python数据平滑!$A$172:$AN$225,COLUMN(Python数据平滑!T$172),0)</f>
        <v>18092.625929479022</v>
      </c>
      <c r="W450" s="14">
        <f>VLOOKUP($A450,Python数据平滑!$A$172:$AN$225,COLUMN(Python数据平滑!U$172),0)</f>
        <v>17973.548559627099</v>
      </c>
      <c r="X450" s="14">
        <f>VLOOKUP($A450,Python数据平滑!$A$172:$AN$225,COLUMN(Python数据平滑!V$172),0)</f>
        <v>17854.170042609461</v>
      </c>
      <c r="Y450" s="14">
        <f>VLOOKUP($A450,Python数据平滑!$A$172:$AN$225,COLUMN(Python数据平滑!W$172),0)</f>
        <v>17735.272760344851</v>
      </c>
      <c r="Z450" s="14">
        <f>VLOOKUP($A450,Python数据平滑!$A$172:$AN$225,COLUMN(Python数据平滑!X$172),0)</f>
        <v>17617.618515242692</v>
      </c>
      <c r="AA450" s="14">
        <f>VLOOKUP($A450,Python数据平滑!$A$172:$AN$225,COLUMN(Python数据平滑!Y$172),0)</f>
        <v>17501.948900688541</v>
      </c>
      <c r="AB450" s="14">
        <f>VLOOKUP($A450,Python数据平滑!$A$172:$AN$225,COLUMN(Python数据平滑!Z$172),0)</f>
        <v>17388.985990105921</v>
      </c>
      <c r="AC450" s="14">
        <f>VLOOKUP($A450,Python数据平滑!$A$172:$AN$225,COLUMN(Python数据平滑!AA$172),0)</f>
        <v>17279.433329898799</v>
      </c>
      <c r="AD450" s="14">
        <f>VLOOKUP($A450,Python数据平滑!$A$172:$AN$225,COLUMN(Python数据平滑!AB$172),0)</f>
        <v>17173.977222580841</v>
      </c>
      <c r="AE450" s="14">
        <f>VLOOKUP($A450,Python数据平滑!$A$172:$AN$225,COLUMN(Python数据平滑!AC$172),0)</f>
        <v>17073.2882877396</v>
      </c>
      <c r="AF450" s="14">
        <f>VLOOKUP($A450,Python数据平滑!$A$172:$AN$225,COLUMN(Python数据平滑!AD$172),0)</f>
        <v>16978.023290146361</v>
      </c>
      <c r="AG450" s="14">
        <f>VLOOKUP($A450,Python数据平滑!$A$172:$AN$225,COLUMN(Python数据平滑!AE$172),0)</f>
        <v>16888.827226290381</v>
      </c>
      <c r="AH450" s="14">
        <f>VLOOKUP($A450,Python数据平滑!$A$172:$AN$225,COLUMN(Python数据平滑!AF$172),0)</f>
        <v>16806.33566287209</v>
      </c>
      <c r="AI450" s="14">
        <f>VLOOKUP($A450,Python数据平滑!$A$172:$AN$225,COLUMN(Python数据平滑!AG$172),0)</f>
        <v>16731.1773233288</v>
      </c>
      <c r="AJ450" s="14">
        <f>VLOOKUP($A450,Python数据平滑!$A$172:$AN$225,COLUMN(Python数据平滑!AH$172),0)</f>
        <v>16663.976921284011</v>
      </c>
      <c r="AK450" s="14">
        <f>VLOOKUP($A450,Python数据平滑!$A$172:$AN$225,COLUMN(Python数据平滑!AI$172),0)</f>
        <v>16605.358242909009</v>
      </c>
      <c r="AL450" s="14">
        <f>VLOOKUP($A450,Python数据平滑!$A$172:$AN$225,COLUMN(Python数据平滑!AJ$172),0)</f>
        <v>16555.947483576481</v>
      </c>
      <c r="AM450" s="14">
        <f>VLOOKUP($A450,Python数据平滑!$A$172:$AN$225,COLUMN(Python数据平滑!AK$172),0)</f>
        <v>16516.376847883199</v>
      </c>
      <c r="AN450" s="14">
        <f>VLOOKUP($A450,Python数据平滑!$A$172:$AN$225,COLUMN(Python数据平滑!AL$172),0)</f>
        <v>16487.28842615103</v>
      </c>
      <c r="AO450" s="14">
        <f>VLOOKUP($A450,Python数据平滑!$A$172:$AN$225,COLUMN(Python数据平滑!AM$172),0)</f>
        <v>16469.338364914169</v>
      </c>
      <c r="AP450" s="167">
        <f>VLOOKUP($A450,Python数据平滑!$A$172:$AN$225,COLUMN(Python数据平滑!AN$172),0)</f>
        <v>16463.201353713321</v>
      </c>
    </row>
    <row r="451" spans="1:42" x14ac:dyDescent="0.25">
      <c r="A451" s="132" t="s">
        <v>31</v>
      </c>
      <c r="B451" s="118">
        <f>VLOOKUP($A451,'中情景（2001-2060, 2020RMB）'!$A$14:$W$70,COLUMN('中情景（2001-2060, 2020RMB）'!U$1),0)</f>
        <v>19850.963290163178</v>
      </c>
      <c r="C451" s="14">
        <f>VLOOKUP($A451,'中情景（2001-2060, 2020RMB）'!$A$14:$W$70,COLUMN('中情景（2001-2060, 2020RMB）'!V$1),0)</f>
        <v>20916.634028655993</v>
      </c>
      <c r="D451" s="14">
        <f>VLOOKUP($A451,'中情景（2001-2060, 2020RMB）'!$A$14:$W$70,COLUMN('中情景（2001-2060, 2020RMB）'!W$1),0)</f>
        <v>21502.759178911721</v>
      </c>
      <c r="E451" s="14">
        <f>VLOOKUP($A451,Python数据平滑!$A$172:$AN$225,COLUMN(Python数据平滑!C$172),0)</f>
        <v>21764.025211299951</v>
      </c>
      <c r="F451" s="14">
        <f>VLOOKUP($A451,Python数据平滑!$A$172:$AN$225,COLUMN(Python数据平滑!D$172),0)</f>
        <v>22410.846895787461</v>
      </c>
      <c r="G451" s="14">
        <f>VLOOKUP($A451,Python数据平滑!$A$172:$AN$225,COLUMN(Python数据平滑!E$172),0)</f>
        <v>23234.176102841211</v>
      </c>
      <c r="H451" s="14">
        <f>VLOOKUP($A451,Python数据平滑!$A$172:$AN$225,COLUMN(Python数据平滑!F$172),0)</f>
        <v>24040.993447120531</v>
      </c>
      <c r="I451" s="14">
        <f>VLOOKUP($A451,Python数据平滑!$A$172:$AN$225,COLUMN(Python数据平滑!G$172),0)</f>
        <v>24777.6852917412</v>
      </c>
      <c r="J451" s="14">
        <f>VLOOKUP($A451,Python数据平滑!$A$172:$AN$225,COLUMN(Python数据平滑!H$172),0)</f>
        <v>25427.84367367937</v>
      </c>
      <c r="K451" s="14">
        <f>VLOOKUP($A451,Python数据平滑!$A$172:$AN$225,COLUMN(Python数据平滑!I$172),0)</f>
        <v>25975.032487635101</v>
      </c>
      <c r="L451" s="14">
        <f>VLOOKUP($A451,Python数据平滑!$A$172:$AN$225,COLUMN(Python数据平滑!J$172),0)</f>
        <v>26403.27025423892</v>
      </c>
      <c r="M451" s="14">
        <f>VLOOKUP($A451,Python数据平滑!$A$172:$AN$225,COLUMN(Python数据平滑!K$172),0)</f>
        <v>26703.527353263278</v>
      </c>
      <c r="N451" s="14">
        <f>VLOOKUP($A451,Python数据平滑!$A$172:$AN$225,COLUMN(Python数据平滑!L$172),0)</f>
        <v>26892.479969526928</v>
      </c>
      <c r="O451" s="14">
        <f>VLOOKUP($A451,Python数据平滑!$A$172:$AN$225,COLUMN(Python数据平滑!M$172),0)</f>
        <v>26995.001211557639</v>
      </c>
      <c r="P451" s="14">
        <f>VLOOKUP($A451,Python数据平滑!$A$172:$AN$225,COLUMN(Python数据平滑!N$172),0)</f>
        <v>27037.410273577141</v>
      </c>
      <c r="Q451" s="14">
        <f>VLOOKUP($A451,Python数据平滑!$A$172:$AN$225,COLUMN(Python数据平滑!O$172),0)</f>
        <v>27046.747075908301</v>
      </c>
      <c r="R451" s="14">
        <f>VLOOKUP($A451,Python数据平滑!$A$172:$AN$225,COLUMN(Python数据平滑!P$172),0)</f>
        <v>27045.824388705591</v>
      </c>
      <c r="S451" s="14">
        <f>VLOOKUP($A451,Python数据平滑!$A$172:$AN$225,COLUMN(Python数据平滑!Q$172),0)</f>
        <v>27039.578134642441</v>
      </c>
      <c r="T451" s="14">
        <f>VLOOKUP($A451,Python数据平滑!$A$172:$AN$225,COLUMN(Python数据平滑!R$172),0)</f>
        <v>27028.46810866586</v>
      </c>
      <c r="U451" s="14">
        <f>VLOOKUP($A451,Python数据平滑!$A$172:$AN$225,COLUMN(Python数据平滑!S$172),0)</f>
        <v>27012.956152267459</v>
      </c>
      <c r="V451" s="14">
        <f>VLOOKUP($A451,Python数据平滑!$A$172:$AN$225,COLUMN(Python数据平滑!T$172),0)</f>
        <v>26993.505366962108</v>
      </c>
      <c r="W451" s="14">
        <f>VLOOKUP($A451,Python数据平滑!$A$172:$AN$225,COLUMN(Python数据平滑!U$172),0)</f>
        <v>26970.57940510715</v>
      </c>
      <c r="X451" s="14">
        <f>VLOOKUP($A451,Python数据平滑!$A$172:$AN$225,COLUMN(Python数据平滑!V$172),0)</f>
        <v>26944.641838907901</v>
      </c>
      <c r="Y451" s="14">
        <f>VLOOKUP($A451,Python数据平滑!$A$172:$AN$225,COLUMN(Python数据平滑!W$172),0)</f>
        <v>26916.155608139779</v>
      </c>
      <c r="Z451" s="14">
        <f>VLOOKUP($A451,Python数据平滑!$A$172:$AN$225,COLUMN(Python数据平滑!X$172),0)</f>
        <v>26885.582546836129</v>
      </c>
      <c r="AA451" s="14">
        <f>VLOOKUP($A451,Python数据平滑!$A$172:$AN$225,COLUMN(Python数据平滑!Y$172),0)</f>
        <v>26853.382988944912</v>
      </c>
      <c r="AB451" s="14">
        <f>VLOOKUP($A451,Python数据平滑!$A$172:$AN$225,COLUMN(Python数据平滑!Z$172),0)</f>
        <v>26820.015452753309</v>
      </c>
      <c r="AC451" s="14">
        <f>VLOOKUP($A451,Python数据平滑!$A$172:$AN$225,COLUMN(Python数据平滑!AA$172),0)</f>
        <v>26785.936403709111</v>
      </c>
      <c r="AD451" s="14">
        <f>VLOOKUP($A451,Python数据平滑!$A$172:$AN$225,COLUMN(Python数据平滑!AB$172),0)</f>
        <v>26751.60009513668</v>
      </c>
      <c r="AE451" s="14">
        <f>VLOOKUP($A451,Python数据平滑!$A$172:$AN$225,COLUMN(Python数据平滑!AC$172),0)</f>
        <v>26717.458486250751</v>
      </c>
      <c r="AF451" s="14">
        <f>VLOOKUP($A451,Python数据平滑!$A$172:$AN$225,COLUMN(Python数据平滑!AD$172),0)</f>
        <v>26683.961236814379</v>
      </c>
      <c r="AG451" s="14">
        <f>VLOOKUP($A451,Python数据平滑!$A$172:$AN$225,COLUMN(Python数据平滑!AE$172),0)</f>
        <v>26651.555777767659</v>
      </c>
      <c r="AH451" s="14">
        <f>VLOOKUP($A451,Python数据平滑!$A$172:$AN$225,COLUMN(Python数据平滑!AF$172),0)</f>
        <v>26620.687457167249</v>
      </c>
      <c r="AI451" s="14">
        <f>VLOOKUP($A451,Python数据平滑!$A$172:$AN$225,COLUMN(Python数据平滑!AG$172),0)</f>
        <v>26591.79976082861</v>
      </c>
      <c r="AJ451" s="14">
        <f>VLOOKUP($A451,Python数据平滑!$A$172:$AN$225,COLUMN(Python数据平滑!AH$172),0)</f>
        <v>26565.33460715042</v>
      </c>
      <c r="AK451" s="14">
        <f>VLOOKUP($A451,Python数据平滑!$A$172:$AN$225,COLUMN(Python数据平滑!AI$172),0)</f>
        <v>26541.73271571883</v>
      </c>
      <c r="AL451" s="14">
        <f>VLOOKUP($A451,Python数据平滑!$A$172:$AN$225,COLUMN(Python数据平滑!AJ$172),0)</f>
        <v>26521.43404944826</v>
      </c>
      <c r="AM451" s="14">
        <f>VLOOKUP($A451,Python数据平滑!$A$172:$AN$225,COLUMN(Python数据平滑!AK$172),0)</f>
        <v>26504.87833020238</v>
      </c>
      <c r="AN451" s="14">
        <f>VLOOKUP($A451,Python数据平滑!$A$172:$AN$225,COLUMN(Python数据平滑!AL$172),0)</f>
        <v>26492.50562806625</v>
      </c>
      <c r="AO451" s="14">
        <f>VLOOKUP($A451,Python数据平滑!$A$172:$AN$225,COLUMN(Python数据平滑!AM$172),0)</f>
        <v>26484.757024697781</v>
      </c>
      <c r="AP451" s="167">
        <f>VLOOKUP($A451,Python数据平滑!$A$172:$AN$225,COLUMN(Python数据平滑!AN$172),0)</f>
        <v>26482.07535148364</v>
      </c>
    </row>
    <row r="452" spans="1:42" x14ac:dyDescent="0.25">
      <c r="A452" s="132" t="s">
        <v>32</v>
      </c>
      <c r="B452" s="118">
        <f>VLOOKUP($A452,'中情景（2001-2060, 2020RMB）'!$A$14:$W$70,COLUMN('中情景（2001-2060, 2020RMB）'!U$1),0)</f>
        <v>11421.806149839256</v>
      </c>
      <c r="C452" s="14">
        <f>VLOOKUP($A452,'中情景（2001-2060, 2020RMB）'!$A$14:$W$70,COLUMN('中情景（2001-2060, 2020RMB）'!V$1),0)</f>
        <v>12356.060657958777</v>
      </c>
      <c r="D452" s="14">
        <f>VLOOKUP($A452,'中情景（2001-2060, 2020RMB）'!$A$14:$W$70,COLUMN('中情景（2001-2060, 2020RMB）'!W$1),0)</f>
        <v>13204.368998026079</v>
      </c>
      <c r="E452" s="14">
        <f>VLOOKUP($A452,Python数据平滑!$A$172:$AN$225,COLUMN(Python数据平滑!C$172),0)</f>
        <v>13420.555610570949</v>
      </c>
      <c r="F452" s="14">
        <f>VLOOKUP($A452,Python数据平滑!$A$172:$AN$225,COLUMN(Python数据平滑!D$172),0)</f>
        <v>13956.682276143159</v>
      </c>
      <c r="G452" s="14">
        <f>VLOOKUP($A452,Python数据平滑!$A$172:$AN$225,COLUMN(Python数据平滑!E$172),0)</f>
        <v>14639.71044701447</v>
      </c>
      <c r="H452" s="14">
        <f>VLOOKUP($A452,Python数据平滑!$A$172:$AN$225,COLUMN(Python数据平滑!F$172),0)</f>
        <v>15305.48072402338</v>
      </c>
      <c r="I452" s="14">
        <f>VLOOKUP($A452,Python数据平滑!$A$172:$AN$225,COLUMN(Python数据平滑!G$172),0)</f>
        <v>15912.361359066381</v>
      </c>
      <c r="J452" s="14">
        <f>VLOOKUP($A452,Python数据平滑!$A$172:$AN$225,COLUMN(Python数据平滑!H$172),0)</f>
        <v>16453.19652551501</v>
      </c>
      <c r="K452" s="14">
        <f>VLOOKUP($A452,Python数据平滑!$A$172:$AN$225,COLUMN(Python数据平滑!I$172),0)</f>
        <v>16921.88565084722</v>
      </c>
      <c r="L452" s="14">
        <f>VLOOKUP($A452,Python数据平滑!$A$172:$AN$225,COLUMN(Python数据平滑!J$172),0)</f>
        <v>17313.49991835445</v>
      </c>
      <c r="M452" s="14">
        <f>VLOOKUP($A452,Python数据平滑!$A$172:$AN$225,COLUMN(Python数据平滑!K$172),0)</f>
        <v>17627.000741444819</v>
      </c>
      <c r="N452" s="14">
        <f>VLOOKUP($A452,Python数据平滑!$A$172:$AN$225,COLUMN(Python数据平滑!L$172),0)</f>
        <v>17873.479636217031</v>
      </c>
      <c r="O452" s="14">
        <f>VLOOKUP($A452,Python数据平滑!$A$172:$AN$225,COLUMN(Python数据平滑!M$172),0)</f>
        <v>18068.479092369878</v>
      </c>
      <c r="P452" s="14">
        <f>VLOOKUP($A452,Python数据平滑!$A$172:$AN$225,COLUMN(Python数据平滑!N$172),0)</f>
        <v>18228.903793539132</v>
      </c>
      <c r="Q452" s="14">
        <f>VLOOKUP($A452,Python数据平滑!$A$172:$AN$225,COLUMN(Python数据平滑!O$172),0)</f>
        <v>18372.600977381851</v>
      </c>
      <c r="R452" s="14">
        <f>VLOOKUP($A452,Python数据平滑!$A$172:$AN$225,COLUMN(Python数据平滑!P$172),0)</f>
        <v>18514.859878850279</v>
      </c>
      <c r="S452" s="14">
        <f>VLOOKUP($A452,Python数据平滑!$A$172:$AN$225,COLUMN(Python数据平滑!Q$172),0)</f>
        <v>18658.385147826491</v>
      </c>
      <c r="T452" s="14">
        <f>VLOOKUP($A452,Python数据平滑!$A$172:$AN$225,COLUMN(Python数据平滑!R$172),0)</f>
        <v>18802.671137320918</v>
      </c>
      <c r="U452" s="14">
        <f>VLOOKUP($A452,Python数据平滑!$A$172:$AN$225,COLUMN(Python数据平滑!S$172),0)</f>
        <v>18947.19631741527</v>
      </c>
      <c r="V452" s="14">
        <f>VLOOKUP($A452,Python数据平滑!$A$172:$AN$225,COLUMN(Python数据平滑!T$172),0)</f>
        <v>19091.42313823408</v>
      </c>
      <c r="W452" s="14">
        <f>VLOOKUP($A452,Python数据平滑!$A$172:$AN$225,COLUMN(Python数据平滑!U$172),0)</f>
        <v>19234.798042020499</v>
      </c>
      <c r="X452" s="14">
        <f>VLOOKUP($A452,Python数据平滑!$A$172:$AN$225,COLUMN(Python数据平滑!V$172),0)</f>
        <v>19376.75163208431</v>
      </c>
      <c r="Y452" s="14">
        <f>VLOOKUP($A452,Python数据平滑!$A$172:$AN$225,COLUMN(Python数据平滑!W$172),0)</f>
        <v>19516.699006316081</v>
      </c>
      <c r="Z452" s="14">
        <f>VLOOKUP($A452,Python数据平滑!$A$172:$AN$225,COLUMN(Python数据平滑!X$172),0)</f>
        <v>19654.04026275334</v>
      </c>
      <c r="AA452" s="14">
        <f>VLOOKUP($A452,Python数据平滑!$A$172:$AN$225,COLUMN(Python数据平滑!Y$172),0)</f>
        <v>19788.161184342141</v>
      </c>
      <c r="AB452" s="14">
        <f>VLOOKUP($A452,Python数据平滑!$A$172:$AN$225,COLUMN(Python数据平滑!Z$172),0)</f>
        <v>19918.434109545738</v>
      </c>
      <c r="AC452" s="14">
        <f>VLOOKUP($A452,Python数据平滑!$A$172:$AN$225,COLUMN(Python数据平滑!AA$172),0)</f>
        <v>20044.218994805411</v>
      </c>
      <c r="AD452" s="14">
        <f>VLOOKUP($A452,Python数据平滑!$A$172:$AN$225,COLUMN(Python数据平滑!AB$172),0)</f>
        <v>20164.864674056571</v>
      </c>
      <c r="AE452" s="14">
        <f>VLOOKUP($A452,Python数据平滑!$A$172:$AN$225,COLUMN(Python数据平滑!AC$172),0)</f>
        <v>20279.710319530419</v>
      </c>
      <c r="AF452" s="14">
        <f>VLOOKUP($A452,Python数据平滑!$A$172:$AN$225,COLUMN(Python数据平滑!AD$172),0)</f>
        <v>20388.087106932991</v>
      </c>
      <c r="AG452" s="14">
        <f>VLOOKUP($A452,Python数据平滑!$A$172:$AN$225,COLUMN(Python数据平滑!AE$172),0)</f>
        <v>20489.32008678461</v>
      </c>
      <c r="AH452" s="14">
        <f>VLOOKUP($A452,Python数据平滑!$A$172:$AN$225,COLUMN(Python数据平滑!AF$172),0)</f>
        <v>20582.730262220921</v>
      </c>
      <c r="AI452" s="14">
        <f>VLOOKUP($A452,Python数据平滑!$A$172:$AN$225,COLUMN(Python数据平滑!AG$172),0)</f>
        <v>20667.636871907009</v>
      </c>
      <c r="AJ452" s="14">
        <f>VLOOKUP($A452,Python数据平滑!$A$172:$AN$225,COLUMN(Python数据平滑!AH$172),0)</f>
        <v>20743.359874905011</v>
      </c>
      <c r="AK452" s="14">
        <f>VLOOKUP($A452,Python数据平滑!$A$172:$AN$225,COLUMN(Python数据平滑!AI$172),0)</f>
        <v>20809.222632365341</v>
      </c>
      <c r="AL452" s="14">
        <f>VLOOKUP($A452,Python数据平滑!$A$172:$AN$225,COLUMN(Python数据平滑!AJ$172),0)</f>
        <v>20864.554778796832</v>
      </c>
      <c r="AM452" s="14">
        <f>VLOOKUP($A452,Python数据平滑!$A$172:$AN$225,COLUMN(Python数据平滑!AK$172),0)</f>
        <v>20908.695273426601</v>
      </c>
      <c r="AN452" s="14">
        <f>VLOOKUP($A452,Python数据平滑!$A$172:$AN$225,COLUMN(Python数据平滑!AL$172),0)</f>
        <v>20940.995619798021</v>
      </c>
      <c r="AO452" s="14">
        <f>VLOOKUP($A452,Python数据平滑!$A$172:$AN$225,COLUMN(Python数据平滑!AM$172),0)</f>
        <v>20960.823239301091</v>
      </c>
      <c r="AP452" s="167">
        <f>VLOOKUP($A452,Python数据平滑!$A$172:$AN$225,COLUMN(Python数据平滑!AN$172),0)</f>
        <v>20967.564981805539</v>
      </c>
    </row>
    <row r="453" spans="1:42" x14ac:dyDescent="0.25">
      <c r="A453" s="189" t="s">
        <v>33</v>
      </c>
      <c r="B453" s="216">
        <f>B75</f>
        <v>81720.659845024958</v>
      </c>
      <c r="C453" s="217">
        <f t="shared" ref="C453:D453" si="328">C75</f>
        <v>95333.930002658919</v>
      </c>
      <c r="D453" s="217">
        <f t="shared" si="328"/>
        <v>101531.70465802075</v>
      </c>
      <c r="E453" s="217">
        <f>SUM(E454:E459)</f>
        <v>103664.42641470917</v>
      </c>
      <c r="F453" s="217">
        <f t="shared" ref="F453:AP453" si="329">SUM(F454:F459)</f>
        <v>108941.76360210485</v>
      </c>
      <c r="G453" s="217">
        <f t="shared" si="329"/>
        <v>115594.00232042992</v>
      </c>
      <c r="H453" s="217">
        <f t="shared" si="329"/>
        <v>121835.90233828577</v>
      </c>
      <c r="I453" s="217">
        <f t="shared" si="329"/>
        <v>127336.7455102363</v>
      </c>
      <c r="J453" s="217">
        <f t="shared" si="329"/>
        <v>132242.72446482436</v>
      </c>
      <c r="K453" s="217">
        <f t="shared" si="329"/>
        <v>136764.62480475972</v>
      </c>
      <c r="L453" s="217">
        <f t="shared" si="329"/>
        <v>141168.50029475932</v>
      </c>
      <c r="M453" s="217">
        <f t="shared" si="329"/>
        <v>145705.45911585932</v>
      </c>
      <c r="N453" s="217">
        <f t="shared" si="329"/>
        <v>150398.55898899445</v>
      </c>
      <c r="O453" s="217">
        <f t="shared" si="329"/>
        <v>155205.54723551965</v>
      </c>
      <c r="P453" s="217">
        <f t="shared" si="329"/>
        <v>160078.76617227326</v>
      </c>
      <c r="Q453" s="217">
        <f t="shared" si="329"/>
        <v>164964.92116821127</v>
      </c>
      <c r="R453" s="217">
        <f t="shared" si="329"/>
        <v>169813.34451590272</v>
      </c>
      <c r="S453" s="217">
        <f t="shared" si="329"/>
        <v>174602.84765151903</v>
      </c>
      <c r="T453" s="217">
        <f t="shared" si="329"/>
        <v>179319.90882477298</v>
      </c>
      <c r="U453" s="217">
        <f t="shared" si="329"/>
        <v>183950.84428656154</v>
      </c>
      <c r="V453" s="217">
        <f t="shared" si="329"/>
        <v>188481.87216235255</v>
      </c>
      <c r="W453" s="217">
        <f t="shared" si="329"/>
        <v>192899.17971814144</v>
      </c>
      <c r="X453" s="217">
        <f t="shared" si="329"/>
        <v>197188.9936703039</v>
      </c>
      <c r="Y453" s="217">
        <f t="shared" si="329"/>
        <v>201337.65315852122</v>
      </c>
      <c r="Z453" s="217">
        <f t="shared" si="329"/>
        <v>205331.68497160083</v>
      </c>
      <c r="AA453" s="217">
        <f t="shared" si="329"/>
        <v>209157.88058919823</v>
      </c>
      <c r="AB453" s="217">
        <f t="shared" si="329"/>
        <v>212803.37457777993</v>
      </c>
      <c r="AC453" s="217">
        <f t="shared" si="329"/>
        <v>216255.72385620256</v>
      </c>
      <c r="AD453" s="217">
        <f t="shared" si="329"/>
        <v>219502.98732451041</v>
      </c>
      <c r="AE453" s="217">
        <f t="shared" si="329"/>
        <v>222533.80532852779</v>
      </c>
      <c r="AF453" s="217">
        <f t="shared" si="329"/>
        <v>225337.47841210265</v>
      </c>
      <c r="AG453" s="217">
        <f t="shared" si="329"/>
        <v>227904.04478815844</v>
      </c>
      <c r="AH453" s="217">
        <f t="shared" si="329"/>
        <v>230224.35593889758</v>
      </c>
      <c r="AI453" s="217">
        <f t="shared" si="329"/>
        <v>232290.14973462155</v>
      </c>
      <c r="AJ453" s="217">
        <f t="shared" si="329"/>
        <v>234094.12044003839</v>
      </c>
      <c r="AK453" s="217">
        <f t="shared" si="329"/>
        <v>235629.98495718231</v>
      </c>
      <c r="AL453" s="217">
        <f t="shared" si="329"/>
        <v>236892.54463609052</v>
      </c>
      <c r="AM453" s="217">
        <f t="shared" si="329"/>
        <v>237877.74196935372</v>
      </c>
      <c r="AN453" s="217">
        <f t="shared" si="329"/>
        <v>238582.71147603635</v>
      </c>
      <c r="AO453" s="217">
        <f t="shared" si="329"/>
        <v>239005.82407603139</v>
      </c>
      <c r="AP453" s="218">
        <f t="shared" si="329"/>
        <v>239146.72425958095</v>
      </c>
    </row>
    <row r="454" spans="1:42" x14ac:dyDescent="0.25">
      <c r="A454" s="131" t="s">
        <v>34</v>
      </c>
      <c r="B454" s="118">
        <f>VLOOKUP($A454,'中情景（2001-2060, 2020RMB）'!$A$14:$W$70,COLUMN('中情景（2001-2060, 2020RMB）'!U$1),0)</f>
        <v>12421.774161186662</v>
      </c>
      <c r="C454" s="14">
        <f>VLOOKUP($A454,'中情景（2001-2060, 2020RMB）'!$A$14:$W$70,COLUMN('中情景（2001-2060, 2020RMB）'!V$1),0)</f>
        <v>15002.765371424184</v>
      </c>
      <c r="D454" s="14">
        <f>VLOOKUP($A454,'中情景（2001-2060, 2020RMB）'!$A$14:$W$70,COLUMN('中情景（2001-2060, 2020RMB）'!W$1),0)</f>
        <v>15179.327689922766</v>
      </c>
      <c r="E454" s="14">
        <f>VLOOKUP($A454,Python数据平滑!$A$172:$AN$225,COLUMN(Python数据平滑!C$172),0)</f>
        <v>15385.557717495691</v>
      </c>
      <c r="F454" s="14">
        <f>VLOOKUP($A454,Python数据平滑!$A$172:$AN$225,COLUMN(Python数据平滑!D$172),0)</f>
        <v>15884.483973013699</v>
      </c>
      <c r="G454" s="14">
        <f>VLOOKUP($A454,Python数据平滑!$A$172:$AN$225,COLUMN(Python数据平滑!E$172),0)</f>
        <v>16491.066982145428</v>
      </c>
      <c r="H454" s="14">
        <f>VLOOKUP($A454,Python数据平滑!$A$172:$AN$225,COLUMN(Python数据平滑!F$172),0)</f>
        <v>17037.32582418347</v>
      </c>
      <c r="I454" s="14">
        <f>VLOOKUP($A454,Python数据平滑!$A$172:$AN$225,COLUMN(Python数据平滑!G$172),0)</f>
        <v>17501.324263287632</v>
      </c>
      <c r="J454" s="14">
        <f>VLOOKUP($A454,Python数据平滑!$A$172:$AN$225,COLUMN(Python数据平滑!H$172),0)</f>
        <v>17903.651529176052</v>
      </c>
      <c r="K454" s="14">
        <f>VLOOKUP($A454,Python数据平滑!$A$172:$AN$225,COLUMN(Python数据平滑!I$172),0)</f>
        <v>18268.292505107369</v>
      </c>
      <c r="L454" s="14">
        <f>VLOOKUP($A454,Python数据平滑!$A$172:$AN$225,COLUMN(Python数据平滑!J$172),0)</f>
        <v>18621.91526019157</v>
      </c>
      <c r="M454" s="14">
        <f>VLOOKUP($A454,Python数据平滑!$A$172:$AN$225,COLUMN(Python数据平滑!K$172),0)</f>
        <v>18987.506268007081</v>
      </c>
      <c r="N454" s="14">
        <f>VLOOKUP($A454,Python数据平滑!$A$172:$AN$225,COLUMN(Python数据平滑!L$172),0)</f>
        <v>19365.41403820389</v>
      </c>
      <c r="O454" s="14">
        <f>VLOOKUP($A454,Python数据平滑!$A$172:$AN$225,COLUMN(Python数据平滑!M$172),0)</f>
        <v>19749.755609836549</v>
      </c>
      <c r="P454" s="14">
        <f>VLOOKUP($A454,Python数据平滑!$A$172:$AN$225,COLUMN(Python数据平滑!N$172),0)</f>
        <v>20134.161964833351</v>
      </c>
      <c r="Q454" s="14">
        <f>VLOOKUP($A454,Python数据平滑!$A$172:$AN$225,COLUMN(Python数据平滑!O$172),0)</f>
        <v>20511.767869950349</v>
      </c>
      <c r="R454" s="14">
        <f>VLOOKUP($A454,Python数据平滑!$A$172:$AN$225,COLUMN(Python数据平滑!P$172),0)</f>
        <v>20876.420110666579</v>
      </c>
      <c r="S454" s="14">
        <f>VLOOKUP($A454,Python数据平滑!$A$172:$AN$225,COLUMN(Python数据平滑!Q$172),0)</f>
        <v>21226.461617941532</v>
      </c>
      <c r="T454" s="14">
        <f>VLOOKUP($A454,Python数据平滑!$A$172:$AN$225,COLUMN(Python数据平滑!R$172),0)</f>
        <v>21561.449425558421</v>
      </c>
      <c r="U454" s="14">
        <f>VLOOKUP($A454,Python数据平滑!$A$172:$AN$225,COLUMN(Python数据平滑!S$172),0)</f>
        <v>21881.00163116644</v>
      </c>
      <c r="V454" s="14">
        <f>VLOOKUP($A454,Python数据平滑!$A$172:$AN$225,COLUMN(Python数据平滑!T$172),0)</f>
        <v>22184.797688266921</v>
      </c>
      <c r="W454" s="14">
        <f>VLOOKUP($A454,Python数据平滑!$A$172:$AN$225,COLUMN(Python数据平滑!U$172),0)</f>
        <v>22472.578327822139</v>
      </c>
      <c r="X454" s="14">
        <f>VLOOKUP($A454,Python数据平滑!$A$172:$AN$225,COLUMN(Python数据平滑!V$172),0)</f>
        <v>22744.145125997809</v>
      </c>
      <c r="Y454" s="14">
        <f>VLOOKUP($A454,Python数据平滑!$A$172:$AN$225,COLUMN(Python数据平滑!W$172),0)</f>
        <v>22999.359736963761</v>
      </c>
      <c r="Z454" s="14">
        <f>VLOOKUP($A454,Python数据平滑!$A$172:$AN$225,COLUMN(Python数据平滑!X$172),0)</f>
        <v>23238.142811761769</v>
      </c>
      <c r="AA454" s="14">
        <f>VLOOKUP($A454,Python数据平滑!$A$172:$AN$225,COLUMN(Python数据平滑!Y$172),0)</f>
        <v>23460.472625994509</v>
      </c>
      <c r="AB454" s="14">
        <f>VLOOKUP($A454,Python数据平滑!$A$172:$AN$225,COLUMN(Python数据平滑!Z$172),0)</f>
        <v>23666.383440502988</v>
      </c>
      <c r="AC454" s="14">
        <f>VLOOKUP($A454,Python数据平滑!$A$172:$AN$225,COLUMN(Python数据平滑!AA$172),0)</f>
        <v>23855.963620280909</v>
      </c>
      <c r="AD454" s="14">
        <f>VLOOKUP($A454,Python数据平滑!$A$172:$AN$225,COLUMN(Python数据平滑!AB$172),0)</f>
        <v>24029.353537632829</v>
      </c>
      <c r="AE454" s="14">
        <f>VLOOKUP($A454,Python数据平滑!$A$172:$AN$225,COLUMN(Python数据平滑!AC$172),0)</f>
        <v>24186.743286035711</v>
      </c>
      <c r="AF454" s="14">
        <f>VLOOKUP($A454,Python数据平滑!$A$172:$AN$225,COLUMN(Python数据平滑!AD$172),0)</f>
        <v>24328.370231321991</v>
      </c>
      <c r="AG454" s="14">
        <f>VLOOKUP($A454,Python数据平滑!$A$172:$AN$225,COLUMN(Python数据平滑!AE$172),0)</f>
        <v>24454.516426686128</v>
      </c>
      <c r="AH454" s="14">
        <f>VLOOKUP($A454,Python数据平滑!$A$172:$AN$225,COLUMN(Python数据平滑!AF$172),0)</f>
        <v>24565.505917648909</v>
      </c>
      <c r="AI454" s="14">
        <f>VLOOKUP($A454,Python数据平滑!$A$172:$AN$225,COLUMN(Python数据平滑!AG$172),0)</f>
        <v>24661.70196251688</v>
      </c>
      <c r="AJ454" s="14">
        <f>VLOOKUP($A454,Python数据平滑!$A$172:$AN$225,COLUMN(Python数据平滑!AH$172),0)</f>
        <v>24743.504193068478</v>
      </c>
      <c r="AK454" s="14">
        <f>VLOOKUP($A454,Python数据平滑!$A$172:$AN$225,COLUMN(Python数据平滑!AI$172),0)</f>
        <v>24811.34573921304</v>
      </c>
      <c r="AL454" s="14">
        <f>VLOOKUP($A454,Python数据平滑!$A$172:$AN$225,COLUMN(Python数据平滑!AJ$172),0)</f>
        <v>24865.69034022799</v>
      </c>
      <c r="AM454" s="14">
        <f>VLOOKUP($A454,Python数据平滑!$A$172:$AN$225,COLUMN(Python数据平滑!AK$172),0)</f>
        <v>24907.029463907071</v>
      </c>
      <c r="AN454" s="14">
        <f>VLOOKUP($A454,Python数据平滑!$A$172:$AN$225,COLUMN(Python数据平滑!AL$172),0)</f>
        <v>24935.87945357112</v>
      </c>
      <c r="AO454" s="14">
        <f>VLOOKUP($A454,Python数据平滑!$A$172:$AN$225,COLUMN(Python数据平滑!AM$172),0)</f>
        <v>24952.77872143576</v>
      </c>
      <c r="AP454" s="167">
        <f>VLOOKUP($A454,Python数据平滑!$A$172:$AN$225,COLUMN(Python数据平滑!AN$172),0)</f>
        <v>24958.285005307709</v>
      </c>
    </row>
    <row r="455" spans="1:42" x14ac:dyDescent="0.25">
      <c r="A455" s="132" t="s">
        <v>35</v>
      </c>
      <c r="B455" s="118">
        <f>VLOOKUP($A455,'中情景（2001-2060, 2020RMB）'!$A$14:$W$70,COLUMN('中情景（2001-2060, 2020RMB）'!U$1),0)</f>
        <v>13446.095523164235</v>
      </c>
      <c r="C455" s="14">
        <f>VLOOKUP($A455,'中情景（2001-2060, 2020RMB）'!$A$14:$W$70,COLUMN('中情景（2001-2060, 2020RMB）'!V$1),0)</f>
        <v>15735.922300230004</v>
      </c>
      <c r="D455" s="14">
        <f>VLOOKUP($A455,'中情景（2001-2060, 2020RMB）'!$A$14:$W$70,COLUMN('中情景（2001-2060, 2020RMB）'!W$1),0)</f>
        <v>15793.232462385689</v>
      </c>
      <c r="E455" s="14">
        <f>VLOOKUP($A455,Python数据平滑!$A$172:$AN$225,COLUMN(Python数据平滑!C$172),0)</f>
        <v>16021.18787920732</v>
      </c>
      <c r="F455" s="14">
        <f>VLOOKUP($A455,Python数据平滑!$A$172:$AN$225,COLUMN(Python数据平滑!D$172),0)</f>
        <v>16573.44643448295</v>
      </c>
      <c r="G455" s="14">
        <f>VLOOKUP($A455,Python数据平滑!$A$172:$AN$225,COLUMN(Python数据平滑!E$172),0)</f>
        <v>17246.301061683989</v>
      </c>
      <c r="H455" s="14">
        <f>VLOOKUP($A455,Python数据平滑!$A$172:$AN$225,COLUMN(Python数据平滑!F$172),0)</f>
        <v>17853.53297001397</v>
      </c>
      <c r="I455" s="14">
        <f>VLOOKUP($A455,Python数据平滑!$A$172:$AN$225,COLUMN(Python数据平滑!G$172),0)</f>
        <v>18370.262649871351</v>
      </c>
      <c r="J455" s="14">
        <f>VLOOKUP($A455,Python数据平滑!$A$172:$AN$225,COLUMN(Python数据平滑!H$172),0)</f>
        <v>18819.016914027841</v>
      </c>
      <c r="K455" s="14">
        <f>VLOOKUP($A455,Python数据平滑!$A$172:$AN$225,COLUMN(Python数据平滑!I$172),0)</f>
        <v>19226.323816957811</v>
      </c>
      <c r="L455" s="14">
        <f>VLOOKUP($A455,Python数据平滑!$A$172:$AN$225,COLUMN(Python数据平滑!J$172),0)</f>
        <v>19621.884171184582</v>
      </c>
      <c r="M455" s="14">
        <f>VLOOKUP($A455,Python数据平滑!$A$172:$AN$225,COLUMN(Python数据平滑!K$172),0)</f>
        <v>20031.48734887072</v>
      </c>
      <c r="N455" s="14">
        <f>VLOOKUP($A455,Python数据平滑!$A$172:$AN$225,COLUMN(Python数据平滑!L$172),0)</f>
        <v>20455.90452553919</v>
      </c>
      <c r="O455" s="14">
        <f>VLOOKUP($A455,Python数据平滑!$A$172:$AN$225,COLUMN(Python数据平滑!M$172),0)</f>
        <v>20889.000723004559</v>
      </c>
      <c r="P455" s="14">
        <f>VLOOKUP($A455,Python数据平滑!$A$172:$AN$225,COLUMN(Python数据平滑!N$172),0)</f>
        <v>21324.095173236379</v>
      </c>
      <c r="Q455" s="14">
        <f>VLOOKUP($A455,Python数据平滑!$A$172:$AN$225,COLUMN(Python数据平滑!O$172),0)</f>
        <v>21753.944400751039</v>
      </c>
      <c r="R455" s="14">
        <f>VLOOKUP($A455,Python数据平滑!$A$172:$AN$225,COLUMN(Python数据平滑!P$172),0)</f>
        <v>22171.994072665151</v>
      </c>
      <c r="S455" s="14">
        <f>VLOOKUP($A455,Python数据平滑!$A$172:$AN$225,COLUMN(Python数据平滑!Q$172),0)</f>
        <v>22576.328070214258</v>
      </c>
      <c r="T455" s="14">
        <f>VLOOKUP($A455,Python数据平滑!$A$172:$AN$225,COLUMN(Python数据平滑!R$172),0)</f>
        <v>22966.274428199202</v>
      </c>
      <c r="U455" s="14">
        <f>VLOOKUP($A455,Python数据平滑!$A$172:$AN$225,COLUMN(Python数据平滑!S$172),0)</f>
        <v>23341.209479933099</v>
      </c>
      <c r="V455" s="14">
        <f>VLOOKUP($A455,Python数据平滑!$A$172:$AN$225,COLUMN(Python数据平滑!T$172),0)</f>
        <v>23700.559647013801</v>
      </c>
      <c r="W455" s="14">
        <f>VLOOKUP($A455,Python数据平滑!$A$172:$AN$225,COLUMN(Python数据平滑!U$172),0)</f>
        <v>24043.802928752659</v>
      </c>
      <c r="X455" s="14">
        <f>VLOOKUP($A455,Python数据平滑!$A$172:$AN$225,COLUMN(Python数据平滑!V$172),0)</f>
        <v>24370.470090185921</v>
      </c>
      <c r="Y455" s="14">
        <f>VLOOKUP($A455,Python数据平滑!$A$172:$AN$225,COLUMN(Python数据平滑!W$172),0)</f>
        <v>24680.145549970399</v>
      </c>
      <c r="Z455" s="14">
        <f>VLOOKUP($A455,Python数据平滑!$A$172:$AN$225,COLUMN(Python数据平滑!X$172),0)</f>
        <v>24972.467971735288</v>
      </c>
      <c r="AA455" s="14">
        <f>VLOOKUP($A455,Python数据平滑!$A$172:$AN$225,COLUMN(Python数据平滑!Y$172),0)</f>
        <v>25247.13056460354</v>
      </c>
      <c r="AB455" s="14">
        <f>VLOOKUP($A455,Python数据平滑!$A$172:$AN$225,COLUMN(Python数据平滑!Z$172),0)</f>
        <v>25503.881100598719</v>
      </c>
      <c r="AC455" s="14">
        <f>VLOOKUP($A455,Python数据平滑!$A$172:$AN$225,COLUMN(Python数据平滑!AA$172),0)</f>
        <v>25742.521658498459</v>
      </c>
      <c r="AD455" s="14">
        <f>VLOOKUP($A455,Python数据平滑!$A$172:$AN$225,COLUMN(Python数据平滑!AB$172),0)</f>
        <v>25962.908105375169</v>
      </c>
      <c r="AE455" s="14">
        <f>VLOOKUP($A455,Python数据平滑!$A$172:$AN$225,COLUMN(Python数据平滑!AC$172),0)</f>
        <v>26164.949328567669</v>
      </c>
      <c r="AF455" s="14">
        <f>VLOOKUP($A455,Python数据平滑!$A$172:$AN$225,COLUMN(Python数据平滑!AD$172),0)</f>
        <v>26348.606232149519</v>
      </c>
      <c r="AG455" s="14">
        <f>VLOOKUP($A455,Python数据平滑!$A$172:$AN$225,COLUMN(Python数据平滑!AE$172),0)</f>
        <v>26513.890513096299</v>
      </c>
      <c r="AH455" s="14">
        <f>VLOOKUP($A455,Python数据平滑!$A$172:$AN$225,COLUMN(Python数据平滑!AF$172),0)</f>
        <v>26660.86323330419</v>
      </c>
      <c r="AI455" s="14">
        <f>VLOOKUP($A455,Python数据平滑!$A$172:$AN$225,COLUMN(Python数据平滑!AG$172),0)</f>
        <v>26789.63320437479</v>
      </c>
      <c r="AJ455" s="14">
        <f>VLOOKUP($A455,Python数据平滑!$A$172:$AN$225,COLUMN(Python数据平滑!AH$172),0)</f>
        <v>26900.35520266397</v>
      </c>
      <c r="AK455" s="14">
        <f>VLOOKUP($A455,Python数据平滑!$A$172:$AN$225,COLUMN(Python数据平滑!AI$172),0)</f>
        <v>26993.228032491541</v>
      </c>
      <c r="AL455" s="14">
        <f>VLOOKUP($A455,Python数据平滑!$A$172:$AN$225,COLUMN(Python数据平滑!AJ$172),0)</f>
        <v>27068.492455641601</v>
      </c>
      <c r="AM455" s="14">
        <f>VLOOKUP($A455,Python数据平滑!$A$172:$AN$225,COLUMN(Python数据平滑!AK$172),0)</f>
        <v>27126.429005347269</v>
      </c>
      <c r="AN455" s="14">
        <f>VLOOKUP($A455,Python数据平滑!$A$172:$AN$225,COLUMN(Python数据平滑!AL$172),0)</f>
        <v>27167.355702866109</v>
      </c>
      <c r="AO455" s="14">
        <f>VLOOKUP($A455,Python数据平滑!$A$172:$AN$225,COLUMN(Python数据平滑!AM$172),0)</f>
        <v>27191.62569451638</v>
      </c>
      <c r="AP455" s="167">
        <f>VLOOKUP($A455,Python数据平滑!$A$172:$AN$225,COLUMN(Python数据平滑!AN$172),0)</f>
        <v>27199.624826680301</v>
      </c>
    </row>
    <row r="456" spans="1:42" x14ac:dyDescent="0.25">
      <c r="A456" s="132" t="s">
        <v>36</v>
      </c>
      <c r="B456" s="118">
        <f>VLOOKUP($A456,'中情景（2001-2060, 2020RMB）'!$A$14:$W$70,COLUMN('中情景（2001-2060, 2020RMB）'!U$1),0)</f>
        <v>9891.7322198258898</v>
      </c>
      <c r="C456" s="14">
        <f>VLOOKUP($A456,'中情景（2001-2060, 2020RMB）'!$A$14:$W$70,COLUMN('中情景（2001-2060, 2020RMB）'!V$1),0)</f>
        <v>11596.860701442663</v>
      </c>
      <c r="D456" s="14">
        <f>VLOOKUP($A456,'中情景（2001-2060, 2020RMB）'!$A$14:$W$70,COLUMN('中情景（2001-2060, 2020RMB）'!W$1),0)</f>
        <v>12204.55859303716</v>
      </c>
      <c r="E456" s="14">
        <f>VLOOKUP($A456,Python数据平滑!$A$172:$AN$225,COLUMN(Python数据平滑!C$172),0)</f>
        <v>12488.158027425059</v>
      </c>
      <c r="F456" s="14">
        <f>VLOOKUP($A456,Python数据平滑!$A$172:$AN$225,COLUMN(Python数据平滑!D$172),0)</f>
        <v>13185.30339397732</v>
      </c>
      <c r="G456" s="14">
        <f>VLOOKUP($A456,Python数据平滑!$A$172:$AN$225,COLUMN(Python数据平滑!E$172),0)</f>
        <v>14053.727347277811</v>
      </c>
      <c r="H456" s="14">
        <f>VLOOKUP($A456,Python数据平滑!$A$172:$AN$225,COLUMN(Python数据平滑!F$172),0)</f>
        <v>14855.124315146089</v>
      </c>
      <c r="I456" s="14">
        <f>VLOOKUP($A456,Python数据平滑!$A$172:$AN$225,COLUMN(Python数据平滑!G$172),0)</f>
        <v>15550.205041464151</v>
      </c>
      <c r="J456" s="14">
        <f>VLOOKUP($A456,Python数据平滑!$A$172:$AN$225,COLUMN(Python数据平滑!H$172),0)</f>
        <v>16163.752710150209</v>
      </c>
      <c r="K456" s="14">
        <f>VLOOKUP($A456,Python数据平滑!$A$172:$AN$225,COLUMN(Python数据平滑!I$172),0)</f>
        <v>16728.835446336809</v>
      </c>
      <c r="L456" s="14">
        <f>VLOOKUP($A456,Python数据平滑!$A$172:$AN$225,COLUMN(Python数据平滑!J$172),0)</f>
        <v>17285.336590823721</v>
      </c>
      <c r="M456" s="14">
        <f>VLOOKUP($A456,Python数据平滑!$A$172:$AN$225,COLUMN(Python数据平滑!K$172),0)</f>
        <v>17870.256887974829</v>
      </c>
      <c r="N456" s="14">
        <f>VLOOKUP($A456,Python数据平滑!$A$172:$AN$225,COLUMN(Python数据平滑!L$172),0)</f>
        <v>18488.464641635339</v>
      </c>
      <c r="O456" s="14">
        <f>VLOOKUP($A456,Python数据平滑!$A$172:$AN$225,COLUMN(Python数据平滑!M$172),0)</f>
        <v>19135.74108295453</v>
      </c>
      <c r="P456" s="14">
        <f>VLOOKUP($A456,Python数据平滑!$A$172:$AN$225,COLUMN(Python数据平滑!N$172),0)</f>
        <v>19807.12323823999</v>
      </c>
      <c r="Q456" s="14">
        <f>VLOOKUP($A456,Python数据平滑!$A$172:$AN$225,COLUMN(Python数据平滑!O$172),0)</f>
        <v>20496.820173125911</v>
      </c>
      <c r="R456" s="14">
        <f>VLOOKUP($A456,Python数据平滑!$A$172:$AN$225,COLUMN(Python数据平滑!P$172),0)</f>
        <v>21199.08584434212</v>
      </c>
      <c r="S456" s="14">
        <f>VLOOKUP($A456,Python数据平滑!$A$172:$AN$225,COLUMN(Python数据平滑!Q$172),0)</f>
        <v>21911.247141057349</v>
      </c>
      <c r="T456" s="14">
        <f>VLOOKUP($A456,Python数据平滑!$A$172:$AN$225,COLUMN(Python数据平滑!R$172),0)</f>
        <v>22631.29695539541</v>
      </c>
      <c r="U456" s="14">
        <f>VLOOKUP($A456,Python数据平滑!$A$172:$AN$225,COLUMN(Python数据平滑!S$172),0)</f>
        <v>23357.00920279164</v>
      </c>
      <c r="V456" s="14">
        <f>VLOOKUP($A456,Python数据平滑!$A$172:$AN$225,COLUMN(Python数据平滑!T$172),0)</f>
        <v>24085.935775101931</v>
      </c>
      <c r="W456" s="14">
        <f>VLOOKUP($A456,Python数据平滑!$A$172:$AN$225,COLUMN(Python数据平滑!U$172),0)</f>
        <v>24815.405735009601</v>
      </c>
      <c r="X456" s="14">
        <f>VLOOKUP($A456,Python数据平滑!$A$172:$AN$225,COLUMN(Python数据平滑!V$172),0)</f>
        <v>25542.52703701274</v>
      </c>
      <c r="Y456" s="14">
        <f>VLOOKUP($A456,Python数据平滑!$A$172:$AN$225,COLUMN(Python数据平滑!W$172),0)</f>
        <v>26264.191053677019</v>
      </c>
      <c r="Z456" s="14">
        <f>VLOOKUP($A456,Python数据平滑!$A$172:$AN$225,COLUMN(Python数据平滑!X$172),0)</f>
        <v>26977.08017239457</v>
      </c>
      <c r="AA456" s="14">
        <f>VLOOKUP($A456,Python数据平滑!$A$172:$AN$225,COLUMN(Python数据平滑!Y$172),0)</f>
        <v>27677.678706885359</v>
      </c>
      <c r="AB456" s="14">
        <f>VLOOKUP($A456,Python数据平滑!$A$172:$AN$225,COLUMN(Python数据平滑!Z$172),0)</f>
        <v>28362.287338491089</v>
      </c>
      <c r="AC456" s="14">
        <f>VLOOKUP($A456,Python数据平滑!$A$172:$AN$225,COLUMN(Python数据平滑!AA$172),0)</f>
        <v>29027.041264474741</v>
      </c>
      <c r="AD456" s="14">
        <f>VLOOKUP($A456,Python数据平滑!$A$172:$AN$225,COLUMN(Python数据平滑!AB$172),0)</f>
        <v>29667.932183736761</v>
      </c>
      <c r="AE456" s="14">
        <f>VLOOKUP($A456,Python数据平滑!$A$172:$AN$225,COLUMN(Python数据平滑!AC$172),0)</f>
        <v>30280.83419449973</v>
      </c>
      <c r="AF456" s="14">
        <f>VLOOKUP($A456,Python数据平滑!$A$172:$AN$225,COLUMN(Python数据平滑!AD$172),0)</f>
        <v>30861.533613753531</v>
      </c>
      <c r="AG456" s="14">
        <f>VLOOKUP($A456,Python数据平滑!$A$172:$AN$225,COLUMN(Python数据平滑!AE$172),0)</f>
        <v>31405.762655031231</v>
      </c>
      <c r="AH456" s="14">
        <f>VLOOKUP($A456,Python数据平滑!$A$172:$AN$225,COLUMN(Python数据平滑!AF$172),0)</f>
        <v>31909.236820158501</v>
      </c>
      <c r="AI456" s="14">
        <f>VLOOKUP($A456,Python数据平滑!$A$172:$AN$225,COLUMN(Python数据平滑!AG$172),0)</f>
        <v>32367.695773079089</v>
      </c>
      <c r="AJ456" s="14">
        <f>VLOOKUP($A456,Python数据平滑!$A$172:$AN$225,COLUMN(Python数据平滑!AH$172),0)</f>
        <v>32776.947371153707</v>
      </c>
      <c r="AK456" s="14">
        <f>VLOOKUP($A456,Python数据平滑!$A$172:$AN$225,COLUMN(Python数据平滑!AI$172),0)</f>
        <v>33132.914433265338</v>
      </c>
      <c r="AL456" s="14">
        <f>VLOOKUP($A456,Python数据平滑!$A$172:$AN$225,COLUMN(Python数据平滑!AJ$172),0)</f>
        <v>33431.683726789641</v>
      </c>
      <c r="AM456" s="14">
        <f>VLOOKUP($A456,Python数据平滑!$A$172:$AN$225,COLUMN(Python数据平滑!AK$172),0)</f>
        <v>33669.556559486773</v>
      </c>
      <c r="AN456" s="14">
        <f>VLOOKUP($A456,Python数据平滑!$A$172:$AN$225,COLUMN(Python数据平滑!AL$172),0)</f>
        <v>33843.100270391849</v>
      </c>
      <c r="AO456" s="14">
        <f>VLOOKUP($A456,Python数据平滑!$A$172:$AN$225,COLUMN(Python数据平滑!AM$172),0)</f>
        <v>33949.199828823541</v>
      </c>
      <c r="AP456" s="167">
        <f>VLOOKUP($A456,Python数据平滑!$A$172:$AN$225,COLUMN(Python数据平滑!AN$172),0)</f>
        <v>33985.108675816969</v>
      </c>
    </row>
    <row r="457" spans="1:42" x14ac:dyDescent="0.25">
      <c r="A457" s="132" t="s">
        <v>37</v>
      </c>
      <c r="B457" s="118">
        <f>VLOOKUP($A457,'中情景（2001-2060, 2020RMB）'!$A$14:$W$70,COLUMN('中情景（2001-2060, 2020RMB）'!U$1),0)</f>
        <v>20421.849410489154</v>
      </c>
      <c r="C457" s="14">
        <f>VLOOKUP($A457,'中情景（2001-2060, 2020RMB）'!$A$14:$W$70,COLUMN('中情景（2001-2060, 2020RMB）'!V$1),0)</f>
        <v>22432.47684124767</v>
      </c>
      <c r="D457" s="14">
        <f>VLOOKUP($A457,'中情景（2001-2060, 2020RMB）'!$A$14:$W$70,COLUMN('中情景（2001-2060, 2020RMB）'!W$1),0)</f>
        <v>24223.247878201622</v>
      </c>
      <c r="E457" s="14">
        <f>VLOOKUP($A457,Python数据平滑!$A$172:$AN$225,COLUMN(Python数据平滑!C$172),0)</f>
        <v>24562.36130635349</v>
      </c>
      <c r="F457" s="14">
        <f>VLOOKUP($A457,Python数据平滑!$A$172:$AN$225,COLUMN(Python数据平滑!D$172),0)</f>
        <v>25383.328674978591</v>
      </c>
      <c r="G457" s="14">
        <f>VLOOKUP($A457,Python数据平滑!$A$172:$AN$225,COLUMN(Python数据平滑!E$172),0)</f>
        <v>26382.478577002239</v>
      </c>
      <c r="H457" s="14">
        <f>VLOOKUP($A457,Python数据平滑!$A$172:$AN$225,COLUMN(Python数据平滑!F$172),0)</f>
        <v>27283.198296305462</v>
      </c>
      <c r="I457" s="14">
        <f>VLOOKUP($A457,Python数据平滑!$A$172:$AN$225,COLUMN(Python数据平滑!G$172),0)</f>
        <v>28048.958932611211</v>
      </c>
      <c r="J457" s="14">
        <f>VLOOKUP($A457,Python数据平滑!$A$172:$AN$225,COLUMN(Python数据平滑!H$172),0)</f>
        <v>28713.449293496451</v>
      </c>
      <c r="K457" s="14">
        <f>VLOOKUP($A457,Python数据平滑!$A$172:$AN$225,COLUMN(Python数据平滑!I$172),0)</f>
        <v>29316.12136044705</v>
      </c>
      <c r="L457" s="14">
        <f>VLOOKUP($A457,Python数据平滑!$A$172:$AN$225,COLUMN(Python数据平滑!J$172),0)</f>
        <v>29900.98882085201</v>
      </c>
      <c r="M457" s="14">
        <f>VLOOKUP($A457,Python数据平滑!$A$172:$AN$225,COLUMN(Python数据平滑!K$172),0)</f>
        <v>30506.126747513212</v>
      </c>
      <c r="N457" s="14">
        <f>VLOOKUP($A457,Python数据平滑!$A$172:$AN$225,COLUMN(Python数据平滑!L$172),0)</f>
        <v>31132.393259836321</v>
      </c>
      <c r="O457" s="14">
        <f>VLOOKUP($A457,Python数据平滑!$A$172:$AN$225,COLUMN(Python数据平滑!M$172),0)</f>
        <v>31770.387638816741</v>
      </c>
      <c r="P457" s="14">
        <f>VLOOKUP($A457,Python数据平滑!$A$172:$AN$225,COLUMN(Python数据平滑!N$172),0)</f>
        <v>32409.90361228324</v>
      </c>
      <c r="Q457" s="14">
        <f>VLOOKUP($A457,Python数据平滑!$A$172:$AN$225,COLUMN(Python数据平滑!O$172),0)</f>
        <v>33039.908476202399</v>
      </c>
      <c r="R457" s="14">
        <f>VLOOKUP($A457,Python数据平滑!$A$172:$AN$225,COLUMN(Python数据平滑!P$172),0)</f>
        <v>33650.467470738418</v>
      </c>
      <c r="S457" s="14">
        <f>VLOOKUP($A457,Python数据平滑!$A$172:$AN$225,COLUMN(Python数据平滑!Q$172),0)</f>
        <v>34238.791830168157</v>
      </c>
      <c r="T457" s="14">
        <f>VLOOKUP($A457,Python数据平滑!$A$172:$AN$225,COLUMN(Python数据平滑!R$172),0)</f>
        <v>34804.016570424123</v>
      </c>
      <c r="U457" s="14">
        <f>VLOOKUP($A457,Python数据平滑!$A$172:$AN$225,COLUMN(Python数据平滑!S$172),0)</f>
        <v>35345.363267962493</v>
      </c>
      <c r="V457" s="14">
        <f>VLOOKUP($A457,Python数据平滑!$A$172:$AN$225,COLUMN(Python数据平滑!T$172),0)</f>
        <v>35862.141675800121</v>
      </c>
      <c r="W457" s="14">
        <f>VLOOKUP($A457,Python数据平滑!$A$172:$AN$225,COLUMN(Python数据平滑!U$172),0)</f>
        <v>36353.750803031202</v>
      </c>
      <c r="X457" s="14">
        <f>VLOOKUP($A457,Python数据平滑!$A$172:$AN$225,COLUMN(Python数据平滑!V$172),0)</f>
        <v>36819.679469730203</v>
      </c>
      <c r="Y457" s="14">
        <f>VLOOKUP($A457,Python数据平滑!$A$172:$AN$225,COLUMN(Python数据平滑!W$172),0)</f>
        <v>37259.506353073142</v>
      </c>
      <c r="Z457" s="14">
        <f>VLOOKUP($A457,Python数据平滑!$A$172:$AN$225,COLUMN(Python数据平滑!X$172),0)</f>
        <v>37672.899544076703</v>
      </c>
      <c r="AA457" s="14">
        <f>VLOOKUP($A457,Python数据平滑!$A$172:$AN$225,COLUMN(Python数据平滑!Y$172),0)</f>
        <v>38059.615637570532</v>
      </c>
      <c r="AB457" s="14">
        <f>VLOOKUP($A457,Python数据平滑!$A$172:$AN$225,COLUMN(Python数据平滑!Z$172),0)</f>
        <v>38419.498380837838</v>
      </c>
      <c r="AC457" s="14">
        <f>VLOOKUP($A457,Python数据平滑!$A$172:$AN$225,COLUMN(Python数据平滑!AA$172),0)</f>
        <v>38752.476908802208</v>
      </c>
      <c r="AD457" s="14">
        <f>VLOOKUP($A457,Python数据平滑!$A$172:$AN$225,COLUMN(Python数据平滑!AB$172),0)</f>
        <v>39058.563595674408</v>
      </c>
      <c r="AE457" s="14">
        <f>VLOOKUP($A457,Python数据平滑!$A$172:$AN$225,COLUMN(Python数据平滑!AC$172),0)</f>
        <v>39337.851554623019</v>
      </c>
      <c r="AF457" s="14">
        <f>VLOOKUP($A457,Python数据平滑!$A$172:$AN$225,COLUMN(Python数据平滑!AD$172),0)</f>
        <v>39590.51181828852</v>
      </c>
      <c r="AG457" s="14">
        <f>VLOOKUP($A457,Python数据平滑!$A$172:$AN$225,COLUMN(Python数据平滑!AE$172),0)</f>
        <v>39816.790233843967</v>
      </c>
      <c r="AH457" s="14">
        <f>VLOOKUP($A457,Python数据平滑!$A$172:$AN$225,COLUMN(Python数据平滑!AF$172),0)</f>
        <v>40017.004106820808</v>
      </c>
      <c r="AI457" s="14">
        <f>VLOOKUP($A457,Python数据平滑!$A$172:$AN$225,COLUMN(Python数据平滑!AG$172),0)</f>
        <v>40191.538628092443</v>
      </c>
      <c r="AJ457" s="14">
        <f>VLOOKUP($A457,Python数据平滑!$A$172:$AN$225,COLUMN(Python数据平滑!AH$172),0)</f>
        <v>40340.843118252516</v>
      </c>
      <c r="AK457" s="14">
        <f>VLOOKUP($A457,Python数据平滑!$A$172:$AN$225,COLUMN(Python数据平滑!AI$172),0)</f>
        <v>40465.427123175337</v>
      </c>
      <c r="AL457" s="14">
        <f>VLOOKUP($A457,Python数据平滑!$A$172:$AN$225,COLUMN(Python数据平滑!AJ$172),0)</f>
        <v>40565.856393810522</v>
      </c>
      <c r="AM457" s="14">
        <f>VLOOKUP($A457,Python数据平滑!$A$172:$AN$225,COLUMN(Python数据平滑!AK$172),0)</f>
        <v>40642.748782289927</v>
      </c>
      <c r="AN457" s="14">
        <f>VLOOKUP($A457,Python数据平滑!$A$172:$AN$225,COLUMN(Python数据平滑!AL$172),0)</f>
        <v>40696.770085218042</v>
      </c>
      <c r="AO457" s="14">
        <f>VLOOKUP($A457,Python数据平滑!$A$172:$AN$225,COLUMN(Python数据平滑!AM$172),0)</f>
        <v>40728.629863628419</v>
      </c>
      <c r="AP457" s="167">
        <f>VLOOKUP($A457,Python数据平滑!$A$172:$AN$225,COLUMN(Python数据平滑!AN$172),0)</f>
        <v>40739.077267524677</v>
      </c>
    </row>
    <row r="458" spans="1:42" x14ac:dyDescent="0.25">
      <c r="A458" s="132" t="s">
        <v>38</v>
      </c>
      <c r="B458" s="118">
        <f>VLOOKUP($A458,'中情景（2001-2060, 2020RMB）'!$A$14:$W$70,COLUMN('中情景（2001-2060, 2020RMB）'!U$1),0)</f>
        <v>5631.8307687185261</v>
      </c>
      <c r="C458" s="14">
        <f>VLOOKUP($A458,'中情景（2001-2060, 2020RMB）'!$A$14:$W$70,COLUMN('中情景（2001-2060, 2020RMB）'!V$1),0)</f>
        <v>6356.3613377239653</v>
      </c>
      <c r="D458" s="14">
        <f>VLOOKUP($A458,'中情景（2001-2060, 2020RMB）'!$A$14:$W$70,COLUMN('中情景（2001-2060, 2020RMB）'!W$1),0)</f>
        <v>6611.9630030332355</v>
      </c>
      <c r="E458" s="14">
        <f>VLOOKUP($A458,Python数据平滑!$A$172:$AN$225,COLUMN(Python数据平滑!C$172),0)</f>
        <v>6671.5488341447717</v>
      </c>
      <c r="F458" s="14">
        <f>VLOOKUP($A458,Python数据平滑!$A$172:$AN$225,COLUMN(Python数据平滑!D$172),0)</f>
        <v>6814.6235120522751</v>
      </c>
      <c r="G458" s="14">
        <f>VLOOKUP($A458,Python数据平滑!$A$172:$AN$225,COLUMN(Python数据平滑!E$172),0)</f>
        <v>6986.5964817520025</v>
      </c>
      <c r="H458" s="14">
        <f>VLOOKUP($A458,Python数据平滑!$A$172:$AN$225,COLUMN(Python数据平滑!F$172),0)</f>
        <v>7139.7233254079292</v>
      </c>
      <c r="I458" s="14">
        <f>VLOOKUP($A458,Python数据平滑!$A$172:$AN$225,COLUMN(Python数据平滑!G$172),0)</f>
        <v>7268.5383899204471</v>
      </c>
      <c r="J458" s="14">
        <f>VLOOKUP($A458,Python数据平滑!$A$172:$AN$225,COLUMN(Python数据平滑!H$172),0)</f>
        <v>7379.2889411904926</v>
      </c>
      <c r="K458" s="14">
        <f>VLOOKUP($A458,Python数据平滑!$A$172:$AN$225,COLUMN(Python数据平滑!I$172),0)</f>
        <v>7478.8599575256376</v>
      </c>
      <c r="L458" s="14">
        <f>VLOOKUP($A458,Python数据平滑!$A$172:$AN$225,COLUMN(Python数据平滑!J$172),0)</f>
        <v>7574.6310082716427</v>
      </c>
      <c r="M458" s="14">
        <f>VLOOKUP($A458,Python数据平滑!$A$172:$AN$225,COLUMN(Python数据平滑!K$172),0)</f>
        <v>7672.6662686619939</v>
      </c>
      <c r="N458" s="14">
        <f>VLOOKUP($A458,Python数据平滑!$A$172:$AN$225,COLUMN(Python数据平滑!L$172),0)</f>
        <v>7772.3203671927804</v>
      </c>
      <c r="O458" s="14">
        <f>VLOOKUP($A458,Python数据平滑!$A$172:$AN$225,COLUMN(Python数据平滑!M$172),0)</f>
        <v>7871.1332099908777</v>
      </c>
      <c r="P458" s="14">
        <f>VLOOKUP($A458,Python数据平滑!$A$172:$AN$225,COLUMN(Python数据平滑!N$172),0)</f>
        <v>7966.5198253591807</v>
      </c>
      <c r="Q458" s="14">
        <f>VLOOKUP($A458,Python数据平滑!$A$172:$AN$225,COLUMN(Python数据平滑!O$172),0)</f>
        <v>8055.7773798142398</v>
      </c>
      <c r="R458" s="14">
        <f>VLOOKUP($A458,Python数据平滑!$A$172:$AN$225,COLUMN(Python数据平滑!P$172),0)</f>
        <v>8136.6164186182159</v>
      </c>
      <c r="S458" s="14">
        <f>VLOOKUP($A458,Python数据平滑!$A$172:$AN$225,COLUMN(Python数据平滑!Q$172),0)</f>
        <v>8208.7679085348773</v>
      </c>
      <c r="T458" s="14">
        <f>VLOOKUP($A458,Python数据平滑!$A$172:$AN$225,COLUMN(Python数据平滑!R$172),0)</f>
        <v>8272.5146269689831</v>
      </c>
      <c r="U458" s="14">
        <f>VLOOKUP($A458,Python数据平滑!$A$172:$AN$225,COLUMN(Python数据平滑!S$172),0)</f>
        <v>8328.1824138301781</v>
      </c>
      <c r="V458" s="14">
        <f>VLOOKUP($A458,Python数据平滑!$A$172:$AN$225,COLUMN(Python数据平滑!T$172),0)</f>
        <v>8376.1359614377598</v>
      </c>
      <c r="W458" s="14">
        <f>VLOOKUP($A458,Python数据平滑!$A$172:$AN$225,COLUMN(Python数据平滑!U$172),0)</f>
        <v>8416.774593470187</v>
      </c>
      <c r="X458" s="14">
        <f>VLOOKUP($A458,Python数据平滑!$A$172:$AN$225,COLUMN(Python数据平滑!V$172),0)</f>
        <v>8450.5280934169186</v>
      </c>
      <c r="Y458" s="14">
        <f>VLOOKUP($A458,Python数据平滑!$A$172:$AN$225,COLUMN(Python数据平滑!W$172),0)</f>
        <v>8477.8526374227877</v>
      </c>
      <c r="Z458" s="14">
        <f>VLOOKUP($A458,Python数据平滑!$A$172:$AN$225,COLUMN(Python数据平滑!X$172),0)</f>
        <v>8499.2268805381427</v>
      </c>
      <c r="AA458" s="14">
        <f>VLOOKUP($A458,Python数据平滑!$A$172:$AN$225,COLUMN(Python数据平滑!Y$172),0)</f>
        <v>8515.1482393716487</v>
      </c>
      <c r="AB458" s="14">
        <f>VLOOKUP($A458,Python数据平滑!$A$172:$AN$225,COLUMN(Python数据平滑!Z$172),0)</f>
        <v>8526.1294081316973</v>
      </c>
      <c r="AC458" s="14">
        <f>VLOOKUP($A458,Python数据平滑!$A$172:$AN$225,COLUMN(Python数据平滑!AA$172),0)</f>
        <v>8532.6951391768616</v>
      </c>
      <c r="AD458" s="14">
        <f>VLOOKUP($A458,Python数据平滑!$A$172:$AN$225,COLUMN(Python数据平滑!AB$172),0)</f>
        <v>8535.3793135858396</v>
      </c>
      <c r="AE458" s="14">
        <f>VLOOKUP($A458,Python数据平滑!$A$172:$AN$225,COLUMN(Python数据平滑!AC$172),0)</f>
        <v>8534.7223220067572</v>
      </c>
      <c r="AF458" s="14">
        <f>VLOOKUP($A458,Python数据平滑!$A$172:$AN$225,COLUMN(Python数据平滑!AD$172),0)</f>
        <v>8531.2687712300758</v>
      </c>
      <c r="AG458" s="14">
        <f>VLOOKUP($A458,Python数据平滑!$A$172:$AN$225,COLUMN(Python数据平滑!AE$172),0)</f>
        <v>8525.565527618126</v>
      </c>
      <c r="AH458" s="14">
        <f>VLOOKUP($A458,Python数据平滑!$A$172:$AN$225,COLUMN(Python数据平滑!AF$172),0)</f>
        <v>8518.1601047610602</v>
      </c>
      <c r="AI458" s="14">
        <f>VLOOKUP($A458,Python数据平滑!$A$172:$AN$225,COLUMN(Python数据平滑!AG$172),0)</f>
        <v>8509.5993995530207</v>
      </c>
      <c r="AJ458" s="14">
        <f>VLOOKUP($A458,Python数据平滑!$A$172:$AN$225,COLUMN(Python数据平滑!AH$172),0)</f>
        <v>8500.4287783124164</v>
      </c>
      <c r="AK458" s="14">
        <f>VLOOKUP($A458,Python数据平滑!$A$172:$AN$225,COLUMN(Python数据平滑!AI$172),0)</f>
        <v>8491.1915126230815</v>
      </c>
      <c r="AL458" s="14">
        <f>VLOOKUP($A458,Python数据平滑!$A$172:$AN$225,COLUMN(Python数据平滑!AJ$172),0)</f>
        <v>8482.4285632493738</v>
      </c>
      <c r="AM458" s="14">
        <f>VLOOKUP($A458,Python数据平滑!$A$172:$AN$225,COLUMN(Python数据平滑!AK$172),0)</f>
        <v>8474.6787097812849</v>
      </c>
      <c r="AN458" s="14">
        <f>VLOOKUP($A458,Python数据平滑!$A$172:$AN$225,COLUMN(Python数据平滑!AL$172),0)</f>
        <v>8468.4790235870023</v>
      </c>
      <c r="AO458" s="14">
        <f>VLOOKUP($A458,Python数据平滑!$A$172:$AN$225,COLUMN(Python数据平滑!AM$172),0)</f>
        <v>8464.3656821876775</v>
      </c>
      <c r="AP458" s="167">
        <f>VLOOKUP($A458,Python数据平滑!$A$172:$AN$225,COLUMN(Python数据平滑!AN$172),0)</f>
        <v>8462.8751243146726</v>
      </c>
    </row>
    <row r="459" spans="1:42" x14ac:dyDescent="0.25">
      <c r="A459" s="132" t="s">
        <v>39</v>
      </c>
      <c r="B459" s="118">
        <f>VLOOKUP($A459,'中情景（2001-2060, 2020RMB）'!$A$14:$W$70,COLUMN('中情景（2001-2060, 2020RMB）'!U$1),0)</f>
        <v>19907.377761640477</v>
      </c>
      <c r="C459" s="14">
        <f>VLOOKUP($A459,'中情景（2001-2060, 2020RMB）'!$A$14:$W$70,COLUMN('中情景（2001-2060, 2020RMB）'!V$1),0)</f>
        <v>24209.543450590434</v>
      </c>
      <c r="D459" s="14">
        <f>VLOOKUP($A459,'中情景（2001-2060, 2020RMB）'!$A$14:$W$70,COLUMN('中情景（2001-2060, 2020RMB）'!W$1),0)</f>
        <v>27519.375031440293</v>
      </c>
      <c r="E459" s="14">
        <f>VLOOKUP($A459,Python数据平滑!$A$172:$AN$225,COLUMN(Python数据平滑!C$172),0)</f>
        <v>28535.61265008284</v>
      </c>
      <c r="F459" s="14">
        <f>VLOOKUP($A459,Python数据平滑!$A$172:$AN$225,COLUMN(Python数据平滑!D$172),0)</f>
        <v>31100.57761360002</v>
      </c>
      <c r="G459" s="14">
        <f>VLOOKUP($A459,Python数据平滑!$A$172:$AN$225,COLUMN(Python数据平滑!E$172),0)</f>
        <v>34433.831870568443</v>
      </c>
      <c r="H459" s="14">
        <f>VLOOKUP($A459,Python数据平滑!$A$172:$AN$225,COLUMN(Python数据平滑!F$172),0)</f>
        <v>37666.997607228841</v>
      </c>
      <c r="I459" s="14">
        <f>VLOOKUP($A459,Python数据平滑!$A$172:$AN$225,COLUMN(Python数据平滑!G$172),0)</f>
        <v>40597.456233081502</v>
      </c>
      <c r="J459" s="14">
        <f>VLOOKUP($A459,Python数据平滑!$A$172:$AN$225,COLUMN(Python数据平滑!H$172),0)</f>
        <v>43263.565076783321</v>
      </c>
      <c r="K459" s="14">
        <f>VLOOKUP($A459,Python数据平滑!$A$172:$AN$225,COLUMN(Python数据平滑!I$172),0)</f>
        <v>45746.191718385038</v>
      </c>
      <c r="L459" s="14">
        <f>VLOOKUP($A459,Python数据平滑!$A$172:$AN$225,COLUMN(Python数据平滑!J$172),0)</f>
        <v>48163.744443435797</v>
      </c>
      <c r="M459" s="14">
        <f>VLOOKUP($A459,Python数据平滑!$A$172:$AN$225,COLUMN(Python数据平滑!K$172),0)</f>
        <v>50637.415594831487</v>
      </c>
      <c r="N459" s="14">
        <f>VLOOKUP($A459,Python数据平滑!$A$172:$AN$225,COLUMN(Python数据平滑!L$172),0)</f>
        <v>53184.062156586937</v>
      </c>
      <c r="O459" s="14">
        <f>VLOOKUP($A459,Python数据平滑!$A$172:$AN$225,COLUMN(Python数据平滑!M$172),0)</f>
        <v>55789.528970916414</v>
      </c>
      <c r="P459" s="14">
        <f>VLOOKUP($A459,Python数据平滑!$A$172:$AN$225,COLUMN(Python数据平滑!N$172),0)</f>
        <v>58436.9623583211</v>
      </c>
      <c r="Q459" s="14">
        <f>VLOOKUP($A459,Python数据平滑!$A$172:$AN$225,COLUMN(Python数据平滑!O$172),0)</f>
        <v>61106.702868367312</v>
      </c>
      <c r="R459" s="14">
        <f>VLOOKUP($A459,Python数据平滑!$A$172:$AN$225,COLUMN(Python数据平滑!P$172),0)</f>
        <v>63778.760598872228</v>
      </c>
      <c r="S459" s="14">
        <f>VLOOKUP($A459,Python数据平滑!$A$172:$AN$225,COLUMN(Python数据平滑!Q$172),0)</f>
        <v>66441.251083602838</v>
      </c>
      <c r="T459" s="14">
        <f>VLOOKUP($A459,Python数据平滑!$A$172:$AN$225,COLUMN(Python数据平滑!R$172),0)</f>
        <v>69084.356818226835</v>
      </c>
      <c r="U459" s="14">
        <f>VLOOKUP($A459,Python数据平滑!$A$172:$AN$225,COLUMN(Python数据平滑!S$172),0)</f>
        <v>71698.07829087766</v>
      </c>
      <c r="V459" s="14">
        <f>VLOOKUP($A459,Python数据平滑!$A$172:$AN$225,COLUMN(Python数据平滑!T$172),0)</f>
        <v>74272.301414732035</v>
      </c>
      <c r="W459" s="14">
        <f>VLOOKUP($A459,Python数据平滑!$A$172:$AN$225,COLUMN(Python数据平滑!U$172),0)</f>
        <v>76796.867330055684</v>
      </c>
      <c r="X459" s="14">
        <f>VLOOKUP($A459,Python数据平滑!$A$172:$AN$225,COLUMN(Python数据平滑!V$172),0)</f>
        <v>79261.643853960311</v>
      </c>
      <c r="Y459" s="14">
        <f>VLOOKUP($A459,Python数据平滑!$A$172:$AN$225,COLUMN(Python数据平滑!W$172),0)</f>
        <v>81656.597827414109</v>
      </c>
      <c r="Z459" s="14">
        <f>VLOOKUP($A459,Python数据平滑!$A$172:$AN$225,COLUMN(Python数据平滑!X$172),0)</f>
        <v>83971.867591094357</v>
      </c>
      <c r="AA459" s="14">
        <f>VLOOKUP($A459,Python数据平滑!$A$172:$AN$225,COLUMN(Python数据平滑!Y$172),0)</f>
        <v>86197.83481477265</v>
      </c>
      <c r="AB459" s="14">
        <f>VLOOKUP($A459,Python数据平滑!$A$172:$AN$225,COLUMN(Python数据平滑!Z$172),0)</f>
        <v>88325.194909217593</v>
      </c>
      <c r="AC459" s="14">
        <f>VLOOKUP($A459,Python数据平滑!$A$172:$AN$225,COLUMN(Python数据平滑!AA$172),0)</f>
        <v>90345.025264969387</v>
      </c>
      <c r="AD459" s="14">
        <f>VLOOKUP($A459,Python数据平滑!$A$172:$AN$225,COLUMN(Python数据平滑!AB$172),0)</f>
        <v>92248.850588505418</v>
      </c>
      <c r="AE459" s="14">
        <f>VLOOKUP($A459,Python数据平滑!$A$172:$AN$225,COLUMN(Python数据平滑!AC$172),0)</f>
        <v>94028.704642794895</v>
      </c>
      <c r="AF459" s="14">
        <f>VLOOKUP($A459,Python数据平滑!$A$172:$AN$225,COLUMN(Python数据平滑!AD$172),0)</f>
        <v>95677.187745358999</v>
      </c>
      <c r="AG459" s="14">
        <f>VLOOKUP($A459,Python数据平滑!$A$172:$AN$225,COLUMN(Python数据平滑!AE$172),0)</f>
        <v>97187.519431882683</v>
      </c>
      <c r="AH459" s="14">
        <f>VLOOKUP($A459,Python数据平滑!$A$172:$AN$225,COLUMN(Python数据平滑!AF$172),0)</f>
        <v>98553.585756204106</v>
      </c>
      <c r="AI459" s="14">
        <f>VLOOKUP($A459,Python数据平滑!$A$172:$AN$225,COLUMN(Python数据平滑!AG$172),0)</f>
        <v>99769.980767005327</v>
      </c>
      <c r="AJ459" s="14">
        <f>VLOOKUP($A459,Python数据平滑!$A$172:$AN$225,COLUMN(Python数据平滑!AH$172),0)</f>
        <v>100832.0417765873</v>
      </c>
      <c r="AK459" s="14">
        <f>VLOOKUP($A459,Python数据平滑!$A$172:$AN$225,COLUMN(Python数据平滑!AI$172),0)</f>
        <v>101735.87811641399</v>
      </c>
      <c r="AL459" s="14">
        <f>VLOOKUP($A459,Python数据平滑!$A$172:$AN$225,COLUMN(Python数据平滑!AJ$172),0)</f>
        <v>102478.3931563714</v>
      </c>
      <c r="AM459" s="14">
        <f>VLOOKUP($A459,Python数据平滑!$A$172:$AN$225,COLUMN(Python数据平滑!AK$172),0)</f>
        <v>103057.29944854139</v>
      </c>
      <c r="AN459" s="14">
        <f>VLOOKUP($A459,Python数据平滑!$A$172:$AN$225,COLUMN(Python数据平滑!AL$172),0)</f>
        <v>103471.1269404022</v>
      </c>
      <c r="AO459" s="14">
        <f>VLOOKUP($A459,Python数据平滑!$A$172:$AN$225,COLUMN(Python数据平滑!AM$172),0)</f>
        <v>103719.2242854396</v>
      </c>
      <c r="AP459" s="167">
        <f>VLOOKUP($A459,Python数据平滑!$A$172:$AN$225,COLUMN(Python数据平滑!AN$172),0)</f>
        <v>103801.7533599366</v>
      </c>
    </row>
    <row r="460" spans="1:42" x14ac:dyDescent="0.25">
      <c r="A460" s="194" t="s">
        <v>40</v>
      </c>
      <c r="B460" s="216">
        <f>B76</f>
        <v>42058.73819766107</v>
      </c>
      <c r="C460" s="217">
        <f t="shared" ref="C460:D460" si="330">C76</f>
        <v>51422.622451019372</v>
      </c>
      <c r="D460" s="217">
        <f t="shared" si="330"/>
        <v>54801.586556831287</v>
      </c>
      <c r="E460" s="217">
        <f>SUM(E461:E463)</f>
        <v>56403.697944668646</v>
      </c>
      <c r="F460" s="217">
        <f t="shared" ref="F460:AP460" si="331">SUM(F461:F463)</f>
        <v>60341.882797870916</v>
      </c>
      <c r="G460" s="217">
        <f t="shared" si="331"/>
        <v>65217.592629247978</v>
      </c>
      <c r="H460" s="217">
        <f t="shared" si="331"/>
        <v>69589.687943392768</v>
      </c>
      <c r="I460" s="217">
        <f t="shared" si="331"/>
        <v>73245.753183796129</v>
      </c>
      <c r="J460" s="217">
        <f t="shared" si="331"/>
        <v>76404.778062060519</v>
      </c>
      <c r="K460" s="217">
        <f t="shared" si="331"/>
        <v>79361.506693429561</v>
      </c>
      <c r="L460" s="217">
        <f t="shared" si="331"/>
        <v>82472.123856412014</v>
      </c>
      <c r="M460" s="217">
        <f t="shared" si="331"/>
        <v>86065.18868923113</v>
      </c>
      <c r="N460" s="217">
        <f t="shared" si="331"/>
        <v>90157.806644149823</v>
      </c>
      <c r="O460" s="217">
        <f t="shared" si="331"/>
        <v>94671.448787349975</v>
      </c>
      <c r="P460" s="217">
        <f t="shared" si="331"/>
        <v>99507.70568996662</v>
      </c>
      <c r="Q460" s="217">
        <f t="shared" si="331"/>
        <v>104543.35719689027</v>
      </c>
      <c r="R460" s="217">
        <f t="shared" si="331"/>
        <v>109652.72376108906</v>
      </c>
      <c r="S460" s="217">
        <f t="shared" si="331"/>
        <v>114793.63784163567</v>
      </c>
      <c r="T460" s="217">
        <f t="shared" si="331"/>
        <v>119946.44321020077</v>
      </c>
      <c r="U460" s="217">
        <f t="shared" si="331"/>
        <v>125090.5760835359</v>
      </c>
      <c r="V460" s="217">
        <f t="shared" si="331"/>
        <v>130204.68616732284</v>
      </c>
      <c r="W460" s="217">
        <f t="shared" si="331"/>
        <v>135266.76848022829</v>
      </c>
      <c r="X460" s="217">
        <f t="shared" si="331"/>
        <v>140254.30494546963</v>
      </c>
      <c r="Y460" s="217">
        <f t="shared" si="331"/>
        <v>145144.41465140734</v>
      </c>
      <c r="Z460" s="217">
        <f t="shared" si="331"/>
        <v>149914.01161135026</v>
      </c>
      <c r="AA460" s="217">
        <f t="shared" si="331"/>
        <v>154539.96879443908</v>
      </c>
      <c r="AB460" s="217">
        <f t="shared" si="331"/>
        <v>158999.28715223278</v>
      </c>
      <c r="AC460" s="217">
        <f t="shared" si="331"/>
        <v>163269.26832704514</v>
      </c>
      <c r="AD460" s="217">
        <f t="shared" si="331"/>
        <v>167327.68969557303</v>
      </c>
      <c r="AE460" s="217">
        <f t="shared" si="331"/>
        <v>171152.9803721662</v>
      </c>
      <c r="AF460" s="217">
        <f t="shared" si="331"/>
        <v>174724.39676762372</v>
      </c>
      <c r="AG460" s="217">
        <f t="shared" si="331"/>
        <v>178022.1962694352</v>
      </c>
      <c r="AH460" s="217">
        <f t="shared" si="331"/>
        <v>181027.80757619947</v>
      </c>
      <c r="AI460" s="217">
        <f t="shared" si="331"/>
        <v>183723.99618161173</v>
      </c>
      <c r="AJ460" s="217">
        <f t="shared" si="331"/>
        <v>186095.02346196366</v>
      </c>
      <c r="AK460" s="217">
        <f t="shared" si="331"/>
        <v>188126.79777659616</v>
      </c>
      <c r="AL460" s="217">
        <f t="shared" si="331"/>
        <v>189807.0159455587</v>
      </c>
      <c r="AM460" s="217">
        <f t="shared" si="331"/>
        <v>191125.29342627589</v>
      </c>
      <c r="AN460" s="217">
        <f t="shared" si="331"/>
        <v>192073.28147608775</v>
      </c>
      <c r="AO460" s="217">
        <f t="shared" si="331"/>
        <v>192644.76956582227</v>
      </c>
      <c r="AP460" s="218">
        <f t="shared" si="331"/>
        <v>192835.77130772558</v>
      </c>
    </row>
    <row r="461" spans="1:42" x14ac:dyDescent="0.25">
      <c r="A461" s="131" t="s">
        <v>41</v>
      </c>
      <c r="B461" s="118">
        <f>VLOOKUP($A461,'中情景（2001-2060, 2020RMB）'!$A$14:$W$70,COLUMN('中情景（2001-2060, 2020RMB）'!U$1),0)</f>
        <v>30415.615726595752</v>
      </c>
      <c r="C461" s="14">
        <f>VLOOKUP($A461,'中情景（2001-2060, 2020RMB）'!$A$14:$W$70,COLUMN('中情景（2001-2060, 2020RMB）'!V$1),0)</f>
        <v>36640.354816724648</v>
      </c>
      <c r="D461" s="14">
        <f>VLOOKUP($A461,'中情景（2001-2060, 2020RMB）'!$A$14:$W$70,COLUMN('中情景（2001-2060, 2020RMB）'!W$1),0)</f>
        <v>40049.197919647981</v>
      </c>
      <c r="E461" s="14">
        <f>VLOOKUP($A461,Python数据平滑!$A$172:$AN$225,COLUMN(Python数据平滑!C$172),0)</f>
        <v>41313.907487805751</v>
      </c>
      <c r="F461" s="14">
        <f>VLOOKUP($A461,Python数据平滑!$A$172:$AN$225,COLUMN(Python数据平滑!D$172),0)</f>
        <v>44433.861138847511</v>
      </c>
      <c r="G461" s="14">
        <f>VLOOKUP($A461,Python数据平滑!$A$172:$AN$225,COLUMN(Python数据平滑!E$172),0)</f>
        <v>48318.429672099148</v>
      </c>
      <c r="H461" s="14">
        <f>VLOOKUP($A461,Python数据平滑!$A$172:$AN$225,COLUMN(Python数据平滑!F$172),0)</f>
        <v>51825.602704603218</v>
      </c>
      <c r="I461" s="14">
        <f>VLOOKUP($A461,Python数据平滑!$A$172:$AN$225,COLUMN(Python数据平滑!G$172),0)</f>
        <v>54777.876384272997</v>
      </c>
      <c r="J461" s="14">
        <f>VLOOKUP($A461,Python数据平滑!$A$172:$AN$225,COLUMN(Python数据平滑!H$172),0)</f>
        <v>57342.676334524491</v>
      </c>
      <c r="K461" s="14">
        <f>VLOOKUP($A461,Python数据平滑!$A$172:$AN$225,COLUMN(Python数据平滑!I$172),0)</f>
        <v>59751.019456456939</v>
      </c>
      <c r="L461" s="14">
        <f>VLOOKUP($A461,Python数据平滑!$A$172:$AN$225,COLUMN(Python数据平滑!J$172),0)</f>
        <v>62285.926728800863</v>
      </c>
      <c r="M461" s="14">
        <f>VLOOKUP($A461,Python数据平滑!$A$172:$AN$225,COLUMN(Python数据平滑!K$172),0)</f>
        <v>65210.682572947997</v>
      </c>
      <c r="N461" s="14">
        <f>VLOOKUP($A461,Python数据平滑!$A$172:$AN$225,COLUMN(Python数据平滑!L$172),0)</f>
        <v>68538.707541085081</v>
      </c>
      <c r="O461" s="14">
        <f>VLOOKUP($A461,Python数据平滑!$A$172:$AN$225,COLUMN(Python数据平滑!M$172),0)</f>
        <v>72205.431192358054</v>
      </c>
      <c r="P461" s="14">
        <f>VLOOKUP($A461,Python数据平滑!$A$172:$AN$225,COLUMN(Python数据平滑!N$172),0)</f>
        <v>76128.812228454204</v>
      </c>
      <c r="Q461" s="14">
        <f>VLOOKUP($A461,Python数据平滑!$A$172:$AN$225,COLUMN(Python数据平滑!O$172),0)</f>
        <v>80205.087467094563</v>
      </c>
      <c r="R461" s="14">
        <f>VLOOKUP($A461,Python数据平滑!$A$172:$AN$225,COLUMN(Python数据平滑!P$172),0)</f>
        <v>84327.699483592936</v>
      </c>
      <c r="S461" s="14">
        <f>VLOOKUP($A461,Python数据平滑!$A$172:$AN$225,COLUMN(Python数据平滑!Q$172),0)</f>
        <v>88460.478689774798</v>
      </c>
      <c r="T461" s="14">
        <f>VLOOKUP($A461,Python数据平滑!$A$172:$AN$225,COLUMN(Python数据平滑!R$172),0)</f>
        <v>92586.484494177799</v>
      </c>
      <c r="U461" s="14">
        <f>VLOOKUP($A461,Python数据平滑!$A$172:$AN$225,COLUMN(Python数据平滑!S$172),0)</f>
        <v>96688.263377582814</v>
      </c>
      <c r="V461" s="14">
        <f>VLOOKUP($A461,Python数据平滑!$A$172:$AN$225,COLUMN(Python数据平滑!T$172),0)</f>
        <v>100747.9834313977</v>
      </c>
      <c r="W461" s="14">
        <f>VLOOKUP($A461,Python数据平滑!$A$172:$AN$225,COLUMN(Python数据平滑!U$172),0)</f>
        <v>104747.5757803348</v>
      </c>
      <c r="X461" s="14">
        <f>VLOOKUP($A461,Python数据平滑!$A$172:$AN$225,COLUMN(Python数据平滑!V$172),0)</f>
        <v>108668.8811734129</v>
      </c>
      <c r="Y461" s="14">
        <f>VLOOKUP($A461,Python数据平滑!$A$172:$AN$225,COLUMN(Python数据平滑!W$172),0)</f>
        <v>112493.7999322855</v>
      </c>
      <c r="Z461" s="14">
        <f>VLOOKUP($A461,Python数据平滑!$A$172:$AN$225,COLUMN(Python数据平滑!X$172),0)</f>
        <v>116204.4433818539</v>
      </c>
      <c r="AA461" s="14">
        <f>VLOOKUP($A461,Python数据平滑!$A$172:$AN$225,COLUMN(Python数据平滑!Y$172),0)</f>
        <v>119783.28485627381</v>
      </c>
      <c r="AB461" s="14">
        <f>VLOOKUP($A461,Python数据平滑!$A$172:$AN$225,COLUMN(Python数据平滑!Z$172),0)</f>
        <v>123213.3083743368</v>
      </c>
      <c r="AC461" s="14">
        <f>VLOOKUP($A461,Python数据平滑!$A$172:$AN$225,COLUMN(Python数据平滑!AA$172),0)</f>
        <v>126478.1531115722</v>
      </c>
      <c r="AD461" s="14">
        <f>VLOOKUP($A461,Python数据平滑!$A$172:$AN$225,COLUMN(Python数据平滑!AB$172),0)</f>
        <v>129562.2518614139</v>
      </c>
      <c r="AE461" s="14">
        <f>VLOOKUP($A461,Python数据平滑!$A$172:$AN$225,COLUMN(Python数据平滑!AC$172),0)</f>
        <v>132450.96177280141</v>
      </c>
      <c r="AF461" s="14">
        <f>VLOOKUP($A461,Python数据平滑!$A$172:$AN$225,COLUMN(Python数据平滑!AD$172),0)</f>
        <v>135130.68577445819</v>
      </c>
      <c r="AG461" s="14">
        <f>VLOOKUP($A461,Python数据平滑!$A$172:$AN$225,COLUMN(Python数据平滑!AE$172),0)</f>
        <v>137588.98324409101</v>
      </c>
      <c r="AH461" s="14">
        <f>VLOOKUP($A461,Python数据平滑!$A$172:$AN$225,COLUMN(Python数据平滑!AF$172),0)</f>
        <v>139814.6686506409</v>
      </c>
      <c r="AI461" s="14">
        <f>VLOOKUP($A461,Python数据平滑!$A$172:$AN$225,COLUMN(Python数据平滑!AG$172),0)</f>
        <v>141797.89708588939</v>
      </c>
      <c r="AJ461" s="14">
        <f>VLOOKUP($A461,Python数据平滑!$A$172:$AN$225,COLUMN(Python数据平滑!AH$172),0)</f>
        <v>143530.23580429639</v>
      </c>
      <c r="AK461" s="14">
        <f>VLOOKUP($A461,Python数据平滑!$A$172:$AN$225,COLUMN(Python数据平滑!AI$172),0)</f>
        <v>145004.7211027848</v>
      </c>
      <c r="AL461" s="14">
        <f>VLOOKUP($A461,Python数据平滑!$A$172:$AN$225,COLUMN(Python数据平滑!AJ$172),0)</f>
        <v>146215.90009116189</v>
      </c>
      <c r="AM461" s="14">
        <f>VLOOKUP($A461,Python数据平滑!$A$172:$AN$225,COLUMN(Python数据平滑!AK$172),0)</f>
        <v>147159.85712470359</v>
      </c>
      <c r="AN461" s="14">
        <f>VLOOKUP($A461,Python数据平滑!$A$172:$AN$225,COLUMN(Python数据平滑!AL$172),0)</f>
        <v>147834.2248891143</v>
      </c>
      <c r="AO461" s="14">
        <f>VLOOKUP($A461,Python数据平滑!$A$172:$AN$225,COLUMN(Python数据平滑!AM$172),0)</f>
        <v>148238.1803406598</v>
      </c>
      <c r="AP461" s="167">
        <f>VLOOKUP($A461,Python数据平滑!$A$172:$AN$225,COLUMN(Python数据平滑!AN$172),0)</f>
        <v>148372.42590714211</v>
      </c>
    </row>
    <row r="462" spans="1:42" x14ac:dyDescent="0.25">
      <c r="A462" s="132" t="s">
        <v>42</v>
      </c>
      <c r="B462" s="118">
        <f>VLOOKUP($A462,'中情景（2001-2060, 2020RMB）'!$A$14:$W$70,COLUMN('中情景（2001-2060, 2020RMB）'!U$1),0)</f>
        <v>2602.606982377547</v>
      </c>
      <c r="C462" s="14">
        <f>VLOOKUP($A462,'中情景（2001-2060, 2020RMB）'!$A$14:$W$70,COLUMN('中情景（2001-2060, 2020RMB）'!V$1),0)</f>
        <v>3034.983345987991</v>
      </c>
      <c r="D462" s="14">
        <f>VLOOKUP($A462,'中情景（2001-2060, 2020RMB）'!$A$14:$W$70,COLUMN('中情景（2001-2060, 2020RMB）'!W$1),0)</f>
        <v>3224.8526645654251</v>
      </c>
      <c r="E462" s="14">
        <f>VLOOKUP($A462,Python数据平滑!$A$172:$AN$225,COLUMN(Python数据平滑!C$172),0)</f>
        <v>3290.4151722813922</v>
      </c>
      <c r="F462" s="14">
        <f>VLOOKUP($A462,Python数据平滑!$A$172:$AN$225,COLUMN(Python数据平滑!D$172),0)</f>
        <v>3448.471129571954</v>
      </c>
      <c r="G462" s="14">
        <f>VLOOKUP($A462,Python数据平滑!$A$172:$AN$225,COLUMN(Python数据平滑!E$172),0)</f>
        <v>3638.0420143793349</v>
      </c>
      <c r="H462" s="14">
        <f>VLOOKUP($A462,Python数据平滑!$A$172:$AN$225,COLUMN(Python数据平滑!F$172),0)</f>
        <v>3801.239593058604</v>
      </c>
      <c r="I462" s="14">
        <f>VLOOKUP($A462,Python数据平滑!$A$172:$AN$225,COLUMN(Python数据平滑!G$172),0)</f>
        <v>3932.190941787469</v>
      </c>
      <c r="J462" s="14">
        <f>VLOOKUP($A462,Python数据平滑!$A$172:$AN$225,COLUMN(Python数据平滑!H$172),0)</f>
        <v>4041.589741104267</v>
      </c>
      <c r="K462" s="14">
        <f>VLOOKUP($A462,Python数据平滑!$A$172:$AN$225,COLUMN(Python数据平滑!I$172),0)</f>
        <v>4142.2335492571538</v>
      </c>
      <c r="L462" s="14">
        <f>VLOOKUP($A462,Python数据平滑!$A$172:$AN$225,COLUMN(Python数据平滑!J$172),0)</f>
        <v>4248.5244103354607</v>
      </c>
      <c r="M462" s="14">
        <f>VLOOKUP($A462,Python数据平滑!$A$172:$AN$225,COLUMN(Python数据平滑!K$172),0)</f>
        <v>4373.0699397680628</v>
      </c>
      <c r="N462" s="14">
        <f>VLOOKUP($A462,Python数据平滑!$A$172:$AN$225,COLUMN(Python数据平滑!L$172),0)</f>
        <v>4516.1839897532564</v>
      </c>
      <c r="O462" s="14">
        <f>VLOOKUP($A462,Python数据平滑!$A$172:$AN$225,COLUMN(Python数据平滑!M$172),0)</f>
        <v>4674.6919024703293</v>
      </c>
      <c r="P462" s="14">
        <f>VLOOKUP($A462,Python数据平滑!$A$172:$AN$225,COLUMN(Python数据平滑!N$172),0)</f>
        <v>4844.9554219480124</v>
      </c>
      <c r="Q462" s="14">
        <f>VLOOKUP($A462,Python数据平滑!$A$172:$AN$225,COLUMN(Python数据平滑!O$172),0)</f>
        <v>5022.7466058683103</v>
      </c>
      <c r="R462" s="14">
        <f>VLOOKUP($A462,Python数据平滑!$A$172:$AN$225,COLUMN(Python数据平滑!P$172),0)</f>
        <v>5203.9870915983192</v>
      </c>
      <c r="S462" s="14">
        <f>VLOOKUP($A462,Python数据平滑!$A$172:$AN$225,COLUMN(Python数据平滑!Q$172),0)</f>
        <v>5387.4269288309779</v>
      </c>
      <c r="T462" s="14">
        <f>VLOOKUP($A462,Python数据平滑!$A$172:$AN$225,COLUMN(Python数据平滑!R$172),0)</f>
        <v>5572.5387956576269</v>
      </c>
      <c r="U462" s="14">
        <f>VLOOKUP($A462,Python数据平滑!$A$172:$AN$225,COLUMN(Python数据平滑!S$172),0)</f>
        <v>5758.741973331249</v>
      </c>
      <c r="V462" s="14">
        <f>VLOOKUP($A462,Python数据平滑!$A$172:$AN$225,COLUMN(Python数据平滑!T$172),0)</f>
        <v>5945.4021513385869</v>
      </c>
      <c r="W462" s="14">
        <f>VLOOKUP($A462,Python数据平滑!$A$172:$AN$225,COLUMN(Python数据平滑!U$172),0)</f>
        <v>6131.8318117524468</v>
      </c>
      <c r="X462" s="14">
        <f>VLOOKUP($A462,Python数据平滑!$A$172:$AN$225,COLUMN(Python数据平滑!V$172),0)</f>
        <v>6317.2912542987706</v>
      </c>
      <c r="Y462" s="14">
        <f>VLOOKUP($A462,Python数据平滑!$A$172:$AN$225,COLUMN(Python数据平滑!W$172),0)</f>
        <v>6500.9903203476952</v>
      </c>
      <c r="Z462" s="14">
        <f>VLOOKUP($A462,Python数据平滑!$A$172:$AN$225,COLUMN(Python数据平滑!X$172),0)</f>
        <v>6682.0908692003268</v>
      </c>
      <c r="AA462" s="14">
        <f>VLOOKUP($A462,Python数据平滑!$A$172:$AN$225,COLUMN(Python数据平滑!Y$172),0)</f>
        <v>6859.7100534747951</v>
      </c>
      <c r="AB462" s="14">
        <f>VLOOKUP($A462,Python数据平滑!$A$172:$AN$225,COLUMN(Python数据平滑!Z$172),0)</f>
        <v>7032.9244320112093</v>
      </c>
      <c r="AC462" s="14">
        <f>VLOOKUP($A462,Python数据平滑!$A$172:$AN$225,COLUMN(Python数据平滑!AA$172),0)</f>
        <v>7200.7749484615979</v>
      </c>
      <c r="AD462" s="14">
        <f>VLOOKUP($A462,Python数据平滑!$A$172:$AN$225,COLUMN(Python数据平滑!AB$172),0)</f>
        <v>7362.272791601742</v>
      </c>
      <c r="AE462" s="14">
        <f>VLOOKUP($A462,Python数据平滑!$A$172:$AN$225,COLUMN(Python数据平滑!AC$172),0)</f>
        <v>7516.4061394394466</v>
      </c>
      <c r="AF462" s="14">
        <f>VLOOKUP($A462,Python数据平滑!$A$172:$AN$225,COLUMN(Python数据平滑!AD$172),0)</f>
        <v>7662.147773497446</v>
      </c>
      <c r="AG462" s="14">
        <f>VLOOKUP($A462,Python数据平滑!$A$172:$AN$225,COLUMN(Python数据平滑!AE$172),0)</f>
        <v>7798.463532382415</v>
      </c>
      <c r="AH462" s="14">
        <f>VLOOKUP($A462,Python数据平滑!$A$172:$AN$225,COLUMN(Python数据平滑!AF$172),0)</f>
        <v>7924.3215551427693</v>
      </c>
      <c r="AI462" s="14">
        <f>VLOOKUP($A462,Python数据平滑!$A$172:$AN$225,COLUMN(Python数据平滑!AG$172),0)</f>
        <v>8038.7022452643341</v>
      </c>
      <c r="AJ462" s="14">
        <f>VLOOKUP($A462,Python数据平滑!$A$172:$AN$225,COLUMN(Python数据平滑!AH$172),0)</f>
        <v>8140.6088658225617</v>
      </c>
      <c r="AK462" s="14">
        <f>VLOOKUP($A462,Python数据平滑!$A$172:$AN$225,COLUMN(Python数据平滑!AI$172),0)</f>
        <v>8229.0786557348547</v>
      </c>
      <c r="AL462" s="14">
        <f>VLOOKUP($A462,Python数据平滑!$A$172:$AN$225,COLUMN(Python数据平滑!AJ$172),0)</f>
        <v>8303.1943367343047</v>
      </c>
      <c r="AM462" s="14">
        <f>VLOOKUP($A462,Python数据平滑!$A$172:$AN$225,COLUMN(Python数据平滑!AK$172),0)</f>
        <v>8362.0958611646474</v>
      </c>
      <c r="AN462" s="14">
        <f>VLOOKUP($A462,Python数据平滑!$A$172:$AN$225,COLUMN(Python数据平滑!AL$172),0)</f>
        <v>8404.9922325686639</v>
      </c>
      <c r="AO462" s="14">
        <f>VLOOKUP($A462,Python数据平滑!$A$172:$AN$225,COLUMN(Python数据平滑!AM$172),0)</f>
        <v>8431.173214931865</v>
      </c>
      <c r="AP462" s="167">
        <f>VLOOKUP($A462,Python数据平滑!$A$172:$AN$225,COLUMN(Python数据平滑!AN$172),0)</f>
        <v>8440.020732980578</v>
      </c>
    </row>
    <row r="463" spans="1:42" x14ac:dyDescent="0.25">
      <c r="A463" s="132" t="s">
        <v>43</v>
      </c>
      <c r="B463" s="118">
        <f>VLOOKUP($A463,'中情景（2001-2060, 2020RMB）'!$A$14:$W$70,COLUMN('中情景（2001-2060, 2020RMB）'!U$1),0)</f>
        <v>9040.5154886877699</v>
      </c>
      <c r="C463" s="14">
        <f>VLOOKUP($A463,'中情景（2001-2060, 2020RMB）'!$A$14:$W$70,COLUMN('中情景（2001-2060, 2020RMB）'!V$1),0)</f>
        <v>11747.284288306733</v>
      </c>
      <c r="D463" s="14">
        <f>VLOOKUP($A463,'中情景（2001-2060, 2020RMB）'!$A$14:$W$70,COLUMN('中情景（2001-2060, 2020RMB）'!W$1),0)</f>
        <v>11527.535972617879</v>
      </c>
      <c r="E463" s="14">
        <f>VLOOKUP($A463,Python数据平滑!$A$172:$AN$225,COLUMN(Python数据平滑!C$172),0)</f>
        <v>11799.3752845815</v>
      </c>
      <c r="F463" s="14">
        <f>VLOOKUP($A463,Python数据平滑!$A$172:$AN$225,COLUMN(Python数据平滑!D$172),0)</f>
        <v>12459.55052945145</v>
      </c>
      <c r="G463" s="14">
        <f>VLOOKUP($A463,Python数据平滑!$A$172:$AN$225,COLUMN(Python数据平滑!E$172),0)</f>
        <v>13261.12094276949</v>
      </c>
      <c r="H463" s="14">
        <f>VLOOKUP($A463,Python数据平滑!$A$172:$AN$225,COLUMN(Python数据平滑!F$172),0)</f>
        <v>13962.84564573094</v>
      </c>
      <c r="I463" s="14">
        <f>VLOOKUP($A463,Python数据平滑!$A$172:$AN$225,COLUMN(Python数据平滑!G$172),0)</f>
        <v>14535.68585773566</v>
      </c>
      <c r="J463" s="14">
        <f>VLOOKUP($A463,Python数据平滑!$A$172:$AN$225,COLUMN(Python数据平滑!H$172),0)</f>
        <v>15020.51198643176</v>
      </c>
      <c r="K463" s="14">
        <f>VLOOKUP($A463,Python数据平滑!$A$172:$AN$225,COLUMN(Python数据平滑!I$172),0)</f>
        <v>15468.253687715471</v>
      </c>
      <c r="L463" s="14">
        <f>VLOOKUP($A463,Python数据平滑!$A$172:$AN$225,COLUMN(Python数据平滑!J$172),0)</f>
        <v>15937.6727172757</v>
      </c>
      <c r="M463" s="14">
        <f>VLOOKUP($A463,Python数据平滑!$A$172:$AN$225,COLUMN(Python数据平滑!K$172),0)</f>
        <v>16481.436176515072</v>
      </c>
      <c r="N463" s="14">
        <f>VLOOKUP($A463,Python数据平滑!$A$172:$AN$225,COLUMN(Python数据平滑!L$172),0)</f>
        <v>17102.915113311479</v>
      </c>
      <c r="O463" s="14">
        <f>VLOOKUP($A463,Python数据平滑!$A$172:$AN$225,COLUMN(Python数据平滑!M$172),0)</f>
        <v>17791.325692521601</v>
      </c>
      <c r="P463" s="14">
        <f>VLOOKUP($A463,Python数据平滑!$A$172:$AN$225,COLUMN(Python数据平滑!N$172),0)</f>
        <v>18533.938039564411</v>
      </c>
      <c r="Q463" s="14">
        <f>VLOOKUP($A463,Python数据平滑!$A$172:$AN$225,COLUMN(Python数据平滑!O$172),0)</f>
        <v>19315.5231239274</v>
      </c>
      <c r="R463" s="14">
        <f>VLOOKUP($A463,Python数据平滑!$A$172:$AN$225,COLUMN(Python数据平滑!P$172),0)</f>
        <v>20121.037185897811</v>
      </c>
      <c r="S463" s="14">
        <f>VLOOKUP($A463,Python数据平滑!$A$172:$AN$225,COLUMN(Python数据平滑!Q$172),0)</f>
        <v>20945.732223029911</v>
      </c>
      <c r="T463" s="14">
        <f>VLOOKUP($A463,Python数据平滑!$A$172:$AN$225,COLUMN(Python数据平滑!R$172),0)</f>
        <v>21787.419920365341</v>
      </c>
      <c r="U463" s="14">
        <f>VLOOKUP($A463,Python数据平滑!$A$172:$AN$225,COLUMN(Python数据平滑!S$172),0)</f>
        <v>22643.57073262184</v>
      </c>
      <c r="V463" s="14">
        <f>VLOOKUP($A463,Python数据平滑!$A$172:$AN$225,COLUMN(Python数据平滑!T$172),0)</f>
        <v>23511.300584586559</v>
      </c>
      <c r="W463" s="14">
        <f>VLOOKUP($A463,Python数据平滑!$A$172:$AN$225,COLUMN(Python数据平滑!U$172),0)</f>
        <v>24387.360888141058</v>
      </c>
      <c r="X463" s="14">
        <f>VLOOKUP($A463,Python数据平滑!$A$172:$AN$225,COLUMN(Python数据平滑!V$172),0)</f>
        <v>25268.132517757949</v>
      </c>
      <c r="Y463" s="14">
        <f>VLOOKUP($A463,Python数据平滑!$A$172:$AN$225,COLUMN(Python数据平滑!W$172),0)</f>
        <v>26149.624398774122</v>
      </c>
      <c r="Z463" s="14">
        <f>VLOOKUP($A463,Python数据平滑!$A$172:$AN$225,COLUMN(Python数据平滑!X$172),0)</f>
        <v>27027.47736029603</v>
      </c>
      <c r="AA463" s="14">
        <f>VLOOKUP($A463,Python数据平滑!$A$172:$AN$225,COLUMN(Python数据平滑!Y$172),0)</f>
        <v>27896.973884690469</v>
      </c>
      <c r="AB463" s="14">
        <f>VLOOKUP($A463,Python数据平滑!$A$172:$AN$225,COLUMN(Python数据平滑!Z$172),0)</f>
        <v>28753.054345884771</v>
      </c>
      <c r="AC463" s="14">
        <f>VLOOKUP($A463,Python数据平滑!$A$172:$AN$225,COLUMN(Python数据平滑!AA$172),0)</f>
        <v>29590.340267011339</v>
      </c>
      <c r="AD463" s="14">
        <f>VLOOKUP($A463,Python数据平滑!$A$172:$AN$225,COLUMN(Python数据平滑!AB$172),0)</f>
        <v>30403.165042557401</v>
      </c>
      <c r="AE463" s="14">
        <f>VLOOKUP($A463,Python数据平滑!$A$172:$AN$225,COLUMN(Python数据平滑!AC$172),0)</f>
        <v>31185.612459925349</v>
      </c>
      <c r="AF463" s="14">
        <f>VLOOKUP($A463,Python数据平滑!$A$172:$AN$225,COLUMN(Python数据平滑!AD$172),0)</f>
        <v>31931.563219668071</v>
      </c>
      <c r="AG463" s="14">
        <f>VLOOKUP($A463,Python数据平滑!$A$172:$AN$225,COLUMN(Python数据平滑!AE$172),0)</f>
        <v>32634.749492961779</v>
      </c>
      <c r="AH463" s="14">
        <f>VLOOKUP($A463,Python数据平滑!$A$172:$AN$225,COLUMN(Python数据平滑!AF$172),0)</f>
        <v>33288.817370415818</v>
      </c>
      <c r="AI463" s="14">
        <f>VLOOKUP($A463,Python数据平滑!$A$172:$AN$225,COLUMN(Python数据平滑!AG$172),0)</f>
        <v>33887.396850458012</v>
      </c>
      <c r="AJ463" s="14">
        <f>VLOOKUP($A463,Python数据平滑!$A$172:$AN$225,COLUMN(Python数据平滑!AH$172),0)</f>
        <v>34424.178791844723</v>
      </c>
      <c r="AK463" s="14">
        <f>VLOOKUP($A463,Python数据平滑!$A$172:$AN$225,COLUMN(Python数据平滑!AI$172),0)</f>
        <v>34892.998018076498</v>
      </c>
      <c r="AL463" s="14">
        <f>VLOOKUP($A463,Python数据平滑!$A$172:$AN$225,COLUMN(Python数据平滑!AJ$172),0)</f>
        <v>35287.921517662508</v>
      </c>
      <c r="AM463" s="14">
        <f>VLOOKUP($A463,Python数据平滑!$A$172:$AN$225,COLUMN(Python数据平滑!AK$172),0)</f>
        <v>35603.340440407657</v>
      </c>
      <c r="AN463" s="14">
        <f>VLOOKUP($A463,Python数据平滑!$A$172:$AN$225,COLUMN(Python数据平滑!AL$172),0)</f>
        <v>35834.064354404793</v>
      </c>
      <c r="AO463" s="14">
        <f>VLOOKUP($A463,Python数据平滑!$A$172:$AN$225,COLUMN(Python数据平滑!AM$172),0)</f>
        <v>35975.416010230612</v>
      </c>
      <c r="AP463" s="167">
        <f>VLOOKUP($A463,Python数据平滑!$A$172:$AN$225,COLUMN(Python数据平滑!AN$172),0)</f>
        <v>36023.324667602879</v>
      </c>
    </row>
    <row r="464" spans="1:42" x14ac:dyDescent="0.25">
      <c r="A464" s="182" t="s">
        <v>53</v>
      </c>
      <c r="B464" s="216">
        <f>B77</f>
        <v>50441.55680600716</v>
      </c>
      <c r="C464" s="217">
        <f t="shared" ref="C464:D464" si="332">C77</f>
        <v>56632.87042727269</v>
      </c>
      <c r="D464" s="217">
        <f t="shared" si="332"/>
        <v>59677.345914108897</v>
      </c>
      <c r="E464" s="217">
        <f>SUM(E465:E481)</f>
        <v>60127.40507318826</v>
      </c>
      <c r="F464" s="217">
        <f t="shared" ref="F464:AP464" si="333">SUM(F465:F481)</f>
        <v>61298.885445497937</v>
      </c>
      <c r="G464" s="217">
        <f t="shared" si="333"/>
        <v>62918.254427575746</v>
      </c>
      <c r="H464" s="217">
        <f t="shared" si="333"/>
        <v>64713.674920620106</v>
      </c>
      <c r="I464" s="217">
        <f t="shared" si="333"/>
        <v>66591.629102380422</v>
      </c>
      <c r="J464" s="217">
        <f t="shared" si="333"/>
        <v>68511.31895074615</v>
      </c>
      <c r="K464" s="217">
        <f t="shared" si="333"/>
        <v>70433.10269359927</v>
      </c>
      <c r="L464" s="217">
        <f t="shared" si="333"/>
        <v>72317.898396613557</v>
      </c>
      <c r="M464" s="217">
        <f t="shared" si="333"/>
        <v>74131.457876625718</v>
      </c>
      <c r="N464" s="217">
        <f t="shared" si="333"/>
        <v>75856.833247996823</v>
      </c>
      <c r="O464" s="217">
        <f t="shared" si="333"/>
        <v>77481.160194502256</v>
      </c>
      <c r="P464" s="217">
        <f t="shared" si="333"/>
        <v>78991.456422466406</v>
      </c>
      <c r="Q464" s="217">
        <f t="shared" si="333"/>
        <v>80374.731608361864</v>
      </c>
      <c r="R464" s="217">
        <f t="shared" si="333"/>
        <v>81621.076202015145</v>
      </c>
      <c r="S464" s="217">
        <f t="shared" si="333"/>
        <v>82732.932190121122</v>
      </c>
      <c r="T464" s="217">
        <f t="shared" si="333"/>
        <v>83716.615876647236</v>
      </c>
      <c r="U464" s="217">
        <f t="shared" si="333"/>
        <v>84579.224350361808</v>
      </c>
      <c r="V464" s="217">
        <f t="shared" si="333"/>
        <v>85328.433235287113</v>
      </c>
      <c r="W464" s="217">
        <f t="shared" si="333"/>
        <v>85972.306613512279</v>
      </c>
      <c r="X464" s="217">
        <f t="shared" si="333"/>
        <v>86519.122771726645</v>
      </c>
      <c r="Y464" s="217">
        <f t="shared" si="333"/>
        <v>86977.218639525687</v>
      </c>
      <c r="Z464" s="217">
        <f t="shared" si="333"/>
        <v>87354.855074483188</v>
      </c>
      <c r="AA464" s="217">
        <f t="shared" si="333"/>
        <v>87660.104519578003</v>
      </c>
      <c r="AB464" s="217">
        <f t="shared" si="333"/>
        <v>87900.7620174693</v>
      </c>
      <c r="AC464" s="217">
        <f t="shared" si="333"/>
        <v>88084.280110897002</v>
      </c>
      <c r="AD464" s="217">
        <f t="shared" si="333"/>
        <v>88217.727781357913</v>
      </c>
      <c r="AE464" s="217">
        <f t="shared" si="333"/>
        <v>88307.773267996614</v>
      </c>
      <c r="AF464" s="217">
        <f t="shared" si="333"/>
        <v>88360.690352574064</v>
      </c>
      <c r="AG464" s="217">
        <f t="shared" si="333"/>
        <v>88382.387481879283</v>
      </c>
      <c r="AH464" s="217">
        <f t="shared" si="333"/>
        <v>88378.458915221476</v>
      </c>
      <c r="AI464" s="217">
        <f t="shared" si="333"/>
        <v>88354.256924067391</v>
      </c>
      <c r="AJ464" s="217">
        <f t="shared" si="333"/>
        <v>88314.983930138915</v>
      </c>
      <c r="AK464" s="217">
        <f t="shared" si="333"/>
        <v>88265.803349277805</v>
      </c>
      <c r="AL464" s="217">
        <f t="shared" si="333"/>
        <v>88211.967818852791</v>
      </c>
      <c r="AM464" s="217">
        <f t="shared" si="333"/>
        <v>88158.963440444786</v>
      </c>
      <c r="AN464" s="217">
        <f t="shared" si="333"/>
        <v>88112.668687361831</v>
      </c>
      <c r="AO464" s="217">
        <f t="shared" si="333"/>
        <v>88079.526734949788</v>
      </c>
      <c r="AP464" s="218">
        <f t="shared" si="333"/>
        <v>88066.730203528205</v>
      </c>
    </row>
    <row r="465" spans="1:42" x14ac:dyDescent="0.25">
      <c r="A465" s="131" t="s">
        <v>44</v>
      </c>
      <c r="B465" s="118">
        <f>VLOOKUP($A465,'中情景（2001-2060, 2020RMB）'!$A$14:$W$70,COLUMN('中情景（2001-2060, 2020RMB）'!U$1),0)</f>
        <v>10445.304759048124</v>
      </c>
      <c r="C465" s="14">
        <f>VLOOKUP($A465,'中情景（2001-2060, 2020RMB）'!$A$14:$W$70,COLUMN('中情景（2001-2060, 2020RMB）'!V$1),0)</f>
        <v>11712.956168186243</v>
      </c>
      <c r="D465" s="14">
        <f>VLOOKUP($A465,'中情景（2001-2060, 2020RMB）'!$A$14:$W$70,COLUMN('中情景（2001-2060, 2020RMB）'!W$1),0)</f>
        <v>11981.684218336073</v>
      </c>
      <c r="E465" s="14">
        <f>VLOOKUP($A465,Python数据平滑!$A$172:$AN$225,COLUMN(Python数据平滑!C$172),0)</f>
        <v>12030.215662069801</v>
      </c>
      <c r="F465" s="14">
        <f>VLOOKUP($A465,Python数据平滑!$A$172:$AN$225,COLUMN(Python数据平滑!D$172),0)</f>
        <v>12160.85890955767</v>
      </c>
      <c r="G465" s="14">
        <f>VLOOKUP($A465,Python数据平滑!$A$172:$AN$225,COLUMN(Python数据平滑!E$172),0)</f>
        <v>12351.698724442</v>
      </c>
      <c r="H465" s="14">
        <f>VLOOKUP($A465,Python数据平滑!$A$172:$AN$225,COLUMN(Python数据平滑!F$172),0)</f>
        <v>12582.584664577051</v>
      </c>
      <c r="I465" s="14">
        <f>VLOOKUP($A465,Python数据平滑!$A$172:$AN$225,COLUMN(Python数据平滑!G$172),0)</f>
        <v>12840.86153191523</v>
      </c>
      <c r="J465" s="14">
        <f>VLOOKUP($A465,Python数据平滑!$A$172:$AN$225,COLUMN(Python数据平滑!H$172),0)</f>
        <v>13115.13639984148</v>
      </c>
      <c r="K465" s="14">
        <f>VLOOKUP($A465,Python数据平滑!$A$172:$AN$225,COLUMN(Python数据平滑!I$172),0)</f>
        <v>13393.03565501071</v>
      </c>
      <c r="L465" s="14">
        <f>VLOOKUP($A465,Python数据平滑!$A$172:$AN$225,COLUMN(Python数据平滑!J$172),0)</f>
        <v>13661.110994029579</v>
      </c>
      <c r="M465" s="14">
        <f>VLOOKUP($A465,Python数据平滑!$A$172:$AN$225,COLUMN(Python数据平滑!K$172),0)</f>
        <v>13906.99017365406</v>
      </c>
      <c r="N465" s="14">
        <f>VLOOKUP($A465,Python数据平滑!$A$172:$AN$225,COLUMN(Python数据平滑!L$172),0)</f>
        <v>14126.165734440259</v>
      </c>
      <c r="O465" s="14">
        <f>VLOOKUP($A465,Python数据平滑!$A$172:$AN$225,COLUMN(Python数据平滑!M$172),0)</f>
        <v>14316.25717263375</v>
      </c>
      <c r="P465" s="14">
        <f>VLOOKUP($A465,Python数据平滑!$A$172:$AN$225,COLUMN(Python数据平滑!N$172),0)</f>
        <v>14475.00601359237</v>
      </c>
      <c r="Q465" s="14">
        <f>VLOOKUP($A465,Python数据平滑!$A$172:$AN$225,COLUMN(Python数据平滑!O$172),0)</f>
        <v>14600.310932580989</v>
      </c>
      <c r="R465" s="14">
        <f>VLOOKUP($A465,Python数据平滑!$A$172:$AN$225,COLUMN(Python数据平滑!P$172),0)</f>
        <v>14690.859292507979</v>
      </c>
      <c r="S465" s="14">
        <f>VLOOKUP($A465,Python数据平滑!$A$172:$AN$225,COLUMN(Python数据平滑!Q$172),0)</f>
        <v>14747.968607475461</v>
      </c>
      <c r="T465" s="14">
        <f>VLOOKUP($A465,Python数据平滑!$A$172:$AN$225,COLUMN(Python数据平滑!R$172),0)</f>
        <v>14773.82391483653</v>
      </c>
      <c r="U465" s="14">
        <f>VLOOKUP($A465,Python数据平滑!$A$172:$AN$225,COLUMN(Python数据平滑!S$172),0)</f>
        <v>14770.838125828521</v>
      </c>
      <c r="V465" s="14">
        <f>VLOOKUP($A465,Python数据平滑!$A$172:$AN$225,COLUMN(Python数据平滑!T$172),0)</f>
        <v>14741.60135820194</v>
      </c>
      <c r="W465" s="14">
        <f>VLOOKUP($A465,Python数据平滑!$A$172:$AN$225,COLUMN(Python数据平滑!U$172),0)</f>
        <v>14688.83283846298</v>
      </c>
      <c r="X465" s="14">
        <f>VLOOKUP($A465,Python数据平滑!$A$172:$AN$225,COLUMN(Python数据平滑!V$172),0)</f>
        <v>14615.336312804529</v>
      </c>
      <c r="Y465" s="14">
        <f>VLOOKUP($A465,Python数据平滑!$A$172:$AN$225,COLUMN(Python数据平滑!W$172),0)</f>
        <v>14523.95969251562</v>
      </c>
      <c r="Z465" s="14">
        <f>VLOOKUP($A465,Python数据平滑!$A$172:$AN$225,COLUMN(Python数据平滑!X$172),0)</f>
        <v>14417.559455631001</v>
      </c>
      <c r="AA465" s="14">
        <f>VLOOKUP($A465,Python数据平滑!$A$172:$AN$225,COLUMN(Python数据平滑!Y$172),0)</f>
        <v>14298.97013864289</v>
      </c>
      <c r="AB465" s="14">
        <f>VLOOKUP($A465,Python数据平滑!$A$172:$AN$225,COLUMN(Python数据平滑!Z$172),0)</f>
        <v>14170.979085283539</v>
      </c>
      <c r="AC465" s="14">
        <f>VLOOKUP($A465,Python数据平滑!$A$172:$AN$225,COLUMN(Python数据平滑!AA$172),0)</f>
        <v>14036.30647705531</v>
      </c>
      <c r="AD465" s="14">
        <f>VLOOKUP($A465,Python数据平滑!$A$172:$AN$225,COLUMN(Python数据平滑!AB$172),0)</f>
        <v>13897.590554178059</v>
      </c>
      <c r="AE465" s="14">
        <f>VLOOKUP($A465,Python数据平滑!$A$172:$AN$225,COLUMN(Python数据平滑!AC$172),0)</f>
        <v>13757.37784650526</v>
      </c>
      <c r="AF465" s="14">
        <f>VLOOKUP($A465,Python数据平滑!$A$172:$AN$225,COLUMN(Python数据平滑!AD$172),0)</f>
        <v>13618.11817127116</v>
      </c>
      <c r="AG465" s="14">
        <f>VLOOKUP($A465,Python数据平滑!$A$172:$AN$225,COLUMN(Python数据平滑!AE$172),0)</f>
        <v>13482.164117049821</v>
      </c>
      <c r="AH465" s="14">
        <f>VLOOKUP($A465,Python数据平滑!$A$172:$AN$225,COLUMN(Python数据平滑!AF$172),0)</f>
        <v>13351.77471931501</v>
      </c>
      <c r="AI465" s="14">
        <f>VLOOKUP($A465,Python数据平滑!$A$172:$AN$225,COLUMN(Python数据平滑!AG$172),0)</f>
        <v>13229.1230405105</v>
      </c>
      <c r="AJ465" s="14">
        <f>VLOOKUP($A465,Python数据平滑!$A$172:$AN$225,COLUMN(Python数据平滑!AH$172),0)</f>
        <v>13116.307394563981</v>
      </c>
      <c r="AK465" s="14">
        <f>VLOOKUP($A465,Python数据平滑!$A$172:$AN$225,COLUMN(Python数据平滑!AI$172),0)</f>
        <v>13015.36600045699</v>
      </c>
      <c r="AL465" s="14">
        <f>VLOOKUP($A465,Python数据平滑!$A$172:$AN$225,COLUMN(Python数据平滑!AJ$172),0)</f>
        <v>12928.29491028665</v>
      </c>
      <c r="AM465" s="14">
        <f>VLOOKUP($A465,Python数据平滑!$A$172:$AN$225,COLUMN(Python数据平滑!AK$172),0)</f>
        <v>12857.06913320033</v>
      </c>
      <c r="AN465" s="14">
        <f>VLOOKUP($A465,Python数据平滑!$A$172:$AN$225,COLUMN(Python数据平滑!AL$172),0)</f>
        <v>12803.666967261721</v>
      </c>
      <c r="AO465" s="14">
        <f>VLOOKUP($A465,Python数据平滑!$A$172:$AN$225,COLUMN(Python数据平滑!AM$172),0)</f>
        <v>12770.09765708996</v>
      </c>
      <c r="AP465" s="167">
        <f>VLOOKUP($A465,Python数据平滑!$A$172:$AN$225,COLUMN(Python数据平滑!AN$172),0)</f>
        <v>12758.43261728733</v>
      </c>
    </row>
    <row r="466" spans="1:42" x14ac:dyDescent="0.25">
      <c r="A466" s="132" t="s">
        <v>45</v>
      </c>
      <c r="B466" s="118">
        <f>VLOOKUP($A466,'中情景（2001-2060, 2020RMB）'!$A$14:$W$70,COLUMN('中情景（2001-2060, 2020RMB）'!U$1),0)</f>
        <v>5671.8703052305846</v>
      </c>
      <c r="C466" s="14">
        <f>VLOOKUP($A466,'中情景（2001-2060, 2020RMB）'!$A$14:$W$70,COLUMN('中情景（2001-2060, 2020RMB）'!V$1),0)</f>
        <v>6377.9299660669476</v>
      </c>
      <c r="D466" s="14">
        <f>VLOOKUP($A466,'中情景（2001-2060, 2020RMB）'!$A$14:$W$70,COLUMN('中情景（2001-2060, 2020RMB）'!W$1),0)</f>
        <v>6627.9200426937196</v>
      </c>
      <c r="E466" s="14">
        <f>VLOOKUP($A466,Python数据平滑!$A$172:$AN$225,COLUMN(Python数据平滑!C$172),0)</f>
        <v>6697.3679457502612</v>
      </c>
      <c r="F466" s="14">
        <f>VLOOKUP($A466,Python数据平滑!$A$172:$AN$225,COLUMN(Python数据平滑!D$172),0)</f>
        <v>6872.8774763526953</v>
      </c>
      <c r="G466" s="14">
        <f>VLOOKUP($A466,Python数据平滑!$A$172:$AN$225,COLUMN(Python数据平滑!E$172),0)</f>
        <v>7104.952976902171</v>
      </c>
      <c r="H466" s="14">
        <f>VLOOKUP($A466,Python数据平滑!$A$172:$AN$225,COLUMN(Python数据平滑!F$172),0)</f>
        <v>7348.9187351302626</v>
      </c>
      <c r="I466" s="14">
        <f>VLOOKUP($A466,Python数据平滑!$A$172:$AN$225,COLUMN(Python数据平滑!G$172),0)</f>
        <v>7593.8177328919701</v>
      </c>
      <c r="J466" s="14">
        <f>VLOOKUP($A466,Python数据平滑!$A$172:$AN$225,COLUMN(Python数据平滑!H$172),0)</f>
        <v>7837.4915135999036</v>
      </c>
      <c r="K466" s="14">
        <f>VLOOKUP($A466,Python数据平滑!$A$172:$AN$225,COLUMN(Python数据平滑!I$172),0)</f>
        <v>8077.5544143897187</v>
      </c>
      <c r="L466" s="14">
        <f>VLOOKUP($A466,Python数据平滑!$A$172:$AN$225,COLUMN(Python数据平滑!J$172),0)</f>
        <v>8311.4021962450151</v>
      </c>
      <c r="M466" s="14">
        <f>VLOOKUP($A466,Python数据平滑!$A$172:$AN$225,COLUMN(Python数据平滑!K$172),0)</f>
        <v>8536.4186308822373</v>
      </c>
      <c r="N466" s="14">
        <f>VLOOKUP($A466,Python数据平滑!$A$172:$AN$225,COLUMN(Python数据平滑!L$172),0)</f>
        <v>8750.6095868992852</v>
      </c>
      <c r="O466" s="14">
        <f>VLOOKUP($A466,Python数据平滑!$A$172:$AN$225,COLUMN(Python数据平滑!M$172),0)</f>
        <v>8952.122229071214</v>
      </c>
      <c r="P466" s="14">
        <f>VLOOKUP($A466,Python数据平滑!$A$172:$AN$225,COLUMN(Python数据平滑!N$172),0)</f>
        <v>9139.0843629824212</v>
      </c>
      <c r="Q466" s="14">
        <f>VLOOKUP($A466,Python数据平滑!$A$172:$AN$225,COLUMN(Python数据平滑!O$172),0)</f>
        <v>9309.6263963173988</v>
      </c>
      <c r="R466" s="14">
        <f>VLOOKUP($A466,Python数据平滑!$A$172:$AN$225,COLUMN(Python数据平滑!P$172),0)</f>
        <v>9462.2343836376622</v>
      </c>
      <c r="S466" s="14">
        <f>VLOOKUP($A466,Python数据平滑!$A$172:$AN$225,COLUMN(Python数据平滑!Q$172),0)</f>
        <v>9596.8000455406436</v>
      </c>
      <c r="T466" s="14">
        <f>VLOOKUP($A466,Python数据平滑!$A$172:$AN$225,COLUMN(Python数据平滑!R$172),0)</f>
        <v>9713.7070919621601</v>
      </c>
      <c r="U466" s="14">
        <f>VLOOKUP($A466,Python数据平滑!$A$172:$AN$225,COLUMN(Python数据平滑!S$172),0)</f>
        <v>9813.4991862921652</v>
      </c>
      <c r="V466" s="14">
        <f>VLOOKUP($A466,Python数据平滑!$A$172:$AN$225,COLUMN(Python数据平滑!T$172),0)</f>
        <v>9896.8645111149544</v>
      </c>
      <c r="W466" s="14">
        <f>VLOOKUP($A466,Python数据平滑!$A$172:$AN$225,COLUMN(Python数据平滑!U$172),0)</f>
        <v>9964.6195624802367</v>
      </c>
      <c r="X466" s="14">
        <f>VLOOKUP($A466,Python数据平滑!$A$172:$AN$225,COLUMN(Python数据平滑!V$172),0)</f>
        <v>10017.692600202019</v>
      </c>
      <c r="Y466" s="14">
        <f>VLOOKUP($A466,Python数据平滑!$A$172:$AN$225,COLUMN(Python数据平滑!W$172),0)</f>
        <v>10057.107146912391</v>
      </c>
      <c r="Z466" s="14">
        <f>VLOOKUP($A466,Python数据平滑!$A$172:$AN$225,COLUMN(Python数据平滑!X$172),0)</f>
        <v>10083.965887633731</v>
      </c>
      <c r="AA466" s="14">
        <f>VLOOKUP($A466,Python数据平滑!$A$172:$AN$225,COLUMN(Python数据平滑!Y$172),0)</f>
        <v>10099.43527671013</v>
      </c>
      <c r="AB466" s="14">
        <f>VLOOKUP($A466,Python数据平滑!$A$172:$AN$225,COLUMN(Python数据平滑!Z$172),0)</f>
        <v>10104.731112132989</v>
      </c>
      <c r="AC466" s="14">
        <f>VLOOKUP($A466,Python数据平滑!$A$172:$AN$225,COLUMN(Python数据平滑!AA$172),0)</f>
        <v>10101.10529045883</v>
      </c>
      <c r="AD466" s="14">
        <f>VLOOKUP($A466,Python数据平滑!$A$172:$AN$225,COLUMN(Python数据平滑!AB$172),0)</f>
        <v>10089.833910252029</v>
      </c>
      <c r="AE466" s="14">
        <f>VLOOKUP($A466,Python数据平滑!$A$172:$AN$225,COLUMN(Python数据平滑!AC$172),0)</f>
        <v>10072.206849619621</v>
      </c>
      <c r="AF466" s="14">
        <f>VLOOKUP($A466,Python数据平滑!$A$172:$AN$225,COLUMN(Python数据平滑!AD$172),0)</f>
        <v>10049.51890498871</v>
      </c>
      <c r="AG466" s="14">
        <f>VLOOKUP($A466,Python数据平滑!$A$172:$AN$225,COLUMN(Python数据平滑!AE$172),0)</f>
        <v>10023.062544604971</v>
      </c>
      <c r="AH466" s="14">
        <f>VLOOKUP($A466,Python数据平滑!$A$172:$AN$225,COLUMN(Python数据平滑!AF$172),0)</f>
        <v>9994.1223018448636</v>
      </c>
      <c r="AI466" s="14">
        <f>VLOOKUP($A466,Python数据平滑!$A$172:$AN$225,COLUMN(Python数据平滑!AG$172),0)</f>
        <v>9963.9708106753333</v>
      </c>
      <c r="AJ466" s="14">
        <f>VLOOKUP($A466,Python数据平滑!$A$172:$AN$225,COLUMN(Python数据平滑!AH$172),0)</f>
        <v>9933.8664686193042</v>
      </c>
      <c r="AK466" s="14">
        <f>VLOOKUP($A466,Python数据平滑!$A$172:$AN$225,COLUMN(Python数据平滑!AI$172),0)</f>
        <v>9905.0527014186755</v>
      </c>
      <c r="AL466" s="14">
        <f>VLOOKUP($A466,Python数据平滑!$A$172:$AN$225,COLUMN(Python数据平滑!AJ$172),0)</f>
        <v>9878.7587981475135</v>
      </c>
      <c r="AM466" s="14">
        <f>VLOOKUP($A466,Python数据平滑!$A$172:$AN$225,COLUMN(Python数据平滑!AK$172),0)</f>
        <v>9856.2022856892036</v>
      </c>
      <c r="AN466" s="14">
        <f>VLOOKUP($A466,Python数据平滑!$A$172:$AN$225,COLUMN(Python数据平滑!AL$172),0)</f>
        <v>9838.5928170948664</v>
      </c>
      <c r="AO466" s="14">
        <f>VLOOKUP($A466,Python数据平滑!$A$172:$AN$225,COLUMN(Python数据平滑!AM$172),0)</f>
        <v>9827.137559257355</v>
      </c>
      <c r="AP466" s="167">
        <f>VLOOKUP($A466,Python数据平滑!$A$172:$AN$225,COLUMN(Python数据平滑!AN$172),0)</f>
        <v>9823.0480814877537</v>
      </c>
    </row>
    <row r="467" spans="1:42" x14ac:dyDescent="0.25">
      <c r="A467" s="132" t="s">
        <v>46</v>
      </c>
      <c r="B467" s="118">
        <f>VLOOKUP($A467,'中情景（2001-2060, 2020RMB）'!$A$14:$W$70,COLUMN('中情景（2001-2060, 2020RMB）'!U$1),0)</f>
        <v>5848.183273548666</v>
      </c>
      <c r="C467" s="14">
        <f>VLOOKUP($A467,'中情景（2001-2060, 2020RMB）'!$A$14:$W$70,COLUMN('中情景（2001-2060, 2020RMB）'!V$1),0)</f>
        <v>6734.5068704919468</v>
      </c>
      <c r="D467" s="14">
        <f>VLOOKUP($A467,'中情景（2001-2060, 2020RMB）'!$A$14:$W$70,COLUMN('中情景（2001-2060, 2020RMB）'!W$1),0)</f>
        <v>7272.1184742926107</v>
      </c>
      <c r="E467" s="14">
        <f>VLOOKUP($A467,Python数据平滑!$A$172:$AN$225,COLUMN(Python数据平滑!C$172),0)</f>
        <v>7383.0033291539821</v>
      </c>
      <c r="F467" s="14">
        <f>VLOOKUP($A467,Python数据平滑!$A$172:$AN$225,COLUMN(Python数据平滑!D$172),0)</f>
        <v>7661.725888249608</v>
      </c>
      <c r="G467" s="14">
        <f>VLOOKUP($A467,Python数据平滑!$A$172:$AN$225,COLUMN(Python数据平滑!E$172),0)</f>
        <v>8026.1517899226064</v>
      </c>
      <c r="H467" s="14">
        <f>VLOOKUP($A467,Python数据平滑!$A$172:$AN$225,COLUMN(Python数据平滑!F$172),0)</f>
        <v>8399.8135270150378</v>
      </c>
      <c r="I467" s="14">
        <f>VLOOKUP($A467,Python数据平滑!$A$172:$AN$225,COLUMN(Python数据平滑!G$172),0)</f>
        <v>8766.4109117299868</v>
      </c>
      <c r="J467" s="14">
        <f>VLOOKUP($A467,Python数据平滑!$A$172:$AN$225,COLUMN(Python数据平滑!H$172),0)</f>
        <v>9126.427533618813</v>
      </c>
      <c r="K467" s="14">
        <f>VLOOKUP($A467,Python数据平滑!$A$172:$AN$225,COLUMN(Python数据平滑!I$172),0)</f>
        <v>9480.7677546453997</v>
      </c>
      <c r="L467" s="14">
        <f>VLOOKUP($A467,Python数据平滑!$A$172:$AN$225,COLUMN(Python数据平滑!J$172),0)</f>
        <v>9830.7538809390389</v>
      </c>
      <c r="M467" s="14">
        <f>VLOOKUP($A467,Python数据平滑!$A$172:$AN$225,COLUMN(Python数据平滑!K$172),0)</f>
        <v>10177.47662278612</v>
      </c>
      <c r="N467" s="14">
        <f>VLOOKUP($A467,Python数据平滑!$A$172:$AN$225,COLUMN(Python数据平滑!L$172),0)</f>
        <v>10519.680433112089</v>
      </c>
      <c r="O467" s="14">
        <f>VLOOKUP($A467,Python数据平滑!$A$172:$AN$225,COLUMN(Python数据平滑!M$172),0)</f>
        <v>10855.39786240938</v>
      </c>
      <c r="P467" s="14">
        <f>VLOOKUP($A467,Python数据平滑!$A$172:$AN$225,COLUMN(Python数据平滑!N$172),0)</f>
        <v>11182.562400999061</v>
      </c>
      <c r="Q467" s="14">
        <f>VLOOKUP($A467,Python数据平滑!$A$172:$AN$225,COLUMN(Python数据平滑!O$172),0)</f>
        <v>11499.022481251481</v>
      </c>
      <c r="R467" s="14">
        <f>VLOOKUP($A467,Python数据平滑!$A$172:$AN$225,COLUMN(Python数据平滑!P$172),0)</f>
        <v>11802.80815442653</v>
      </c>
      <c r="S467" s="14">
        <f>VLOOKUP($A467,Python数据平滑!$A$172:$AN$225,COLUMN(Python数据平滑!Q$172),0)</f>
        <v>12092.94955563558</v>
      </c>
      <c r="T467" s="14">
        <f>VLOOKUP($A467,Python数据平滑!$A$172:$AN$225,COLUMN(Python数据平滑!R$172),0)</f>
        <v>12368.82490086168</v>
      </c>
      <c r="U467" s="14">
        <f>VLOOKUP($A467,Python数据平滑!$A$172:$AN$225,COLUMN(Python数据平滑!S$172),0)</f>
        <v>12629.92546256091</v>
      </c>
      <c r="V467" s="14">
        <f>VLOOKUP($A467,Python数据平滑!$A$172:$AN$225,COLUMN(Python数据平滑!T$172),0)</f>
        <v>12875.856211965091</v>
      </c>
      <c r="W467" s="14">
        <f>VLOOKUP($A467,Python数据平滑!$A$172:$AN$225,COLUMN(Python数据平滑!U$172),0)</f>
        <v>13106.33523698976</v>
      </c>
      <c r="X467" s="14">
        <f>VLOOKUP($A467,Python数据平滑!$A$172:$AN$225,COLUMN(Python数据平滑!V$172),0)</f>
        <v>13321.192021452191</v>
      </c>
      <c r="Y467" s="14">
        <f>VLOOKUP($A467,Python数据平滑!$A$172:$AN$225,COLUMN(Python数据平滑!W$172),0)</f>
        <v>13520.36468446511</v>
      </c>
      <c r="Z467" s="14">
        <f>VLOOKUP($A467,Python数据平滑!$A$172:$AN$225,COLUMN(Python数据平滑!X$172),0)</f>
        <v>13703.896289134589</v>
      </c>
      <c r="AA467" s="14">
        <f>VLOOKUP($A467,Python数据平滑!$A$172:$AN$225,COLUMN(Python数据平滑!Y$172),0)</f>
        <v>13871.930337100001</v>
      </c>
      <c r="AB467" s="14">
        <f>VLOOKUP($A467,Python数据平滑!$A$172:$AN$225,COLUMN(Python数据平滑!Z$172),0)</f>
        <v>14024.70557010095</v>
      </c>
      <c r="AC467" s="14">
        <f>VLOOKUP($A467,Python数据平滑!$A$172:$AN$225,COLUMN(Python数据平滑!AA$172),0)</f>
        <v>14162.55020181566</v>
      </c>
      <c r="AD467" s="14">
        <f>VLOOKUP($A467,Python数据平滑!$A$172:$AN$225,COLUMN(Python数据平滑!AB$172),0)</f>
        <v>14285.875702884839</v>
      </c>
      <c r="AE467" s="14">
        <f>VLOOKUP($A467,Python数据平滑!$A$172:$AN$225,COLUMN(Python数据平滑!AC$172),0)</f>
        <v>14395.17025957029</v>
      </c>
      <c r="AF467" s="14">
        <f>VLOOKUP($A467,Python数据平滑!$A$172:$AN$225,COLUMN(Python数据平滑!AD$172),0)</f>
        <v>14490.992022167829</v>
      </c>
      <c r="AG467" s="14">
        <f>VLOOKUP($A467,Python数据平滑!$A$172:$AN$225,COLUMN(Python数据平滑!AE$172),0)</f>
        <v>14573.96225338994</v>
      </c>
      <c r="AH467" s="14">
        <f>VLOOKUP($A467,Python数据平滑!$A$172:$AN$225,COLUMN(Python数据平滑!AF$172),0)</f>
        <v>14644.758479751201</v>
      </c>
      <c r="AI467" s="14">
        <f>VLOOKUP($A467,Python数据平滑!$A$172:$AN$225,COLUMN(Python数据平滑!AG$172),0)</f>
        <v>14704.107740825781</v>
      </c>
      <c r="AJ467" s="14">
        <f>VLOOKUP($A467,Python数据平滑!$A$172:$AN$225,COLUMN(Python数据平滑!AH$172),0)</f>
        <v>14752.780022381319</v>
      </c>
      <c r="AK467" s="14">
        <f>VLOOKUP($A467,Python数据平滑!$A$172:$AN$225,COLUMN(Python数据平滑!AI$172),0)</f>
        <v>14791.58195010748</v>
      </c>
      <c r="AL467" s="14">
        <f>VLOOKUP($A467,Python数据平滑!$A$172:$AN$225,COLUMN(Python数据平滑!AJ$172),0)</f>
        <v>14821.350811189979</v>
      </c>
      <c r="AM467" s="14">
        <f>VLOOKUP($A467,Python数据平滑!$A$172:$AN$225,COLUMN(Python数据平滑!AK$172),0)</f>
        <v>14842.948961572411</v>
      </c>
      <c r="AN467" s="14">
        <f>VLOOKUP($A467,Python数据平滑!$A$172:$AN$225,COLUMN(Python数据平滑!AL$172),0)</f>
        <v>14857.25866758745</v>
      </c>
      <c r="AO467" s="14">
        <f>VLOOKUP($A467,Python数据平滑!$A$172:$AN$225,COLUMN(Python数据平滑!AM$172),0)</f>
        <v>14865.177421915039</v>
      </c>
      <c r="AP467" s="167">
        <f>VLOOKUP($A467,Python数据平滑!$A$172:$AN$225,COLUMN(Python数据平滑!AN$172),0)</f>
        <v>14867.613765673959</v>
      </c>
    </row>
    <row r="468" spans="1:42" x14ac:dyDescent="0.25">
      <c r="A468" s="132" t="s">
        <v>47</v>
      </c>
      <c r="B468" s="118">
        <f>VLOOKUP($A468,'中情景（2001-2060, 2020RMB）'!$A$14:$W$70,COLUMN('中情景（2001-2060, 2020RMB）'!U$1),0)</f>
        <v>7700.2442564631801</v>
      </c>
      <c r="C468" s="14">
        <f>VLOOKUP($A468,'中情景（2001-2060, 2020RMB）'!$A$14:$W$70,COLUMN('中情景（2001-2060, 2020RMB）'!V$1),0)</f>
        <v>8298.0213959945031</v>
      </c>
      <c r="D468" s="14">
        <f>VLOOKUP($A468,'中情景（2001-2060, 2020RMB）'!$A$14:$W$70,COLUMN('中情景（2001-2060, 2020RMB）'!W$1),0)</f>
        <v>9019.4531857153415</v>
      </c>
      <c r="E468" s="14">
        <f>VLOOKUP($A468,Python数据平滑!$A$172:$AN$225,COLUMN(Python数据平滑!C$172),0)</f>
        <v>9111.7767741440821</v>
      </c>
      <c r="F468" s="14">
        <f>VLOOKUP($A468,Python数据平滑!$A$172:$AN$225,COLUMN(Python数据平滑!D$172),0)</f>
        <v>9345.7687782402136</v>
      </c>
      <c r="G468" s="14">
        <f>VLOOKUP($A468,Python数据平滑!$A$172:$AN$225,COLUMN(Python数据平滑!E$172),0)</f>
        <v>9656.7535516426233</v>
      </c>
      <c r="H468" s="14">
        <f>VLOOKUP($A468,Python数据平滑!$A$172:$AN$225,COLUMN(Python数据平滑!F$172),0)</f>
        <v>9986.4474698463491</v>
      </c>
      <c r="I468" s="14">
        <f>VLOOKUP($A468,Python数据平滑!$A$172:$AN$225,COLUMN(Python数据平滑!G$172),0)</f>
        <v>10320.302667325141</v>
      </c>
      <c r="J468" s="14">
        <f>VLOOKUP($A468,Python数据平滑!$A$172:$AN$225,COLUMN(Python数据平滑!H$172),0)</f>
        <v>10655.10441208878</v>
      </c>
      <c r="K468" s="14">
        <f>VLOOKUP($A468,Python数据平滑!$A$172:$AN$225,COLUMN(Python数据平滑!I$172),0)</f>
        <v>10987.25423411641</v>
      </c>
      <c r="L468" s="14">
        <f>VLOOKUP($A468,Python数据平滑!$A$172:$AN$225,COLUMN(Python数据平滑!J$172),0)</f>
        <v>11312.775037689689</v>
      </c>
      <c r="M468" s="14">
        <f>VLOOKUP($A468,Python数据平滑!$A$172:$AN$225,COLUMN(Python数据平滑!K$172),0)</f>
        <v>11627.736492184251</v>
      </c>
      <c r="N468" s="14">
        <f>VLOOKUP($A468,Python数据平滑!$A$172:$AN$225,COLUMN(Python数据平滑!L$172),0)</f>
        <v>11929.594006365631</v>
      </c>
      <c r="O468" s="14">
        <f>VLOOKUP($A468,Python数据平滑!$A$172:$AN$225,COLUMN(Python数据平滑!M$172),0)</f>
        <v>12216.145952432629</v>
      </c>
      <c r="P468" s="14">
        <f>VLOOKUP($A468,Python数据平滑!$A$172:$AN$225,COLUMN(Python数据平滑!N$172),0)</f>
        <v>12485.16948875737</v>
      </c>
      <c r="Q468" s="14">
        <f>VLOOKUP($A468,Python数据平滑!$A$172:$AN$225,COLUMN(Python数据平滑!O$172),0)</f>
        <v>12734.443373582701</v>
      </c>
      <c r="R468" s="14">
        <f>VLOOKUP($A468,Python数据平滑!$A$172:$AN$225,COLUMN(Python数据平滑!P$172),0)</f>
        <v>12962.1329239201</v>
      </c>
      <c r="S468" s="14">
        <f>VLOOKUP($A468,Python数据平滑!$A$172:$AN$225,COLUMN(Python数据平滑!Q$172),0)</f>
        <v>13167.942606495801</v>
      </c>
      <c r="T468" s="14">
        <f>VLOOKUP($A468,Python数据平滑!$A$172:$AN$225,COLUMN(Python数据平滑!R$172),0)</f>
        <v>13352.124418278479</v>
      </c>
      <c r="U468" s="14">
        <f>VLOOKUP($A468,Python数据平滑!$A$172:$AN$225,COLUMN(Python数据平滑!S$172),0)</f>
        <v>13515.118215432511</v>
      </c>
      <c r="V468" s="14">
        <f>VLOOKUP($A468,Python数据平滑!$A$172:$AN$225,COLUMN(Python数据平滑!T$172),0)</f>
        <v>13657.537478464739</v>
      </c>
      <c r="W468" s="14">
        <f>VLOOKUP($A468,Python数据平滑!$A$172:$AN$225,COLUMN(Python数据平滑!U$172),0)</f>
        <v>13780.15391517331</v>
      </c>
      <c r="X468" s="14">
        <f>VLOOKUP($A468,Python数据平滑!$A$172:$AN$225,COLUMN(Python数据平滑!V$172),0)</f>
        <v>13883.88130991622</v>
      </c>
      <c r="Y468" s="14">
        <f>VLOOKUP($A468,Python数据平滑!$A$172:$AN$225,COLUMN(Python数据平滑!W$172),0)</f>
        <v>13969.75900606072</v>
      </c>
      <c r="Z468" s="14">
        <f>VLOOKUP($A468,Python数据平滑!$A$172:$AN$225,COLUMN(Python数据平滑!X$172),0)</f>
        <v>14038.93537994602</v>
      </c>
      <c r="AA468" s="14">
        <f>VLOOKUP($A468,Python数据平滑!$A$172:$AN$225,COLUMN(Python数据平滑!Y$172),0)</f>
        <v>14092.65163104099</v>
      </c>
      <c r="AB468" s="14">
        <f>VLOOKUP($A468,Python数据平滑!$A$172:$AN$225,COLUMN(Python数据平滑!Z$172),0)</f>
        <v>14132.22617589955</v>
      </c>
      <c r="AC468" s="14">
        <f>VLOOKUP($A468,Python数据平滑!$A$172:$AN$225,COLUMN(Python数据平滑!AA$172),0)</f>
        <v>14159.03989460358</v>
      </c>
      <c r="AD468" s="14">
        <f>VLOOKUP($A468,Python数据平滑!$A$172:$AN$225,COLUMN(Python数据平滑!AB$172),0)</f>
        <v>14174.52243907575</v>
      </c>
      <c r="AE468" s="14">
        <f>VLOOKUP($A468,Python数据平滑!$A$172:$AN$225,COLUMN(Python数据平滑!AC$172),0)</f>
        <v>14180.13977421402</v>
      </c>
      <c r="AF468" s="14">
        <f>VLOOKUP($A468,Python数据平滑!$A$172:$AN$225,COLUMN(Python数据平滑!AD$172),0)</f>
        <v>14177.383086326459</v>
      </c>
      <c r="AG468" s="14">
        <f>VLOOKUP($A468,Python数据平滑!$A$172:$AN$225,COLUMN(Python数据平滑!AE$172),0)</f>
        <v>14167.75915971738</v>
      </c>
      <c r="AH468" s="14">
        <f>VLOOKUP($A468,Python数据平滑!$A$172:$AN$225,COLUMN(Python数据平滑!AF$172),0)</f>
        <v>14152.782292190441</v>
      </c>
      <c r="AI468" s="14">
        <f>VLOOKUP($A468,Python数据平滑!$A$172:$AN$225,COLUMN(Python数据平滑!AG$172),0)</f>
        <v>14133.96779421513</v>
      </c>
      <c r="AJ468" s="14">
        <f>VLOOKUP($A468,Python数据平滑!$A$172:$AN$225,COLUMN(Python数据平滑!AH$172),0)</f>
        <v>14112.827094910759</v>
      </c>
      <c r="AK468" s="14">
        <f>VLOOKUP($A468,Python数据平滑!$A$172:$AN$225,COLUMN(Python数据平滑!AI$172),0)</f>
        <v>14090.86446106238</v>
      </c>
      <c r="AL468" s="14">
        <f>VLOOKUP($A468,Python数据平滑!$A$172:$AN$225,COLUMN(Python数据平滑!AJ$172),0)</f>
        <v>14069.575323208999</v>
      </c>
      <c r="AM468" s="14">
        <f>VLOOKUP($A468,Python数据平滑!$A$172:$AN$225,COLUMN(Python数据平滑!AK$172),0)</f>
        <v>14050.44619546694</v>
      </c>
      <c r="AN468" s="14">
        <f>VLOOKUP($A468,Python数据平滑!$A$172:$AN$225,COLUMN(Python数据平滑!AL$172),0)</f>
        <v>14034.95617313649</v>
      </c>
      <c r="AO468" s="14">
        <f>VLOOKUP($A468,Python数据平滑!$A$172:$AN$225,COLUMN(Python数据平滑!AM$172),0)</f>
        <v>14024.579994237471</v>
      </c>
      <c r="AP468" s="167">
        <f>VLOOKUP($A468,Python数据平滑!$A$172:$AN$225,COLUMN(Python数据平滑!AN$172),0)</f>
        <v>14020.79265786261</v>
      </c>
    </row>
    <row r="469" spans="1:42" x14ac:dyDescent="0.25">
      <c r="A469" s="132" t="s">
        <v>48</v>
      </c>
      <c r="B469" s="118">
        <f>VLOOKUP($A469,'中情景（2001-2060, 2020RMB）'!$A$14:$W$70,COLUMN('中情景（2001-2060, 2020RMB）'!U$1),0)</f>
        <v>2932.9101730437146</v>
      </c>
      <c r="C469" s="14">
        <f>VLOOKUP($A469,'中情景（2001-2060, 2020RMB）'!$A$14:$W$70,COLUMN('中情景（2001-2060, 2020RMB）'!V$1),0)</f>
        <v>3316.3341738898448</v>
      </c>
      <c r="D469" s="14">
        <f>VLOOKUP($A469,'中情景（2001-2060, 2020RMB）'!$A$14:$W$70,COLUMN('中情景（2001-2060, 2020RMB）'!W$1),0)</f>
        <v>3355.3629553285882</v>
      </c>
      <c r="E469" s="14">
        <f>VLOOKUP($A469,Python数据平滑!$A$172:$AN$225,COLUMN(Python数据平滑!C$172),0)</f>
        <v>3341.671505609625</v>
      </c>
      <c r="F469" s="14">
        <f>VLOOKUP($A469,Python数据平滑!$A$172:$AN$225,COLUMN(Python数据平滑!D$172),0)</f>
        <v>3313.7351647313681</v>
      </c>
      <c r="G469" s="14">
        <f>VLOOKUP($A469,Python数据平滑!$A$172:$AN$225,COLUMN(Python数据平滑!E$172),0)</f>
        <v>3290.9672824402091</v>
      </c>
      <c r="H469" s="14">
        <f>VLOOKUP($A469,Python数据平滑!$A$172:$AN$225,COLUMN(Python数据平滑!F$172),0)</f>
        <v>3288.0681468894509</v>
      </c>
      <c r="I469" s="14">
        <f>VLOOKUP($A469,Python数据平滑!$A$172:$AN$225,COLUMN(Python数据平滑!G$172),0)</f>
        <v>3302.7867612224059</v>
      </c>
      <c r="J469" s="14">
        <f>VLOOKUP($A469,Python数据平滑!$A$172:$AN$225,COLUMN(Python数据平滑!H$172),0)</f>
        <v>3328.8295392724572</v>
      </c>
      <c r="K469" s="14">
        <f>VLOOKUP($A469,Python数据平滑!$A$172:$AN$225,COLUMN(Python数据平滑!I$172),0)</f>
        <v>3359.8716776093811</v>
      </c>
      <c r="L469" s="14">
        <f>VLOOKUP($A469,Python数据平滑!$A$172:$AN$225,COLUMN(Python数据平滑!J$172),0)</f>
        <v>3389.3994460554859</v>
      </c>
      <c r="M469" s="14">
        <f>VLOOKUP($A469,Python数据平滑!$A$172:$AN$225,COLUMN(Python数据平滑!K$172),0)</f>
        <v>3411.762371343093</v>
      </c>
      <c r="N469" s="14">
        <f>VLOOKUP($A469,Python数据平滑!$A$172:$AN$225,COLUMN(Python数据平滑!L$172),0)</f>
        <v>3425.5525208946619</v>
      </c>
      <c r="O469" s="14">
        <f>VLOOKUP($A469,Python数据平滑!$A$172:$AN$225,COLUMN(Python数据平滑!M$172),0)</f>
        <v>3430.4919928941799</v>
      </c>
      <c r="P469" s="14">
        <f>VLOOKUP($A469,Python数据平滑!$A$172:$AN$225,COLUMN(Python数据平滑!N$172),0)</f>
        <v>3426.3695552969261</v>
      </c>
      <c r="Q469" s="14">
        <f>VLOOKUP($A469,Python数据平滑!$A$172:$AN$225,COLUMN(Python数据平滑!O$172),0)</f>
        <v>3413.045652619202</v>
      </c>
      <c r="R469" s="14">
        <f>VLOOKUP($A469,Python数据平滑!$A$172:$AN$225,COLUMN(Python数据平滑!P$172),0)</f>
        <v>3390.618636281677</v>
      </c>
      <c r="S469" s="14">
        <f>VLOOKUP($A469,Python数据平滑!$A$172:$AN$225,COLUMN(Python数据平滑!Q$172),0)</f>
        <v>3359.9022166875802</v>
      </c>
      <c r="T469" s="14">
        <f>VLOOKUP($A469,Python数据平滑!$A$172:$AN$225,COLUMN(Python数据平滑!R$172),0)</f>
        <v>3321.9097753592609</v>
      </c>
      <c r="U469" s="14">
        <f>VLOOKUP($A469,Python数据平滑!$A$172:$AN$225,COLUMN(Python数据平滑!S$172),0)</f>
        <v>3277.6696700656298</v>
      </c>
      <c r="V469" s="14">
        <f>VLOOKUP($A469,Python数据平滑!$A$172:$AN$225,COLUMN(Python数据平滑!T$172),0)</f>
        <v>3228.2067569769588</v>
      </c>
      <c r="W469" s="14">
        <f>VLOOKUP($A469,Python数据平滑!$A$172:$AN$225,COLUMN(Python数据平滑!U$172),0)</f>
        <v>3174.526572238171</v>
      </c>
      <c r="X469" s="14">
        <f>VLOOKUP($A469,Python数据平滑!$A$172:$AN$225,COLUMN(Python数据平滑!V$172),0)</f>
        <v>3117.602280124921</v>
      </c>
      <c r="Y469" s="14">
        <f>VLOOKUP($A469,Python数据平滑!$A$172:$AN$225,COLUMN(Python数据平滑!W$172),0)</f>
        <v>3058.3643880145319</v>
      </c>
      <c r="Z469" s="14">
        <f>VLOOKUP($A469,Python数据平滑!$A$172:$AN$225,COLUMN(Python数据平滑!X$172),0)</f>
        <v>2997.6931410652792</v>
      </c>
      <c r="AA469" s="14">
        <f>VLOOKUP($A469,Python数据平滑!$A$172:$AN$225,COLUMN(Python数据平滑!Y$172),0)</f>
        <v>2936.4134423281839</v>
      </c>
      <c r="AB469" s="14">
        <f>VLOOKUP($A469,Python数据平滑!$A$172:$AN$225,COLUMN(Python数据平滑!Z$172),0)</f>
        <v>2875.2920964776031</v>
      </c>
      <c r="AC469" s="14">
        <f>VLOOKUP($A469,Python数据平滑!$A$172:$AN$225,COLUMN(Python数据平滑!AA$172),0)</f>
        <v>2815.037146076199</v>
      </c>
      <c r="AD469" s="14">
        <f>VLOOKUP($A469,Python数据平滑!$A$172:$AN$225,COLUMN(Python数据平滑!AB$172),0)</f>
        <v>2756.2990563620142</v>
      </c>
      <c r="AE469" s="14">
        <f>VLOOKUP($A469,Python数据平滑!$A$172:$AN$225,COLUMN(Python数据平滑!AC$172),0)</f>
        <v>2699.6735057321112</v>
      </c>
      <c r="AF469" s="14">
        <f>VLOOKUP($A469,Python数据平滑!$A$172:$AN$225,COLUMN(Python数据平滑!AD$172),0)</f>
        <v>2645.7055520770259</v>
      </c>
      <c r="AG469" s="14">
        <f>VLOOKUP($A469,Python数据平滑!$A$172:$AN$225,COLUMN(Python数据平滑!AE$172),0)</f>
        <v>2594.8949676612528</v>
      </c>
      <c r="AH469" s="14">
        <f>VLOOKUP($A469,Python数据平滑!$A$172:$AN$225,COLUMN(Python数据平滑!AF$172),0)</f>
        <v>2547.7025653400178</v>
      </c>
      <c r="AI469" s="14">
        <f>VLOOKUP($A469,Python数据平滑!$A$172:$AN$225,COLUMN(Python数据平滑!AG$172),0)</f>
        <v>2504.5573748772172</v>
      </c>
      <c r="AJ469" s="14">
        <f>VLOOKUP($A469,Python数据平滑!$A$172:$AN$225,COLUMN(Python数据平滑!AH$172),0)</f>
        <v>2465.8645687122098</v>
      </c>
      <c r="AK469" s="14">
        <f>VLOOKUP($A469,Python数据平滑!$A$172:$AN$225,COLUMN(Python数据平滑!AI$172),0)</f>
        <v>2432.0140809034428</v>
      </c>
      <c r="AL469" s="14">
        <f>VLOOKUP($A469,Python数据平滑!$A$172:$AN$225,COLUMN(Python数据平滑!AJ$172),0)</f>
        <v>2403.389910838021</v>
      </c>
      <c r="AM469" s="14">
        <f>VLOOKUP($A469,Python数据平滑!$A$172:$AN$225,COLUMN(Python数据平滑!AK$172),0)</f>
        <v>2380.3801548578231</v>
      </c>
      <c r="AN469" s="14">
        <f>VLOOKUP($A469,Python数据平滑!$A$172:$AN$225,COLUMN(Python数据平滑!AL$172),0)</f>
        <v>2363.387865004911</v>
      </c>
      <c r="AO469" s="14">
        <f>VLOOKUP($A469,Python数据平滑!$A$172:$AN$225,COLUMN(Python数据平滑!AM$172),0)</f>
        <v>2352.8428960581682</v>
      </c>
      <c r="AP469" s="167">
        <f>VLOOKUP($A469,Python数据平滑!$A$172:$AN$225,COLUMN(Python数据平滑!AN$172),0)</f>
        <v>2349.214972062066</v>
      </c>
    </row>
    <row r="470" spans="1:42" x14ac:dyDescent="0.25">
      <c r="A470" s="132" t="s">
        <v>49</v>
      </c>
      <c r="B470" s="118">
        <f>VLOOKUP($A470,'中情景（2001-2060, 2020RMB）'!$A$14:$W$70,COLUMN('中情景（2001-2060, 2020RMB）'!U$1),0)</f>
        <v>2641.6002604003402</v>
      </c>
      <c r="C470" s="14">
        <f>VLOOKUP($A470,'中情景（2001-2060, 2020RMB）'!$A$14:$W$70,COLUMN('中情景（2001-2060, 2020RMB）'!V$1),0)</f>
        <v>3036.4481610921225</v>
      </c>
      <c r="D470" s="14">
        <f>VLOOKUP($A470,'中情景（2001-2060, 2020RMB）'!$A$14:$W$70,COLUMN('中情景（2001-2060, 2020RMB）'!W$1),0)</f>
        <v>3069.0985404160137</v>
      </c>
      <c r="E470" s="14">
        <f>VLOOKUP($A470,Python数据平滑!$A$172:$AN$225,COLUMN(Python数据平滑!C$172),0)</f>
        <v>3077.3148366665018</v>
      </c>
      <c r="F470" s="14">
        <f>VLOOKUP($A470,Python数据平滑!$A$172:$AN$225,COLUMN(Python数据平滑!D$172),0)</f>
        <v>3100.6967274742051</v>
      </c>
      <c r="G470" s="14">
        <f>VLOOKUP($A470,Python数据平滑!$A$172:$AN$225,COLUMN(Python数据平滑!E$172),0)</f>
        <v>3137.4658859207821</v>
      </c>
      <c r="H470" s="14">
        <f>VLOOKUP($A470,Python数据平滑!$A$172:$AN$225,COLUMN(Python数据平滑!F$172),0)</f>
        <v>3185.6873427864221</v>
      </c>
      <c r="I470" s="14">
        <f>VLOOKUP($A470,Python数据平滑!$A$172:$AN$225,COLUMN(Python数据平滑!G$172),0)</f>
        <v>3242.4073981689889</v>
      </c>
      <c r="J470" s="14">
        <f>VLOOKUP($A470,Python数据平滑!$A$172:$AN$225,COLUMN(Python数据平滑!H$172),0)</f>
        <v>3304.2594516109521</v>
      </c>
      <c r="K470" s="14">
        <f>VLOOKUP($A470,Python数据平滑!$A$172:$AN$225,COLUMN(Python数据平滑!I$172),0)</f>
        <v>3367.6322623314982</v>
      </c>
      <c r="L470" s="14">
        <f>VLOOKUP($A470,Python数据平滑!$A$172:$AN$225,COLUMN(Python数据平滑!J$172),0)</f>
        <v>3428.6328104918848</v>
      </c>
      <c r="M470" s="14">
        <f>VLOOKUP($A470,Python数据平滑!$A$172:$AN$225,COLUMN(Python数据平滑!K$172),0)</f>
        <v>3483.7194650094998</v>
      </c>
      <c r="N470" s="14">
        <f>VLOOKUP($A470,Python数据平滑!$A$172:$AN$225,COLUMN(Python数据平滑!L$172),0)</f>
        <v>3531.7045292876701</v>
      </c>
      <c r="O470" s="14">
        <f>VLOOKUP($A470,Python数据平滑!$A$172:$AN$225,COLUMN(Python数据平滑!M$172),0)</f>
        <v>3572.0365898044452</v>
      </c>
      <c r="P470" s="14">
        <f>VLOOKUP($A470,Python数据平滑!$A$172:$AN$225,COLUMN(Python数据平滑!N$172),0)</f>
        <v>3604.2021821382018</v>
      </c>
      <c r="Q470" s="14">
        <f>VLOOKUP($A470,Python数据平滑!$A$172:$AN$225,COLUMN(Python数据平滑!O$172),0)</f>
        <v>3627.7342219911252</v>
      </c>
      <c r="R470" s="14">
        <f>VLOOKUP($A470,Python数据平滑!$A$172:$AN$225,COLUMN(Python数据平滑!P$172),0)</f>
        <v>3642.3726173598939</v>
      </c>
      <c r="S470" s="14">
        <f>VLOOKUP($A470,Python数据平滑!$A$172:$AN$225,COLUMN(Python数据平滑!Q$172),0)</f>
        <v>3648.5310999185322</v>
      </c>
      <c r="T470" s="14">
        <f>VLOOKUP($A470,Python数据平滑!$A$172:$AN$225,COLUMN(Python数据平滑!R$172),0)</f>
        <v>3646.8411053469981</v>
      </c>
      <c r="U470" s="14">
        <f>VLOOKUP($A470,Python数据平滑!$A$172:$AN$225,COLUMN(Python数据平滑!S$172),0)</f>
        <v>3637.9864545954551</v>
      </c>
      <c r="V470" s="14">
        <f>VLOOKUP($A470,Python数据平滑!$A$172:$AN$225,COLUMN(Python数据平滑!T$172),0)</f>
        <v>3622.689402960048</v>
      </c>
      <c r="W470" s="14">
        <f>VLOOKUP($A470,Python数据平滑!$A$172:$AN$225,COLUMN(Python数据平滑!U$172),0)</f>
        <v>3601.6976229659672</v>
      </c>
      <c r="X470" s="14">
        <f>VLOOKUP($A470,Python数据平滑!$A$172:$AN$225,COLUMN(Python数据平滑!V$172),0)</f>
        <v>3575.7723537944939</v>
      </c>
      <c r="Y470" s="14">
        <f>VLOOKUP($A470,Python数据平滑!$A$172:$AN$225,COLUMN(Python数据平滑!W$172),0)</f>
        <v>3545.6778867848038</v>
      </c>
      <c r="Z470" s="14">
        <f>VLOOKUP($A470,Python数据平滑!$A$172:$AN$225,COLUMN(Python数据平滑!X$172),0)</f>
        <v>3512.1724977002868</v>
      </c>
      <c r="AA470" s="14">
        <f>VLOOKUP($A470,Python数据平滑!$A$172:$AN$225,COLUMN(Python数据平滑!Y$172),0)</f>
        <v>3476.0008837283458</v>
      </c>
      <c r="AB470" s="14">
        <f>VLOOKUP($A470,Python数据平滑!$A$172:$AN$225,COLUMN(Python数据平滑!Z$172),0)</f>
        <v>3437.8881177778349</v>
      </c>
      <c r="AC470" s="14">
        <f>VLOOKUP($A470,Python数据平滑!$A$172:$AN$225,COLUMN(Python数据平滑!AA$172),0)</f>
        <v>3398.5350952339072</v>
      </c>
      <c r="AD470" s="14">
        <f>VLOOKUP($A470,Python数据平滑!$A$172:$AN$225,COLUMN(Python数据平滑!AB$172),0)</f>
        <v>3358.615419175866</v>
      </c>
      <c r="AE470" s="14">
        <f>VLOOKUP($A470,Python数据平滑!$A$172:$AN$225,COLUMN(Python数据平滑!AC$172),0)</f>
        <v>3318.773649051283</v>
      </c>
      <c r="AF470" s="14">
        <f>VLOOKUP($A470,Python数据平滑!$A$172:$AN$225,COLUMN(Python数据平滑!AD$172),0)</f>
        <v>3279.6248245543461</v>
      </c>
      <c r="AG470" s="14">
        <f>VLOOKUP($A470,Python数据平滑!$A$172:$AN$225,COLUMN(Python数据平滑!AE$172),0)</f>
        <v>3241.7551704185989</v>
      </c>
      <c r="AH470" s="14">
        <f>VLOOKUP($A470,Python数据平滑!$A$172:$AN$225,COLUMN(Python数据平滑!AF$172),0)</f>
        <v>3205.7238883430218</v>
      </c>
      <c r="AI470" s="14">
        <f>VLOOKUP($A470,Python数据平滑!$A$172:$AN$225,COLUMN(Python数据平滑!AG$172),0)</f>
        <v>3172.0659486341128</v>
      </c>
      <c r="AJ470" s="14">
        <f>VLOOKUP($A470,Python数据平滑!$A$172:$AN$225,COLUMN(Python数据平滑!AH$172),0)</f>
        <v>3141.2958057079741</v>
      </c>
      <c r="AK470" s="14">
        <f>VLOOKUP($A470,Python数据平滑!$A$172:$AN$225,COLUMN(Python数据平滑!AI$172),0)</f>
        <v>3113.9119777872079</v>
      </c>
      <c r="AL470" s="14">
        <f>VLOOKUP($A470,Python数据平滑!$A$172:$AN$225,COLUMN(Python数据平滑!AJ$172),0)</f>
        <v>3090.4024515160431</v>
      </c>
      <c r="AM470" s="14">
        <f>VLOOKUP($A470,Python数据平滑!$A$172:$AN$225,COLUMN(Python数据平滑!AK$172),0)</f>
        <v>3071.2508965495558</v>
      </c>
      <c r="AN470" s="14">
        <f>VLOOKUP($A470,Python数据平滑!$A$172:$AN$225,COLUMN(Python数据平滑!AL$172),0)</f>
        <v>3056.9437034117718</v>
      </c>
      <c r="AO470" s="14">
        <f>VLOOKUP($A470,Python数据平滑!$A$172:$AN$225,COLUMN(Python数据平滑!AM$172),0)</f>
        <v>3047.9778902778489</v>
      </c>
      <c r="AP470" s="167">
        <f>VLOOKUP($A470,Python数据平滑!$A$172:$AN$225,COLUMN(Python数据平滑!AN$172),0)</f>
        <v>3044.869961329071</v>
      </c>
    </row>
    <row r="471" spans="1:42" x14ac:dyDescent="0.25">
      <c r="A471" s="132" t="s">
        <v>50</v>
      </c>
      <c r="B471" s="118">
        <f>VLOOKUP($A471,'中情景（2001-2060, 2020RMB）'!$A$14:$W$70,COLUMN('中情景（2001-2060, 2020RMB）'!U$1),0)</f>
        <v>1627.6494522571516</v>
      </c>
      <c r="C471" s="14">
        <f>VLOOKUP($A471,'中情景（2001-2060, 2020RMB）'!$A$14:$W$70,COLUMN('中情景（2001-2060, 2020RMB）'!V$1),0)</f>
        <v>1901.4435312506728</v>
      </c>
      <c r="D471" s="14">
        <f>VLOOKUP($A471,'中情景（2001-2060, 2020RMB）'!$A$14:$W$70,COLUMN('中情景（2001-2060, 2020RMB）'!W$1),0)</f>
        <v>1802.1334874675638</v>
      </c>
      <c r="E471" s="14">
        <f>VLOOKUP($A471,Python数据平滑!$A$172:$AN$225,COLUMN(Python数据平滑!C$172),0)</f>
        <v>1805.952588389775</v>
      </c>
      <c r="F471" s="14">
        <f>VLOOKUP($A471,Python数据平滑!$A$172:$AN$225,COLUMN(Python数据平滑!D$172),0)</f>
        <v>1817.2849955312799</v>
      </c>
      <c r="G471" s="14">
        <f>VLOOKUP($A471,Python数据平滑!$A$172:$AN$225,COLUMN(Python数据平滑!E$172),0)</f>
        <v>1836.0091658570409</v>
      </c>
      <c r="H471" s="14">
        <f>VLOOKUP($A471,Python数据平滑!$A$172:$AN$225,COLUMN(Python数据平滑!F$172),0)</f>
        <v>1861.752976350235</v>
      </c>
      <c r="I471" s="14">
        <f>VLOOKUP($A471,Python数据平滑!$A$172:$AN$225,COLUMN(Python数据平滑!G$172),0)</f>
        <v>1892.8446734616109</v>
      </c>
      <c r="J471" s="14">
        <f>VLOOKUP($A471,Python数据平滑!$A$172:$AN$225,COLUMN(Python数据平滑!H$172),0)</f>
        <v>1927.198316802413</v>
      </c>
      <c r="K471" s="14">
        <f>VLOOKUP($A471,Python数据平滑!$A$172:$AN$225,COLUMN(Python数据平滑!I$172),0)</f>
        <v>1962.588046045149</v>
      </c>
      <c r="L471" s="14">
        <f>VLOOKUP($A471,Python数据平滑!$A$172:$AN$225,COLUMN(Python数据平滑!J$172),0)</f>
        <v>1996.6226950824851</v>
      </c>
      <c r="M471" s="14">
        <f>VLOOKUP($A471,Python数据平滑!$A$172:$AN$225,COLUMN(Python数据平滑!K$172),0)</f>
        <v>2027.13632190413</v>
      </c>
      <c r="N471" s="14">
        <f>VLOOKUP($A471,Python数据平滑!$A$172:$AN$225,COLUMN(Python数据平滑!L$172),0)</f>
        <v>2053.4244448552749</v>
      </c>
      <c r="O471" s="14">
        <f>VLOOKUP($A471,Python数据平滑!$A$172:$AN$225,COLUMN(Python数据平滑!M$172),0)</f>
        <v>2075.177391357081</v>
      </c>
      <c r="P471" s="14">
        <f>VLOOKUP($A471,Python数据平滑!$A$172:$AN$225,COLUMN(Python数据平滑!N$172),0)</f>
        <v>2092.1092535529228</v>
      </c>
      <c r="Q471" s="14">
        <f>VLOOKUP($A471,Python数据平滑!$A$172:$AN$225,COLUMN(Python数据平滑!O$172),0)</f>
        <v>2103.9626891660068</v>
      </c>
      <c r="R471" s="14">
        <f>VLOOKUP($A471,Python数据平滑!$A$172:$AN$225,COLUMN(Python数据平滑!P$172),0)</f>
        <v>2110.6029165971772</v>
      </c>
      <c r="S471" s="14">
        <f>VLOOKUP($A471,Python数据平滑!$A$172:$AN$225,COLUMN(Python数据平滑!Q$172),0)</f>
        <v>2112.290589260544</v>
      </c>
      <c r="T471" s="14">
        <f>VLOOKUP($A471,Python数据平滑!$A$172:$AN$225,COLUMN(Python数据平滑!R$172),0)</f>
        <v>2109.41294947079</v>
      </c>
      <c r="U471" s="14">
        <f>VLOOKUP($A471,Python数据平滑!$A$172:$AN$225,COLUMN(Python数据平滑!S$172),0)</f>
        <v>2102.3864457819659</v>
      </c>
      <c r="V471" s="14">
        <f>VLOOKUP($A471,Python数据平滑!$A$172:$AN$225,COLUMN(Python数据平滑!T$172),0)</f>
        <v>2091.6483288586151</v>
      </c>
      <c r="W471" s="14">
        <f>VLOOKUP($A471,Python数据平滑!$A$172:$AN$225,COLUMN(Python数据平滑!U$172),0)</f>
        <v>2077.6488638207829</v>
      </c>
      <c r="X471" s="14">
        <f>VLOOKUP($A471,Python数据平滑!$A$172:$AN$225,COLUMN(Python数据平滑!V$172),0)</f>
        <v>2060.84429276429</v>
      </c>
      <c r="Y471" s="14">
        <f>VLOOKUP($A471,Python数据平滑!$A$172:$AN$225,COLUMN(Python数据平滑!W$172),0)</f>
        <v>2041.6906420421799</v>
      </c>
      <c r="Z471" s="14">
        <f>VLOOKUP($A471,Python数据平滑!$A$172:$AN$225,COLUMN(Python数据平滑!X$172),0)</f>
        <v>2020.6384328647789</v>
      </c>
      <c r="AA471" s="14">
        <f>VLOOKUP($A471,Python数据平滑!$A$172:$AN$225,COLUMN(Python数据平滑!Y$172),0)</f>
        <v>1998.128321855108</v>
      </c>
      <c r="AB471" s="14">
        <f>VLOOKUP($A471,Python数据平滑!$A$172:$AN$225,COLUMN(Python数据平滑!Z$172),0)</f>
        <v>1974.5876710489331</v>
      </c>
      <c r="AC471" s="14">
        <f>VLOOKUP($A471,Python数据平滑!$A$172:$AN$225,COLUMN(Python数据平滑!AA$172),0)</f>
        <v>1950.428024803962</v>
      </c>
      <c r="AD471" s="14">
        <f>VLOOKUP($A471,Python数据平滑!$A$172:$AN$225,COLUMN(Python数据平滑!AB$172),0)</f>
        <v>1926.043454262315</v>
      </c>
      <c r="AE471" s="14">
        <f>VLOOKUP($A471,Python数据平滑!$A$172:$AN$225,COLUMN(Python数据平滑!AC$172),0)</f>
        <v>1901.809718262313</v>
      </c>
      <c r="AF471" s="14">
        <f>VLOOKUP($A471,Python数据平滑!$A$172:$AN$225,COLUMN(Python数据平滑!AD$172),0)</f>
        <v>1878.084182631042</v>
      </c>
      <c r="AG471" s="14">
        <f>VLOOKUP($A471,Python数据平滑!$A$172:$AN$225,COLUMN(Python数据平滑!AE$172),0)</f>
        <v>1855.2064372166069</v>
      </c>
      <c r="AH471" s="14">
        <f>VLOOKUP($A471,Python数据平滑!$A$172:$AN$225,COLUMN(Python数据平滑!AF$172),0)</f>
        <v>1833.499551394548</v>
      </c>
      <c r="AI471" s="14">
        <f>VLOOKUP($A471,Python数据平滑!$A$172:$AN$225,COLUMN(Python数据平滑!AG$172),0)</f>
        <v>1813.2719136558269</v>
      </c>
      <c r="AJ471" s="14">
        <f>VLOOKUP($A471,Python数据平滑!$A$172:$AN$225,COLUMN(Python数据平滑!AH$172),0)</f>
        <v>1794.819608835101</v>
      </c>
      <c r="AK471" s="14">
        <f>VLOOKUP($A471,Python数据平滑!$A$172:$AN$225,COLUMN(Python数据平滑!AI$172),0)</f>
        <v>1778.4292972134431</v>
      </c>
      <c r="AL471" s="14">
        <f>VLOOKUP($A471,Python数据平滑!$A$172:$AN$225,COLUMN(Python数据平滑!AJ$172),0)</f>
        <v>1764.381572868846</v>
      </c>
      <c r="AM471" s="14">
        <f>VLOOKUP($A471,Python数据平滑!$A$172:$AN$225,COLUMN(Python数据平滑!AK$172),0)</f>
        <v>1752.954794107714</v>
      </c>
      <c r="AN471" s="14">
        <f>VLOOKUP($A471,Python数据平滑!$A$172:$AN$225,COLUMN(Python数据平滑!AL$172),0)</f>
        <v>1744.4293965887571</v>
      </c>
      <c r="AO471" s="14">
        <f>VLOOKUP($A471,Python数据平滑!$A$172:$AN$225,COLUMN(Python数据平滑!AM$172),0)</f>
        <v>1739.092720008641</v>
      </c>
      <c r="AP471" s="167">
        <f>VLOOKUP($A471,Python数据平滑!$A$172:$AN$225,COLUMN(Python数据平滑!AN$172),0)</f>
        <v>1737.2444023060841</v>
      </c>
    </row>
    <row r="472" spans="1:42" x14ac:dyDescent="0.25">
      <c r="A472" s="132" t="s">
        <v>51</v>
      </c>
      <c r="B472" s="118">
        <f>VLOOKUP($A472,'中情景（2001-2060, 2020RMB）'!$A$14:$W$70,COLUMN('中情景（2001-2060, 2020RMB）'!U$1),0)</f>
        <v>1649.6368760600501</v>
      </c>
      <c r="C472" s="14">
        <f>VLOOKUP($A472,'中情景（2001-2060, 2020RMB）'!$A$14:$W$70,COLUMN('中情景（2001-2060, 2020RMB）'!V$1),0)</f>
        <v>1909.953713647637</v>
      </c>
      <c r="D472" s="14">
        <f>VLOOKUP($A472,'中情景（2001-2060, 2020RMB）'!$A$14:$W$70,COLUMN('中情景（2001-2060, 2020RMB）'!W$1),0)</f>
        <v>1947.9528299445335</v>
      </c>
      <c r="E472" s="14">
        <f>VLOOKUP($A472,Python数据平滑!$A$172:$AN$225,COLUMN(Python数据平滑!C$172),0)</f>
        <v>1963.318550156637</v>
      </c>
      <c r="F472" s="14">
        <f>VLOOKUP($A472,Python数据平滑!$A$172:$AN$225,COLUMN(Python数据平滑!D$172),0)</f>
        <v>2002.5965117436931</v>
      </c>
      <c r="G472" s="14">
        <f>VLOOKUP($A472,Python数据平滑!$A$172:$AN$225,COLUMN(Python数据平滑!E$172),0)</f>
        <v>2055.583003385852</v>
      </c>
      <c r="H472" s="14">
        <f>VLOOKUP($A472,Python数据平滑!$A$172:$AN$225,COLUMN(Python数据平滑!F$172),0)</f>
        <v>2113.1706536450588</v>
      </c>
      <c r="I472" s="14">
        <f>VLOOKUP($A472,Python数据平滑!$A$172:$AN$225,COLUMN(Python数据平滑!G$172),0)</f>
        <v>2172.6690320131879</v>
      </c>
      <c r="J472" s="14">
        <f>VLOOKUP($A472,Python数据平滑!$A$172:$AN$225,COLUMN(Python数据平滑!H$172),0)</f>
        <v>2232.976104201734</v>
      </c>
      <c r="K472" s="14">
        <f>VLOOKUP($A472,Python数据平滑!$A$172:$AN$225,COLUMN(Python数据平滑!I$172),0)</f>
        <v>2292.863085492937</v>
      </c>
      <c r="L472" s="14">
        <f>VLOOKUP($A472,Python数据平滑!$A$172:$AN$225,COLUMN(Python数据平滑!J$172),0)</f>
        <v>2350.973652127494</v>
      </c>
      <c r="M472" s="14">
        <f>VLOOKUP($A472,Python数据平滑!$A$172:$AN$225,COLUMN(Python数据平滑!K$172),0)</f>
        <v>2406.0099752885321</v>
      </c>
      <c r="N472" s="14">
        <f>VLOOKUP($A472,Python数据平滑!$A$172:$AN$225,COLUMN(Python数据平滑!L$172),0)</f>
        <v>2457.3163139476401</v>
      </c>
      <c r="O472" s="14">
        <f>VLOOKUP($A472,Python数据平滑!$A$172:$AN$225,COLUMN(Python数据平滑!M$172),0)</f>
        <v>2504.407647609155</v>
      </c>
      <c r="P472" s="14">
        <f>VLOOKUP($A472,Python数据平滑!$A$172:$AN$225,COLUMN(Python数据平滑!N$172),0)</f>
        <v>2546.8046501993449</v>
      </c>
      <c r="Q472" s="14">
        <f>VLOOKUP($A472,Python数据平滑!$A$172:$AN$225,COLUMN(Python数据平滑!O$172),0)</f>
        <v>2584.0400525013401</v>
      </c>
      <c r="R472" s="14">
        <f>VLOOKUP($A472,Python数据平滑!$A$172:$AN$225,COLUMN(Python数据平滑!P$172),0)</f>
        <v>2615.762482085147</v>
      </c>
      <c r="S472" s="14">
        <f>VLOOKUP($A472,Python数据平滑!$A$172:$AN$225,COLUMN(Python数据平滑!Q$172),0)</f>
        <v>2642.0425105859731</v>
      </c>
      <c r="T472" s="14">
        <f>VLOOKUP($A472,Python数据平滑!$A$172:$AN$225,COLUMN(Python数据平滑!R$172),0)</f>
        <v>2663.0959993926722</v>
      </c>
      <c r="U472" s="14">
        <f>VLOOKUP($A472,Python数据平滑!$A$172:$AN$225,COLUMN(Python数据平滑!S$172),0)</f>
        <v>2679.183540636373</v>
      </c>
      <c r="V472" s="14">
        <f>VLOOKUP($A472,Python数据平滑!$A$172:$AN$225,COLUMN(Python数据平滑!T$172),0)</f>
        <v>2690.6042944812921</v>
      </c>
      <c r="W472" s="14">
        <f>VLOOKUP($A472,Python数据平滑!$A$172:$AN$225,COLUMN(Python数据平滑!U$172),0)</f>
        <v>2697.6898184432212</v>
      </c>
      <c r="X472" s="14">
        <f>VLOOKUP($A472,Python数据平滑!$A$172:$AN$225,COLUMN(Python数据平滑!V$172),0)</f>
        <v>2700.7980343940508</v>
      </c>
      <c r="Y472" s="14">
        <f>VLOOKUP($A472,Python数据平滑!$A$172:$AN$225,COLUMN(Python数据平滑!W$172),0)</f>
        <v>2700.3074594266859</v>
      </c>
      <c r="Z472" s="14">
        <f>VLOOKUP($A472,Python数据平滑!$A$172:$AN$225,COLUMN(Python数据平滑!X$172),0)</f>
        <v>2696.6118062735209</v>
      </c>
      <c r="AA472" s="14">
        <f>VLOOKUP($A472,Python数据平滑!$A$172:$AN$225,COLUMN(Python数据平滑!Y$172),0)</f>
        <v>2690.1150383946938</v>
      </c>
      <c r="AB472" s="14">
        <f>VLOOKUP($A472,Python数据平滑!$A$172:$AN$225,COLUMN(Python数据平滑!Z$172),0)</f>
        <v>2681.2269449508649</v>
      </c>
      <c r="AC472" s="14">
        <f>VLOOKUP($A472,Python数据平滑!$A$172:$AN$225,COLUMN(Python数据平滑!AA$172),0)</f>
        <v>2670.3592822821629</v>
      </c>
      <c r="AD472" s="14">
        <f>VLOOKUP($A472,Python数据平滑!$A$172:$AN$225,COLUMN(Python数据平滑!AB$172),0)</f>
        <v>2657.9225117205369</v>
      </c>
      <c r="AE472" s="14">
        <f>VLOOKUP($A472,Python数据平滑!$A$172:$AN$225,COLUMN(Python数据平滑!AC$172),0)</f>
        <v>2644.323148922791</v>
      </c>
      <c r="AF472" s="14">
        <f>VLOOKUP($A472,Python数据平滑!$A$172:$AN$225,COLUMN(Python数据平滑!AD$172),0)</f>
        <v>2629.961727657394</v>
      </c>
      <c r="AG472" s="14">
        <f>VLOOKUP($A472,Python数据平滑!$A$172:$AN$225,COLUMN(Python数据平滑!AE$172),0)</f>
        <v>2615.2313712340961</v>
      </c>
      <c r="AH472" s="14">
        <f>VLOOKUP($A472,Python数据平滑!$A$172:$AN$225,COLUMN(Python数据平滑!AF$172),0)</f>
        <v>2600.5169575657792</v>
      </c>
      <c r="AI472" s="14">
        <f>VLOOKUP($A472,Python数据平滑!$A$172:$AN$225,COLUMN(Python数据平滑!AG$172),0)</f>
        <v>2586.1948591629748</v>
      </c>
      <c r="AJ472" s="14">
        <f>VLOOKUP($A472,Python数据平滑!$A$172:$AN$225,COLUMN(Python数据平滑!AH$172),0)</f>
        <v>2572.6332371008912</v>
      </c>
      <c r="AK472" s="14">
        <f>VLOOKUP($A472,Python数据平滑!$A$172:$AN$225,COLUMN(Python数据平滑!AI$172),0)</f>
        <v>2560.192868055251</v>
      </c>
      <c r="AL472" s="14">
        <f>VLOOKUP($A472,Python数据平滑!$A$172:$AN$225,COLUMN(Python数据平滑!AJ$172),0)</f>
        <v>2549.2284857578552</v>
      </c>
      <c r="AM472" s="14">
        <f>VLOOKUP($A472,Python数据平滑!$A$172:$AN$225,COLUMN(Python数据平滑!AK$172),0)</f>
        <v>2540.0906225646768</v>
      </c>
      <c r="AN472" s="14">
        <f>VLOOKUP($A472,Python数据平滑!$A$172:$AN$225,COLUMN(Python数据平滑!AL$172),0)</f>
        <v>2533.127943173381</v>
      </c>
      <c r="AO472" s="14">
        <f>VLOOKUP($A472,Python数据平滑!$A$172:$AN$225,COLUMN(Python数据平滑!AM$172),0)</f>
        <v>2528.6900708321109</v>
      </c>
      <c r="AP472" s="167">
        <f>VLOOKUP($A472,Python数据平滑!$A$172:$AN$225,COLUMN(Python数据平滑!AN$172),0)</f>
        <v>2527.130916660411</v>
      </c>
    </row>
    <row r="473" spans="1:42" x14ac:dyDescent="0.25">
      <c r="A473" s="132" t="s">
        <v>52</v>
      </c>
      <c r="B473" s="118">
        <f>VLOOKUP($A473,'中情景（2001-2060, 2020RMB）'!$A$14:$W$70,COLUMN('中情景（2001-2060, 2020RMB）'!U$1),0)</f>
        <v>1972.7493616245627</v>
      </c>
      <c r="C473" s="14">
        <f>VLOOKUP($A473,'中情景（2001-2060, 2020RMB）'!$A$14:$W$70,COLUMN('中情景（2001-2060, 2020RMB）'!V$1),0)</f>
        <v>2360.0523650119308</v>
      </c>
      <c r="D473" s="14">
        <f>VLOOKUP($A473,'中情景（2001-2060, 2020RMB）'!$A$14:$W$70,COLUMN('中情景（2001-2060, 2020RMB）'!W$1),0)</f>
        <v>2335.0838323778685</v>
      </c>
      <c r="E473" s="14">
        <f>VLOOKUP($A473,Python数据平滑!$A$172:$AN$225,COLUMN(Python数据平滑!C$172),0)</f>
        <v>2350.813545455645</v>
      </c>
      <c r="F473" s="14">
        <f>VLOOKUP($A473,Python数据平滑!$A$172:$AN$225,COLUMN(Python数据平滑!D$172),0)</f>
        <v>2391.481120614571</v>
      </c>
      <c r="G473" s="14">
        <f>VLOOKUP($A473,Python数据平滑!$A$172:$AN$225,COLUMN(Python数据平滑!E$172),0)</f>
        <v>2447.3792179821862</v>
      </c>
      <c r="H473" s="14">
        <f>VLOOKUP($A473,Python数据平滑!$A$172:$AN$225,COLUMN(Python数据平滑!F$172),0)</f>
        <v>2509.8558997586829</v>
      </c>
      <c r="I473" s="14">
        <f>VLOOKUP($A473,Python数据平滑!$A$172:$AN$225,COLUMN(Python数据平滑!G$172),0)</f>
        <v>2575.9531961114299</v>
      </c>
      <c r="J473" s="14">
        <f>VLOOKUP($A473,Python数据平滑!$A$172:$AN$225,COLUMN(Python数据平滑!H$172),0)</f>
        <v>2644.0669964792719</v>
      </c>
      <c r="K473" s="14">
        <f>VLOOKUP($A473,Python数据平滑!$A$172:$AN$225,COLUMN(Python数据平滑!I$172),0)</f>
        <v>2712.4134996408802</v>
      </c>
      <c r="L473" s="14">
        <f>VLOOKUP($A473,Python数据平滑!$A$172:$AN$225,COLUMN(Python数据平滑!J$172),0)</f>
        <v>2779.0217168010281</v>
      </c>
      <c r="M473" s="14">
        <f>VLOOKUP($A473,Python数据平滑!$A$172:$AN$225,COLUMN(Python数据平滑!K$172),0)</f>
        <v>2842.035317425828</v>
      </c>
      <c r="N473" s="14">
        <f>VLOOKUP($A473,Python数据平滑!$A$172:$AN$225,COLUMN(Python数据平滑!L$172),0)</f>
        <v>2900.6700010292161</v>
      </c>
      <c r="O473" s="14">
        <f>VLOOKUP($A473,Python数据平滑!$A$172:$AN$225,COLUMN(Python数据平滑!M$172),0)</f>
        <v>2954.4291107244039</v>
      </c>
      <c r="P473" s="14">
        <f>VLOOKUP($A473,Python数据平滑!$A$172:$AN$225,COLUMN(Python数据平滑!N$172),0)</f>
        <v>3002.8268893579839</v>
      </c>
      <c r="Q473" s="14">
        <f>VLOOKUP($A473,Python数据平滑!$A$172:$AN$225,COLUMN(Python数据平滑!O$172),0)</f>
        <v>3045.3945403067019</v>
      </c>
      <c r="R473" s="14">
        <f>VLOOKUP($A473,Python数据平滑!$A$172:$AN$225,COLUMN(Python数据平滑!P$172),0)</f>
        <v>3081.7862687989959</v>
      </c>
      <c r="S473" s="14">
        <f>VLOOKUP($A473,Python数据平滑!$A$172:$AN$225,COLUMN(Python数据平滑!Q$172),0)</f>
        <v>3112.0927477689929</v>
      </c>
      <c r="T473" s="14">
        <f>VLOOKUP($A473,Python数据平滑!$A$172:$AN$225,COLUMN(Python数据平滑!R$172),0)</f>
        <v>3136.5560734056148</v>
      </c>
      <c r="U473" s="14">
        <f>VLOOKUP($A473,Python数据平滑!$A$172:$AN$225,COLUMN(Python数据平滑!S$172),0)</f>
        <v>3155.4662046265071</v>
      </c>
      <c r="V473" s="14">
        <f>VLOOKUP($A473,Python数据平滑!$A$172:$AN$225,COLUMN(Python数据平滑!T$172),0)</f>
        <v>3169.1544639408339</v>
      </c>
      <c r="W473" s="14">
        <f>VLOOKUP($A473,Python数据平滑!$A$172:$AN$225,COLUMN(Python数据平滑!U$172),0)</f>
        <v>3177.9870399033821</v>
      </c>
      <c r="X473" s="14">
        <f>VLOOKUP($A473,Python数据平滑!$A$172:$AN$225,COLUMN(Python数据平滑!V$172),0)</f>
        <v>3182.3586378865339</v>
      </c>
      <c r="Y473" s="14">
        <f>VLOOKUP($A473,Python数据平滑!$A$172:$AN$225,COLUMN(Python数据平滑!W$172),0)</f>
        <v>3182.6864065278269</v>
      </c>
      <c r="Z473" s="14">
        <f>VLOOKUP($A473,Python数据平滑!$A$172:$AN$225,COLUMN(Python数据平滑!X$172),0)</f>
        <v>3179.404246908276</v>
      </c>
      <c r="AA473" s="14">
        <f>VLOOKUP($A473,Python数据平滑!$A$172:$AN$225,COLUMN(Python数据平滑!Y$172),0)</f>
        <v>3172.9575911368261</v>
      </c>
      <c r="AB473" s="14">
        <f>VLOOKUP($A473,Python数据平滑!$A$172:$AN$225,COLUMN(Python数据平滑!Z$172),0)</f>
        <v>3163.798717293791</v>
      </c>
      <c r="AC473" s="14">
        <f>VLOOKUP($A473,Python数据平滑!$A$172:$AN$225,COLUMN(Python数据平滑!AA$172),0)</f>
        <v>3152.3826492258409</v>
      </c>
      <c r="AD473" s="14">
        <f>VLOOKUP($A473,Python数据平滑!$A$172:$AN$225,COLUMN(Python数据平滑!AB$172),0)</f>
        <v>3139.163672959723</v>
      </c>
      <c r="AE473" s="14">
        <f>VLOOKUP($A473,Python数据平滑!$A$172:$AN$225,COLUMN(Python数据平滑!AC$172),0)</f>
        <v>3124.5924868584261</v>
      </c>
      <c r="AF473" s="14">
        <f>VLOOKUP($A473,Python数据平滑!$A$172:$AN$225,COLUMN(Python数据平滑!AD$172),0)</f>
        <v>3109.113990312017</v>
      </c>
      <c r="AG473" s="14">
        <f>VLOOKUP($A473,Python数据平滑!$A$172:$AN$225,COLUMN(Python数据平滑!AE$172),0)</f>
        <v>3093.1657058650649</v>
      </c>
      <c r="AH473" s="14">
        <f>VLOOKUP($A473,Python数据平滑!$A$172:$AN$225,COLUMN(Python数据平滑!AF$172),0)</f>
        <v>3077.1768222778892</v>
      </c>
      <c r="AI473" s="14">
        <f>VLOOKUP($A473,Python数据平滑!$A$172:$AN$225,COLUMN(Python数据平滑!AG$172),0)</f>
        <v>3061.5678410780929</v>
      </c>
      <c r="AJ473" s="14">
        <f>VLOOKUP($A473,Python数据平滑!$A$172:$AN$225,COLUMN(Python数据平滑!AH$172),0)</f>
        <v>3046.7508066128612</v>
      </c>
      <c r="AK473" s="14">
        <f>VLOOKUP($A473,Python数据平滑!$A$172:$AN$225,COLUMN(Python数据平滑!AI$172),0)</f>
        <v>3033.1300993644691</v>
      </c>
      <c r="AL473" s="14">
        <f>VLOOKUP($A473,Python数据平滑!$A$172:$AN$225,COLUMN(Python数据平滑!AJ$172),0)</f>
        <v>3021.103774231879</v>
      </c>
      <c r="AM473" s="14">
        <f>VLOOKUP($A473,Python数据平滑!$A$172:$AN$225,COLUMN(Python数据平滑!AK$172),0)</f>
        <v>3011.0654295099398</v>
      </c>
      <c r="AN473" s="14">
        <f>VLOOKUP($A473,Python数据平滑!$A$172:$AN$225,COLUMN(Python数据平滑!AL$172),0)</f>
        <v>3003.4065983328901</v>
      </c>
      <c r="AO473" s="14">
        <f>VLOOKUP($A473,Python数据平滑!$A$172:$AN$225,COLUMN(Python数据平滑!AM$172),0)</f>
        <v>2998.519662349865</v>
      </c>
      <c r="AP473" s="167">
        <f>VLOOKUP($A473,Python数据平滑!$A$172:$AN$225,COLUMN(Python数据平滑!AN$172),0)</f>
        <v>2996.8012973752898</v>
      </c>
    </row>
    <row r="474" spans="1:42" x14ac:dyDescent="0.25">
      <c r="A474" s="132" t="s">
        <v>69</v>
      </c>
      <c r="B474" s="118">
        <f>VLOOKUP($A474,'中情景（2001-2060, 2020RMB）'!$A$14:$W$70,COLUMN('中情景（2001-2060, 2020RMB）'!U$1),0)</f>
        <v>3696.6327461554224</v>
      </c>
      <c r="C474" s="14">
        <f>VLOOKUP($A474,'中情景（2001-2060, 2020RMB）'!$A$14:$W$70,COLUMN('中情景（2001-2060, 2020RMB）'!V$1),0)</f>
        <v>3979.7568976278721</v>
      </c>
      <c r="D474" s="14">
        <f>VLOOKUP($A474,'中情景（2001-2060, 2020RMB）'!$A$14:$W$70,COLUMN('中情景（2001-2060, 2020RMB）'!W$1),0)</f>
        <v>4568.3236898109044</v>
      </c>
      <c r="E474" s="14">
        <f>VLOOKUP($A474,Python数据平滑!$A$172:$AN$225,COLUMN(Python数据平滑!C$172),0)</f>
        <v>4572.8412406367779</v>
      </c>
      <c r="F474" s="14">
        <f>VLOOKUP($A474,Python数据平滑!$A$172:$AN$225,COLUMN(Python数据平滑!D$172),0)</f>
        <v>4588.588251567985</v>
      </c>
      <c r="G474" s="14">
        <f>VLOOKUP($A474,Python数据平滑!$A$172:$AN$225,COLUMN(Python数据平滑!E$172),0)</f>
        <v>4618.953191600599</v>
      </c>
      <c r="H474" s="14">
        <f>VLOOKUP($A474,Python数据平滑!$A$172:$AN$225,COLUMN(Python数据平滑!F$172),0)</f>
        <v>4665.9877880149634</v>
      </c>
      <c r="I474" s="14">
        <f>VLOOKUP($A474,Python数据平滑!$A$172:$AN$225,COLUMN(Python数据平滑!G$172),0)</f>
        <v>4725.7233385836498</v>
      </c>
      <c r="J474" s="14">
        <f>VLOOKUP($A474,Python数据平滑!$A$172:$AN$225,COLUMN(Python数据平滑!H$172),0)</f>
        <v>4792.5096871060814</v>
      </c>
      <c r="K474" s="14">
        <f>VLOOKUP($A474,Python数据平滑!$A$172:$AN$225,COLUMN(Python数据平滑!I$172),0)</f>
        <v>4860.4118463090981</v>
      </c>
      <c r="L474" s="14">
        <f>VLOOKUP($A474,Python数据平滑!$A$172:$AN$225,COLUMN(Python数据平滑!J$172),0)</f>
        <v>4923.1589755573168</v>
      </c>
      <c r="M474" s="14">
        <f>VLOOKUP($A474,Python数据平滑!$A$172:$AN$225,COLUMN(Python数据平滑!K$172),0)</f>
        <v>4975.1266247012854</v>
      </c>
      <c r="N474" s="14">
        <f>VLOOKUP($A474,Python数据平滑!$A$172:$AN$225,COLUMN(Python数据平滑!L$172),0)</f>
        <v>5014.3697133489077</v>
      </c>
      <c r="O474" s="14">
        <f>VLOOKUP($A474,Python数据平滑!$A$172:$AN$225,COLUMN(Python数据平滑!M$172),0)</f>
        <v>5039.9515556623601</v>
      </c>
      <c r="P474" s="14">
        <f>VLOOKUP($A474,Python数据平滑!$A$172:$AN$225,COLUMN(Python数据平滑!N$172),0)</f>
        <v>5051.0309864698584</v>
      </c>
      <c r="Q474" s="14">
        <f>VLOOKUP($A474,Python数据平滑!$A$172:$AN$225,COLUMN(Python数据平滑!O$172),0)</f>
        <v>5046.8828878141503</v>
      </c>
      <c r="R474" s="14">
        <f>VLOOKUP($A474,Python数据平滑!$A$172:$AN$225,COLUMN(Python数据平滑!P$172),0)</f>
        <v>5027.2394933433643</v>
      </c>
      <c r="S474" s="14">
        <f>VLOOKUP($A474,Python数据平滑!$A$172:$AN$225,COLUMN(Python数据平滑!Q$172),0)</f>
        <v>4993.2553403818338</v>
      </c>
      <c r="T474" s="14">
        <f>VLOOKUP($A474,Python数据平滑!$A$172:$AN$225,COLUMN(Python数据平滑!R$172),0)</f>
        <v>4946.503179343742</v>
      </c>
      <c r="U474" s="14">
        <f>VLOOKUP($A474,Python数据平滑!$A$172:$AN$225,COLUMN(Python数据平滑!S$172),0)</f>
        <v>4888.6122607953939</v>
      </c>
      <c r="V474" s="14">
        <f>VLOOKUP($A474,Python数据平滑!$A$172:$AN$225,COLUMN(Python数据平滑!T$172),0)</f>
        <v>4821.2332254344246</v>
      </c>
      <c r="W474" s="14">
        <f>VLOOKUP($A474,Python数据平滑!$A$172:$AN$225,COLUMN(Python数据平滑!U$172),0)</f>
        <v>4746.0073059247916</v>
      </c>
      <c r="X474" s="14">
        <f>VLOOKUP($A474,Python数据平滑!$A$172:$AN$225,COLUMN(Python数据平滑!V$172),0)</f>
        <v>4664.5402271825478</v>
      </c>
      <c r="Y474" s="14">
        <f>VLOOKUP($A474,Python数据平滑!$A$172:$AN$225,COLUMN(Python数据平滑!W$172),0)</f>
        <v>4578.3809651878701</v>
      </c>
      <c r="Z474" s="14">
        <f>VLOOKUP($A474,Python数据平滑!$A$172:$AN$225,COLUMN(Python数据平滑!X$172),0)</f>
        <v>4489.0053324662586</v>
      </c>
      <c r="AA474" s="14">
        <f>VLOOKUP($A474,Python数据平滑!$A$172:$AN$225,COLUMN(Python数据平滑!Y$172),0)</f>
        <v>4397.8042043459773</v>
      </c>
      <c r="AB474" s="14">
        <f>VLOOKUP($A474,Python数据平滑!$A$172:$AN$225,COLUMN(Python数据平滑!Z$172),0)</f>
        <v>4306.0760845887889</v>
      </c>
      <c r="AC474" s="14">
        <f>VLOOKUP($A474,Python数据平滑!$A$172:$AN$225,COLUMN(Python数据平滑!AA$172),0)</f>
        <v>4215.0236305138142</v>
      </c>
      <c r="AD474" s="14">
        <f>VLOOKUP($A474,Python数据平滑!$A$172:$AN$225,COLUMN(Python数据平滑!AB$172),0)</f>
        <v>4125.7537132641537</v>
      </c>
      <c r="AE474" s="14">
        <f>VLOOKUP($A474,Python数据平滑!$A$172:$AN$225,COLUMN(Python数据平滑!AC$172),0)</f>
        <v>4039.2805744028542</v>
      </c>
      <c r="AF474" s="14">
        <f>VLOOKUP($A474,Python数据平滑!$A$172:$AN$225,COLUMN(Python数据平滑!AD$172),0)</f>
        <v>3956.531651098579</v>
      </c>
      <c r="AG474" s="14">
        <f>VLOOKUP($A474,Python数据平滑!$A$172:$AN$225,COLUMN(Python数据平滑!AE$172),0)</f>
        <v>3878.3556742591659</v>
      </c>
      <c r="AH474" s="14">
        <f>VLOOKUP($A474,Python数据平滑!$A$172:$AN$225,COLUMN(Python数据平滑!AF$172),0)</f>
        <v>3805.5326928783061</v>
      </c>
      <c r="AI474" s="14">
        <f>VLOOKUP($A474,Python数据平滑!$A$172:$AN$225,COLUMN(Python数据平滑!AG$172),0)</f>
        <v>3738.7857399274449</v>
      </c>
      <c r="AJ474" s="14">
        <f>VLOOKUP($A474,Python数据平滑!$A$172:$AN$225,COLUMN(Python数据平滑!AH$172),0)</f>
        <v>3678.7939274542132</v>
      </c>
      <c r="AK474" s="14">
        <f>VLOOKUP($A474,Python数据平滑!$A$172:$AN$225,COLUMN(Python数据平滑!AI$172),0)</f>
        <v>3626.2068391378962</v>
      </c>
      <c r="AL474" s="14">
        <f>VLOOKUP($A474,Python数据平滑!$A$172:$AN$225,COLUMN(Python数据平滑!AJ$172),0)</f>
        <v>3581.6601763878271</v>
      </c>
      <c r="AM474" s="14">
        <f>VLOOKUP($A474,Python数据平滑!$A$172:$AN$225,COLUMN(Python数据平滑!AK$172),0)</f>
        <v>3545.792709212079</v>
      </c>
      <c r="AN474" s="14">
        <f>VLOOKUP($A474,Python数据平滑!$A$172:$AN$225,COLUMN(Python数据平滑!AL$172),0)</f>
        <v>3519.264686754002</v>
      </c>
      <c r="AO474" s="14">
        <f>VLOOKUP($A474,Python数据平滑!$A$172:$AN$225,COLUMN(Python数据平滑!AM$172),0)</f>
        <v>3502.7779770903762</v>
      </c>
      <c r="AP474" s="167">
        <f>VLOOKUP($A474,Python数据平滑!$A$172:$AN$225,COLUMN(Python数据平滑!AN$172),0)</f>
        <v>3497.0983355559229</v>
      </c>
    </row>
    <row r="475" spans="1:42" x14ac:dyDescent="0.25">
      <c r="A475" s="132" t="s">
        <v>70</v>
      </c>
      <c r="B475" s="118">
        <f>VLOOKUP($A475,'中情景（2001-2060, 2020RMB）'!$A$14:$W$70,COLUMN('中情景（2001-2060, 2020RMB）'!U$1),0)</f>
        <v>1962.7921031386184</v>
      </c>
      <c r="C475" s="14">
        <f>VLOOKUP($A475,'中情景（2001-2060, 2020RMB）'!$A$14:$W$70,COLUMN('中情景（2001-2060, 2020RMB）'!V$1),0)</f>
        <v>2008.8963000276083</v>
      </c>
      <c r="D475" s="14">
        <f>VLOOKUP($A475,'中情景（2001-2060, 2020RMB）'!$A$14:$W$70,COLUMN('中情景（2001-2060, 2020RMB）'!W$1),0)</f>
        <v>2146.8175625414897</v>
      </c>
      <c r="E475" s="14">
        <f>VLOOKUP($A475,Python数据平滑!$A$172:$AN$225,COLUMN(Python数据平滑!C$172),0)</f>
        <v>2135.355806438848</v>
      </c>
      <c r="F475" s="14">
        <f>VLOOKUP($A475,Python数据平滑!$A$172:$AN$225,COLUMN(Python数据平滑!D$172),0)</f>
        <v>2111.1974711826761</v>
      </c>
      <c r="G475" s="14">
        <f>VLOOKUP($A475,Python数据平滑!$A$172:$AN$225,COLUMN(Python数据平滑!E$172),0)</f>
        <v>2089.3965400684319</v>
      </c>
      <c r="H475" s="14">
        <f>VLOOKUP($A475,Python数据平滑!$A$172:$AN$225,COLUMN(Python数据平滑!F$172),0)</f>
        <v>2081.305952483744</v>
      </c>
      <c r="I475" s="14">
        <f>VLOOKUP($A475,Python数据平滑!$A$172:$AN$225,COLUMN(Python数据平滑!G$172),0)</f>
        <v>2085.5593026962429</v>
      </c>
      <c r="J475" s="14">
        <f>VLOOKUP($A475,Python数据平滑!$A$172:$AN$225,COLUMN(Python数据平滑!H$172),0)</f>
        <v>2097.8235954311822</v>
      </c>
      <c r="K475" s="14">
        <f>VLOOKUP($A475,Python数据平滑!$A$172:$AN$225,COLUMN(Python数据平滑!I$172),0)</f>
        <v>2113.7977756251212</v>
      </c>
      <c r="L475" s="14">
        <f>VLOOKUP($A475,Python数据平滑!$A$172:$AN$225,COLUMN(Python数据平滑!J$172),0)</f>
        <v>2129.090875174551</v>
      </c>
      <c r="M475" s="14">
        <f>VLOOKUP($A475,Python数据平滑!$A$172:$AN$225,COLUMN(Python数据平滑!K$172),0)</f>
        <v>2139.903222363771</v>
      </c>
      <c r="N475" s="14">
        <f>VLOOKUP($A475,Python数据平滑!$A$172:$AN$225,COLUMN(Python数据平滑!L$172),0)</f>
        <v>2145.2339873715059</v>
      </c>
      <c r="O475" s="14">
        <f>VLOOKUP($A475,Python数据平滑!$A$172:$AN$225,COLUMN(Python数据平滑!M$172),0)</f>
        <v>2144.8250587583202</v>
      </c>
      <c r="P475" s="14">
        <f>VLOOKUP($A475,Python数据平滑!$A$172:$AN$225,COLUMN(Python数据平滑!N$172),0)</f>
        <v>2138.463384678706</v>
      </c>
      <c r="Q475" s="14">
        <f>VLOOKUP($A475,Python数据平滑!$A$172:$AN$225,COLUMN(Python数据平滑!O$172),0)</f>
        <v>2125.9868170852269</v>
      </c>
      <c r="R475" s="14">
        <f>VLOOKUP($A475,Python数据平滑!$A$172:$AN$225,COLUMN(Python数据平滑!P$172),0)</f>
        <v>2107.4169842743222</v>
      </c>
      <c r="S475" s="14">
        <f>VLOOKUP($A475,Python数据平滑!$A$172:$AN$225,COLUMN(Python数据平滑!Q$172),0)</f>
        <v>2083.3347031605549</v>
      </c>
      <c r="T475" s="14">
        <f>VLOOKUP($A475,Python数据平滑!$A$172:$AN$225,COLUMN(Python数据平滑!R$172),0)</f>
        <v>2054.4712832232999</v>
      </c>
      <c r="U475" s="14">
        <f>VLOOKUP($A475,Python数据平滑!$A$172:$AN$225,COLUMN(Python数据平滑!S$172),0)</f>
        <v>2021.5633147704921</v>
      </c>
      <c r="V475" s="14">
        <f>VLOOKUP($A475,Python数据平滑!$A$172:$AN$225,COLUMN(Python数据平滑!T$172),0)</f>
        <v>1985.3389229770751</v>
      </c>
      <c r="W475" s="14">
        <f>VLOOKUP($A475,Python数据平滑!$A$172:$AN$225,COLUMN(Python数据平滑!U$172),0)</f>
        <v>1946.5062112921321</v>
      </c>
      <c r="X475" s="14">
        <f>VLOOKUP($A475,Python数据平滑!$A$172:$AN$225,COLUMN(Python数据平滑!V$172),0)</f>
        <v>1905.7439475777751</v>
      </c>
      <c r="Y475" s="14">
        <f>VLOOKUP($A475,Python数据平滑!$A$172:$AN$225,COLUMN(Python数据平滑!W$172),0)</f>
        <v>1863.6944586473969</v>
      </c>
      <c r="Z475" s="14">
        <f>VLOOKUP($A475,Python数据平滑!$A$172:$AN$225,COLUMN(Python数据平滑!X$172),0)</f>
        <v>1820.9586292448209</v>
      </c>
      <c r="AA475" s="14">
        <f>VLOOKUP($A475,Python数据平滑!$A$172:$AN$225,COLUMN(Python数据平滑!Y$172),0)</f>
        <v>1778.0928500368179</v>
      </c>
      <c r="AB475" s="14">
        <f>VLOOKUP($A475,Python数据平滑!$A$172:$AN$225,COLUMN(Python数据平滑!Z$172),0)</f>
        <v>1735.607724983762</v>
      </c>
      <c r="AC475" s="14">
        <f>VLOOKUP($A475,Python数据平滑!$A$172:$AN$225,COLUMN(Python数据平滑!AA$172),0)</f>
        <v>1693.9683299101321</v>
      </c>
      <c r="AD475" s="14">
        <f>VLOOKUP($A475,Python数据平滑!$A$172:$AN$225,COLUMN(Python数据平滑!AB$172),0)</f>
        <v>1653.5958091887589</v>
      </c>
      <c r="AE475" s="14">
        <f>VLOOKUP($A475,Python数据平滑!$A$172:$AN$225,COLUMN(Python数据平滑!AC$172),0)</f>
        <v>1614.8701039539301</v>
      </c>
      <c r="AF475" s="14">
        <f>VLOOKUP($A475,Python数据平滑!$A$172:$AN$225,COLUMN(Python数据平滑!AD$172),0)</f>
        <v>1578.1336209434339</v>
      </c>
      <c r="AG475" s="14">
        <f>VLOOKUP($A475,Python数据平滑!$A$172:$AN$225,COLUMN(Python数据平滑!AE$172),0)</f>
        <v>1543.695673869403</v>
      </c>
      <c r="AH475" s="14">
        <f>VLOOKUP($A475,Python数据平滑!$A$172:$AN$225,COLUMN(Python数据平滑!AF$172),0)</f>
        <v>1511.8375573349449</v>
      </c>
      <c r="AI475" s="14">
        <f>VLOOKUP($A475,Python数据平滑!$A$172:$AN$225,COLUMN(Python数据平滑!AG$172),0)</f>
        <v>1482.818145301522</v>
      </c>
      <c r="AJ475" s="14">
        <f>VLOOKUP($A475,Python数据平滑!$A$172:$AN$225,COLUMN(Python数据平滑!AH$172),0)</f>
        <v>1456.8799409270021</v>
      </c>
      <c r="AK475" s="14">
        <f>VLOOKUP($A475,Python数据平滑!$A$172:$AN$225,COLUMN(Python数据平滑!AI$172),0)</f>
        <v>1434.2555416271689</v>
      </c>
      <c r="AL475" s="14">
        <f>VLOOKUP($A475,Python数据平滑!$A$172:$AN$225,COLUMN(Python数据平滑!AJ$172),0)</f>
        <v>1415.1745223107609</v>
      </c>
      <c r="AM475" s="14">
        <f>VLOOKUP($A475,Python数据平滑!$A$172:$AN$225,COLUMN(Python数据平滑!AK$172),0)</f>
        <v>1399.8707812224211</v>
      </c>
      <c r="AN475" s="14">
        <f>VLOOKUP($A475,Python数据平滑!$A$172:$AN$225,COLUMN(Python数据平滑!AL$172),0)</f>
        <v>1388.590437527303</v>
      </c>
      <c r="AO475" s="14">
        <f>VLOOKUP($A475,Python数据平滑!$A$172:$AN$225,COLUMN(Python数据平滑!AM$172),0)</f>
        <v>1381.6004190662211</v>
      </c>
      <c r="AP475" s="167">
        <f>VLOOKUP($A475,Python数据平滑!$A$172:$AN$225,COLUMN(Python数据平滑!AN$172),0)</f>
        <v>1379.197934614383</v>
      </c>
    </row>
    <row r="476" spans="1:42" x14ac:dyDescent="0.25">
      <c r="A476" s="132" t="s">
        <v>251</v>
      </c>
      <c r="B476" s="118">
        <f>VLOOKUP($A476,'中情景（2001-2060, 2020RMB）'!$A$14:$W$70,COLUMN('中情景（2001-2060, 2020RMB）'!U$1),0)</f>
        <v>1364.1405953083029</v>
      </c>
      <c r="C476" s="14">
        <f>VLOOKUP($A476,'中情景（2001-2060, 2020RMB）'!$A$14:$W$70,COLUMN('中情景（2001-2060, 2020RMB）'!V$1),0)</f>
        <v>1526.8532453395294</v>
      </c>
      <c r="D476" s="14">
        <f>VLOOKUP($A476,'中情景（2001-2060, 2020RMB）'!$A$14:$W$70,COLUMN('中情景（2001-2060, 2020RMB）'!W$1),0)</f>
        <v>1532.4140383714741</v>
      </c>
      <c r="E476" s="14">
        <f>VLOOKUP($A476,Python数据平滑!$A$172:$AN$225,COLUMN(Python数据平滑!C$172),0)</f>
        <v>1525.4416201676111</v>
      </c>
      <c r="F476" s="14">
        <f>VLOOKUP($A476,Python数据平滑!$A$172:$AN$225,COLUMN(Python数据平滑!D$172),0)</f>
        <v>1510.9718626833951</v>
      </c>
      <c r="G476" s="14">
        <f>VLOOKUP($A476,Python数据平滑!$A$172:$AN$225,COLUMN(Python数据平滑!E$172),0)</f>
        <v>1498.518273176564</v>
      </c>
      <c r="H476" s="14">
        <f>VLOOKUP($A476,Python数据平滑!$A$172:$AN$225,COLUMN(Python数据平滑!F$172),0)</f>
        <v>1495.249675496246</v>
      </c>
      <c r="I476" s="14">
        <f>VLOOKUP($A476,Python数据平滑!$A$172:$AN$225,COLUMN(Python数据平滑!G$172),0)</f>
        <v>1500.0397656769469</v>
      </c>
      <c r="J476" s="14">
        <f>VLOOKUP($A476,Python数据平滑!$A$172:$AN$225,COLUMN(Python数据平滑!H$172),0)</f>
        <v>1509.7955659435549</v>
      </c>
      <c r="K476" s="14">
        <f>VLOOKUP($A476,Python数据平滑!$A$172:$AN$225,COLUMN(Python数据平滑!I$172),0)</f>
        <v>1521.418780751394</v>
      </c>
      <c r="L476" s="14">
        <f>VLOOKUP($A476,Python数据平滑!$A$172:$AN$225,COLUMN(Python数据平滑!J$172),0)</f>
        <v>1531.7348398032859</v>
      </c>
      <c r="M476" s="14">
        <f>VLOOKUP($A476,Python数据平滑!$A$172:$AN$225,COLUMN(Python数据平滑!K$172),0)</f>
        <v>1538.0413259365271</v>
      </c>
      <c r="N476" s="14">
        <f>VLOOKUP($A476,Python数据平滑!$A$172:$AN$225,COLUMN(Python数据平滑!L$172),0)</f>
        <v>1539.8318624761239</v>
      </c>
      <c r="O476" s="14">
        <f>VLOOKUP($A476,Python数据平滑!$A$172:$AN$225,COLUMN(Python数据平滑!M$172),0)</f>
        <v>1537.188895759841</v>
      </c>
      <c r="P476" s="14">
        <f>VLOOKUP($A476,Python数据平滑!$A$172:$AN$225,COLUMN(Python数据平滑!N$172),0)</f>
        <v>1530.233028143133</v>
      </c>
      <c r="Q476" s="14">
        <f>VLOOKUP($A476,Python数据平滑!$A$172:$AN$225,COLUMN(Python数据平滑!O$172),0)</f>
        <v>1519.1199144054619</v>
      </c>
      <c r="R476" s="14">
        <f>VLOOKUP($A476,Python数据平滑!$A$172:$AN$225,COLUMN(Python数据平滑!P$172),0)</f>
        <v>1504.0816145635481</v>
      </c>
      <c r="S476" s="14">
        <f>VLOOKUP($A476,Python数据平滑!$A$172:$AN$225,COLUMN(Python数据平滑!Q$172),0)</f>
        <v>1485.552888671511</v>
      </c>
      <c r="T476" s="14">
        <f>VLOOKUP($A476,Python数据平滑!$A$172:$AN$225,COLUMN(Python数据平滑!R$172),0)</f>
        <v>1464.0222069900481</v>
      </c>
      <c r="U476" s="14">
        <f>VLOOKUP($A476,Python数据平滑!$A$172:$AN$225,COLUMN(Python数据平滑!S$172),0)</f>
        <v>1439.9768223620199</v>
      </c>
      <c r="V476" s="14">
        <f>VLOOKUP($A476,Python数据平滑!$A$172:$AN$225,COLUMN(Python数据平滑!T$172),0)</f>
        <v>1413.8947803123549</v>
      </c>
      <c r="W476" s="14">
        <f>VLOOKUP($A476,Python数据平滑!$A$172:$AN$225,COLUMN(Python数据平滑!U$172),0)</f>
        <v>1386.2382982701131</v>
      </c>
      <c r="X476" s="14">
        <f>VLOOKUP($A476,Python数据平滑!$A$172:$AN$225,COLUMN(Python数据平滑!V$172),0)</f>
        <v>1357.448519845829</v>
      </c>
      <c r="Y476" s="14">
        <f>VLOOKUP($A476,Python数据平滑!$A$172:$AN$225,COLUMN(Python数据平滑!W$172),0)</f>
        <v>1327.9416036961411</v>
      </c>
      <c r="Z476" s="14">
        <f>VLOOKUP($A476,Python数据平滑!$A$172:$AN$225,COLUMN(Python数据平滑!X$172),0)</f>
        <v>1298.1060705018981</v>
      </c>
      <c r="AA476" s="14">
        <f>VLOOKUP($A476,Python数据平滑!$A$172:$AN$225,COLUMN(Python数据平滑!Y$172),0)</f>
        <v>1268.3013057654559</v>
      </c>
      <c r="AB476" s="14">
        <f>VLOOKUP($A476,Python数据平滑!$A$172:$AN$225,COLUMN(Python数据平滑!Z$172),0)</f>
        <v>1238.8570998217201</v>
      </c>
      <c r="AC476" s="14">
        <f>VLOOKUP($A476,Python数据平滑!$A$172:$AN$225,COLUMN(Python数据平滑!AA$172),0)</f>
        <v>1210.0740986596211</v>
      </c>
      <c r="AD476" s="14">
        <f>VLOOKUP($A476,Python数据平滑!$A$172:$AN$225,COLUMN(Python数据平滑!AB$172),0)</f>
        <v>1182.225038686862</v>
      </c>
      <c r="AE476" s="14">
        <f>VLOOKUP($A476,Python数据平滑!$A$172:$AN$225,COLUMN(Python数据平滑!AC$172),0)</f>
        <v>1155.556644195344</v>
      </c>
      <c r="AF476" s="14">
        <f>VLOOKUP($A476,Python数据平滑!$A$172:$AN$225,COLUMN(Python数据平滑!AD$172),0)</f>
        <v>1130.292076782775</v>
      </c>
      <c r="AG476" s="14">
        <f>VLOOKUP($A476,Python数据平滑!$A$172:$AN$225,COLUMN(Python数据平滑!AE$172),0)</f>
        <v>1106.6338402489571</v>
      </c>
      <c r="AH476" s="14">
        <f>VLOOKUP($A476,Python数据平滑!$A$172:$AN$225,COLUMN(Python数据平滑!AF$172),0)</f>
        <v>1084.767061565198</v>
      </c>
      <c r="AI476" s="14">
        <f>VLOOKUP($A476,Python数据平滑!$A$172:$AN$225,COLUMN(Python数据平滑!AG$172),0)</f>
        <v>1064.8630876634129</v>
      </c>
      <c r="AJ476" s="14">
        <f>VLOOKUP($A476,Python数据平滑!$A$172:$AN$225,COLUMN(Python数据平滑!AH$172),0)</f>
        <v>1047.0833584824711</v>
      </c>
      <c r="AK476" s="14">
        <f>VLOOKUP($A476,Python数据平滑!$A$172:$AN$225,COLUMN(Python数据平滑!AI$172),0)</f>
        <v>1031.5835386565041</v>
      </c>
      <c r="AL476" s="14">
        <f>VLOOKUP($A476,Python数据平滑!$A$172:$AN$225,COLUMN(Python数据平滑!AJ$172),0)</f>
        <v>1018.517913396971</v>
      </c>
      <c r="AM476" s="14">
        <f>VLOOKUP($A476,Python数据平滑!$A$172:$AN$225,COLUMN(Python数据平滑!AK$172),0)</f>
        <v>1008.044078731977</v>
      </c>
      <c r="AN476" s="14">
        <f>VLOOKUP($A476,Python数据平滑!$A$172:$AN$225,COLUMN(Python数据平滑!AL$172),0)</f>
        <v>1000.327982826444</v>
      </c>
      <c r="AO476" s="14">
        <f>VLOOKUP($A476,Python数据平滑!$A$172:$AN$225,COLUMN(Python数据平滑!AM$172),0)</f>
        <v>995.54940442472423</v>
      </c>
      <c r="AP476" s="167">
        <f>VLOOKUP($A476,Python数据平滑!$A$172:$AN$225,COLUMN(Python数据平滑!AN$172),0)</f>
        <v>993.90798769345236</v>
      </c>
    </row>
    <row r="477" spans="1:42" x14ac:dyDescent="0.25">
      <c r="A477" s="132" t="s">
        <v>54</v>
      </c>
      <c r="B477" s="118">
        <f>VLOOKUP($A477,'中情景（2001-2060, 2020RMB）'!$A$14:$W$70,COLUMN('中情景（2001-2060, 2020RMB）'!U$1),0)</f>
        <v>935.75183103419295</v>
      </c>
      <c r="C477" s="14">
        <f>VLOOKUP($A477,'中情景（2001-2060, 2020RMB）'!$A$14:$W$70,COLUMN('中情景（2001-2060, 2020RMB）'!V$1),0)</f>
        <v>1028.8553087520027</v>
      </c>
      <c r="D477" s="14">
        <f>VLOOKUP($A477,'中情景（2001-2060, 2020RMB）'!$A$14:$W$70,COLUMN('中情景（2001-2060, 2020RMB）'!W$1),0)</f>
        <v>1144.432816780665</v>
      </c>
      <c r="E477" s="14">
        <f>VLOOKUP($A477,Python数据平滑!$A$172:$AN$225,COLUMN(Python数据平滑!C$172),0)</f>
        <v>1183.162752184388</v>
      </c>
      <c r="F477" s="14">
        <f>VLOOKUP($A477,Python数据平滑!$A$172:$AN$225,COLUMN(Python数据平滑!D$172),0)</f>
        <v>1281.618042401162</v>
      </c>
      <c r="G477" s="14">
        <f>VLOOKUP($A477,Python数据平滑!$A$172:$AN$225,COLUMN(Python数据平滑!E$172),0)</f>
        <v>1411.757234738094</v>
      </c>
      <c r="H477" s="14">
        <f>VLOOKUP($A477,Python数据平滑!$A$172:$AN$225,COLUMN(Python数据平滑!F$172),0)</f>
        <v>1543.216122251067</v>
      </c>
      <c r="I477" s="14">
        <f>VLOOKUP($A477,Python数据平滑!$A$172:$AN$225,COLUMN(Python数据平滑!G$172),0)</f>
        <v>1669.31995582486</v>
      </c>
      <c r="J477" s="14">
        <f>VLOOKUP($A477,Python数据平滑!$A$172:$AN$225,COLUMN(Python数据平滑!H$172),0)</f>
        <v>1791.5543681455661</v>
      </c>
      <c r="K477" s="14">
        <f>VLOOKUP($A477,Python数据平滑!$A$172:$AN$225,COLUMN(Python数据平滑!I$172),0)</f>
        <v>1912.623303781148</v>
      </c>
      <c r="L477" s="14">
        <f>VLOOKUP($A477,Python数据平滑!$A$172:$AN$225,COLUMN(Python数据平滑!J$172),0)</f>
        <v>2036.4296314076939</v>
      </c>
      <c r="M477" s="14">
        <f>VLOOKUP($A477,Python数据平滑!$A$172:$AN$225,COLUMN(Python数据平滑!K$172),0)</f>
        <v>2166.9536987637989</v>
      </c>
      <c r="N477" s="14">
        <f>VLOOKUP($A477,Python数据平滑!$A$172:$AN$225,COLUMN(Python数据平滑!L$172),0)</f>
        <v>2304.3209228927349</v>
      </c>
      <c r="O477" s="14">
        <f>VLOOKUP($A477,Python数据平滑!$A$172:$AN$225,COLUMN(Python数据平滑!M$172),0)</f>
        <v>2447.3186781680588</v>
      </c>
      <c r="P477" s="14">
        <f>VLOOKUP($A477,Python数据平滑!$A$172:$AN$225,COLUMN(Python数据平滑!N$172),0)</f>
        <v>2594.3791167167929</v>
      </c>
      <c r="Q477" s="14">
        <f>VLOOKUP($A477,Python数据平滑!$A$172:$AN$225,COLUMN(Python数据平滑!O$172),0)</f>
        <v>2743.549697361228</v>
      </c>
      <c r="R477" s="14">
        <f>VLOOKUP($A477,Python数据平滑!$A$172:$AN$225,COLUMN(Python数据平滑!P$172),0)</f>
        <v>2892.7971552958188</v>
      </c>
      <c r="S477" s="14">
        <f>VLOOKUP($A477,Python数据平滑!$A$172:$AN$225,COLUMN(Python数据平滑!Q$172),0)</f>
        <v>3041.1007436819941</v>
      </c>
      <c r="T477" s="14">
        <f>VLOOKUP($A477,Python数据平滑!$A$172:$AN$225,COLUMN(Python数据平滑!R$172),0)</f>
        <v>3187.7289336086978</v>
      </c>
      <c r="U477" s="14">
        <f>VLOOKUP($A477,Python数据平滑!$A$172:$AN$225,COLUMN(Python数据平滑!S$172),0)</f>
        <v>3331.960070456375</v>
      </c>
      <c r="V477" s="14">
        <f>VLOOKUP($A477,Python数据平滑!$A$172:$AN$225,COLUMN(Python数据平滑!T$172),0)</f>
        <v>3473.0904585525709</v>
      </c>
      <c r="W477" s="14">
        <f>VLOOKUP($A477,Python数据平滑!$A$172:$AN$225,COLUMN(Python数据平滑!U$172),0)</f>
        <v>3610.4420608857581</v>
      </c>
      <c r="X477" s="14">
        <f>VLOOKUP($A477,Python数据平滑!$A$172:$AN$225,COLUMN(Python数据平滑!V$172),0)</f>
        <v>3743.3696874412599</v>
      </c>
      <c r="Y477" s="14">
        <f>VLOOKUP($A477,Python数据平滑!$A$172:$AN$225,COLUMN(Python数据平滑!W$172),0)</f>
        <v>3871.267561268502</v>
      </c>
      <c r="Z477" s="14">
        <f>VLOOKUP($A477,Python数据平滑!$A$172:$AN$225,COLUMN(Python数据平滑!X$172),0)</f>
        <v>3993.5751689477611</v>
      </c>
      <c r="AA477" s="14">
        <f>VLOOKUP($A477,Python数据平滑!$A$172:$AN$225,COLUMN(Python数据平滑!Y$172),0)</f>
        <v>4109.7823210890656</v>
      </c>
      <c r="AB477" s="14">
        <f>VLOOKUP($A477,Python数据平滑!$A$172:$AN$225,COLUMN(Python数据平滑!Z$172),0)</f>
        <v>4219.4333682510351</v>
      </c>
      <c r="AC477" s="14">
        <f>VLOOKUP($A477,Python数据平滑!$A$172:$AN$225,COLUMN(Python数据平滑!AA$172),0)</f>
        <v>4322.130537619043</v>
      </c>
      <c r="AD477" s="14">
        <f>VLOOKUP($A477,Python数据平滑!$A$172:$AN$225,COLUMN(Python数据平滑!AB$172),0)</f>
        <v>4417.5363753682004</v>
      </c>
      <c r="AE477" s="14">
        <f>VLOOKUP($A477,Python数据平滑!$A$172:$AN$225,COLUMN(Python数据平滑!AC$172),0)</f>
        <v>4505.375298354842</v>
      </c>
      <c r="AF477" s="14">
        <f>VLOOKUP($A477,Python数据平滑!$A$172:$AN$225,COLUMN(Python数据平滑!AD$172),0)</f>
        <v>4585.4342761869648</v>
      </c>
      <c r="AG477" s="14">
        <f>VLOOKUP($A477,Python数据平滑!$A$172:$AN$225,COLUMN(Python数据平滑!AE$172),0)</f>
        <v>4657.5626804588956</v>
      </c>
      <c r="AH477" s="14">
        <f>VLOOKUP($A477,Python数据平滑!$A$172:$AN$225,COLUMN(Python数据平滑!AF$172),0)</f>
        <v>4721.6713517126573</v>
      </c>
      <c r="AI477" s="14">
        <f>VLOOKUP($A477,Python数据平滑!$A$172:$AN$225,COLUMN(Python数据平滑!AG$172),0)</f>
        <v>4777.7309463086349</v>
      </c>
      <c r="AJ477" s="14">
        <f>VLOOKUP($A477,Python数据平滑!$A$172:$AN$225,COLUMN(Python数据平滑!AH$172),0)</f>
        <v>4825.7696347331994</v>
      </c>
      <c r="AK477" s="14">
        <f>VLOOKUP($A477,Python数据平滑!$A$172:$AN$225,COLUMN(Python数据平滑!AI$172),0)</f>
        <v>4865.8702298972557</v>
      </c>
      <c r="AL477" s="14">
        <f>VLOOKUP($A477,Python数据平滑!$A$172:$AN$225,COLUMN(Python数据平滑!AJ$172),0)</f>
        <v>4898.1668287200118</v>
      </c>
      <c r="AM477" s="14">
        <f>VLOOKUP($A477,Python数据平滑!$A$172:$AN$225,COLUMN(Python数据平滑!AK$172),0)</f>
        <v>4922.8410528352206</v>
      </c>
      <c r="AN477" s="14">
        <f>VLOOKUP($A477,Python数据平滑!$A$172:$AN$225,COLUMN(Python数据平滑!AL$172),0)</f>
        <v>4940.1179747501756</v>
      </c>
      <c r="AO477" s="14">
        <f>VLOOKUP($A477,Python数据平滑!$A$172:$AN$225,COLUMN(Python数据平滑!AM$172),0)</f>
        <v>4950.2618144169955</v>
      </c>
      <c r="AP477" s="167">
        <f>VLOOKUP($A477,Python数据平滑!$A$172:$AN$225,COLUMN(Python数据平滑!AN$172),0)</f>
        <v>4953.5714881608365</v>
      </c>
    </row>
    <row r="478" spans="1:42" x14ac:dyDescent="0.25">
      <c r="A478" s="132" t="s">
        <v>55</v>
      </c>
      <c r="B478" s="118">
        <f>VLOOKUP($A478,'中情景（2001-2060, 2020RMB）'!$A$14:$W$70,COLUMN('中情景（2001-2060, 2020RMB）'!U$1),0)</f>
        <v>7.680442047975407</v>
      </c>
      <c r="C478" s="14">
        <f>VLOOKUP($A478,'中情景（2001-2060, 2020RMB）'!$A$14:$W$70,COLUMN('中情景（2001-2060, 2020RMB）'!V$1),0)</f>
        <v>7.133140363143748</v>
      </c>
      <c r="D478" s="14">
        <f>VLOOKUP($A478,'中情景（2001-2060, 2020RMB）'!$A$14:$W$70,COLUMN('中情景（2001-2060, 2020RMB）'!W$1),0)</f>
        <v>9.2604801376398402</v>
      </c>
      <c r="E478" s="14">
        <f>VLOOKUP($A478,Python数据平滑!$A$172:$AN$225,COLUMN(Python数据平滑!C$172),0)</f>
        <v>9.3957764777078321</v>
      </c>
      <c r="F478" s="14">
        <f>VLOOKUP($A478,Python数据平滑!$A$172:$AN$225,COLUMN(Python数据平滑!D$172),0)</f>
        <v>9.7357773432037789</v>
      </c>
      <c r="G478" s="14">
        <f>VLOOKUP($A478,Python数据平滑!$A$172:$AN$225,COLUMN(Python数据平滑!E$172),0)</f>
        <v>10.180240436081521</v>
      </c>
      <c r="H478" s="14">
        <f>VLOOKUP($A478,Python数据平滑!$A$172:$AN$225,COLUMN(Python数据平滑!F$172),0)</f>
        <v>10.63637310998277</v>
      </c>
      <c r="I478" s="14">
        <f>VLOOKUP($A478,Python数据平滑!$A$172:$AN$225,COLUMN(Python数据平滑!G$172),0)</f>
        <v>11.08480287760718</v>
      </c>
      <c r="J478" s="14">
        <f>VLOOKUP($A478,Python数据平滑!$A$172:$AN$225,COLUMN(Python数据平滑!H$172),0)</f>
        <v>11.52656873330368</v>
      </c>
      <c r="K478" s="14">
        <f>VLOOKUP($A478,Python数据平滑!$A$172:$AN$225,COLUMN(Python数据平滑!I$172),0)</f>
        <v>11.96323266845417</v>
      </c>
      <c r="L478" s="14">
        <f>VLOOKUP($A478,Python数据平滑!$A$172:$AN$225,COLUMN(Python数据平滑!J$172),0)</f>
        <v>12.396876229690371</v>
      </c>
      <c r="M478" s="14">
        <f>VLOOKUP($A478,Python数据平滑!$A$172:$AN$225,COLUMN(Python数据平滑!K$172),0)</f>
        <v>12.82867834235733</v>
      </c>
      <c r="N478" s="14">
        <f>VLOOKUP($A478,Python数据平滑!$A$172:$AN$225,COLUMN(Python数据平滑!L$172),0)</f>
        <v>13.25427619765561</v>
      </c>
      <c r="O478" s="14">
        <f>VLOOKUP($A478,Python数据平滑!$A$172:$AN$225,COLUMN(Python数据平滑!M$172),0)</f>
        <v>13.66737241304973</v>
      </c>
      <c r="P478" s="14">
        <f>VLOOKUP($A478,Python数据平滑!$A$172:$AN$225,COLUMN(Python数据平滑!N$172),0)</f>
        <v>14.06110380769978</v>
      </c>
      <c r="Q478" s="14">
        <f>VLOOKUP($A478,Python数据平滑!$A$172:$AN$225,COLUMN(Python数据平滑!O$172),0)</f>
        <v>14.428116386329391</v>
      </c>
      <c r="R478" s="14">
        <f>VLOOKUP($A478,Python数据平滑!$A$172:$AN$225,COLUMN(Python数据平滑!P$172),0)</f>
        <v>14.761914785280419</v>
      </c>
      <c r="S478" s="14">
        <f>VLOOKUP($A478,Python数据平滑!$A$172:$AN$225,COLUMN(Python数据平滑!Q$172),0)</f>
        <v>15.060927823737829</v>
      </c>
      <c r="T478" s="14">
        <f>VLOOKUP($A478,Python数据平滑!$A$172:$AN$225,COLUMN(Python数据平滑!R$172),0)</f>
        <v>15.32520929486002</v>
      </c>
      <c r="U478" s="14">
        <f>VLOOKUP($A478,Python数据平滑!$A$172:$AN$225,COLUMN(Python数据平滑!S$172),0)</f>
        <v>15.55522985023895</v>
      </c>
      <c r="V478" s="14">
        <f>VLOOKUP($A478,Python数据平滑!$A$172:$AN$225,COLUMN(Python数据平滑!T$172),0)</f>
        <v>15.75184610767489</v>
      </c>
      <c r="W478" s="14">
        <f>VLOOKUP($A478,Python数据平滑!$A$172:$AN$225,COLUMN(Python数据平滑!U$172),0)</f>
        <v>15.916265464666219</v>
      </c>
      <c r="X478" s="14">
        <f>VLOOKUP($A478,Python数据平滑!$A$172:$AN$225,COLUMN(Python数据平滑!V$172),0)</f>
        <v>16.05000795481989</v>
      </c>
      <c r="Y478" s="14">
        <f>VLOOKUP($A478,Python数据平滑!$A$172:$AN$225,COLUMN(Python数据平滑!W$172),0)</f>
        <v>16.154866428431891</v>
      </c>
      <c r="Z478" s="14">
        <f>VLOOKUP($A478,Python数据平滑!$A$172:$AN$225,COLUMN(Python数据平滑!X$172),0)</f>
        <v>16.23286624810024</v>
      </c>
      <c r="AA478" s="14">
        <f>VLOOKUP($A478,Python数据平滑!$A$172:$AN$225,COLUMN(Python数据平滑!Y$172),0)</f>
        <v>16.286225573910169</v>
      </c>
      <c r="AB478" s="14">
        <f>VLOOKUP($A478,Python数据平滑!$A$172:$AN$225,COLUMN(Python数据平滑!Z$172),0)</f>
        <v>16.317317178869601</v>
      </c>
      <c r="AC478" s="14">
        <f>VLOOKUP($A478,Python数据平滑!$A$172:$AN$225,COLUMN(Python数据平滑!AA$172),0)</f>
        <v>16.328632591786459</v>
      </c>
      <c r="AD478" s="14">
        <f>VLOOKUP($A478,Python数据平滑!$A$172:$AN$225,COLUMN(Python数据平滑!AB$172),0)</f>
        <v>16.322749218815371</v>
      </c>
      <c r="AE478" s="14">
        <f>VLOOKUP($A478,Python数据平滑!$A$172:$AN$225,COLUMN(Python数据平滑!AC$172),0)</f>
        <v>16.302300952649009</v>
      </c>
      <c r="AF478" s="14">
        <f>VLOOKUP($A478,Python数据平滑!$A$172:$AN$225,COLUMN(Python数据平滑!AD$172),0)</f>
        <v>16.269952644909779</v>
      </c>
      <c r="AG478" s="14">
        <f>VLOOKUP($A478,Python数据平滑!$A$172:$AN$225,COLUMN(Python数据平滑!AE$172),0)</f>
        <v>16.22837869674591</v>
      </c>
      <c r="AH478" s="14">
        <f>VLOOKUP($A478,Python数据平滑!$A$172:$AN$225,COLUMN(Python数据平滑!AF$172),0)</f>
        <v>16.180245917929049</v>
      </c>
      <c r="AI478" s="14">
        <f>VLOOKUP($A478,Python数据平滑!$A$172:$AN$225,COLUMN(Python数据平滑!AG$172),0)</f>
        <v>16.128200717906719</v>
      </c>
      <c r="AJ478" s="14">
        <f>VLOOKUP($A478,Python数据平滑!$A$172:$AN$225,COLUMN(Python数据平滑!AH$172),0)</f>
        <v>16.07486062446295</v>
      </c>
      <c r="AK478" s="14">
        <f>VLOOKUP($A478,Python数据平滑!$A$172:$AN$225,COLUMN(Python数据平滑!AI$172),0)</f>
        <v>16.022810077384189</v>
      </c>
      <c r="AL478" s="14">
        <f>VLOOKUP($A478,Python数据平滑!$A$172:$AN$225,COLUMN(Python数据平滑!AJ$172),0)</f>
        <v>15.974600415799371</v>
      </c>
      <c r="AM478" s="14">
        <f>VLOOKUP($A478,Python数据平滑!$A$172:$AN$225,COLUMN(Python数据平滑!AK$172),0)</f>
        <v>15.93275396830572</v>
      </c>
      <c r="AN478" s="14">
        <f>VLOOKUP($A478,Python数据平滑!$A$172:$AN$225,COLUMN(Python数据平滑!AL$172),0)</f>
        <v>15.899772164077421</v>
      </c>
      <c r="AO478" s="14">
        <f>VLOOKUP($A478,Python数据平滑!$A$172:$AN$225,COLUMN(Python数据平滑!AM$172),0)</f>
        <v>15.87814761035207</v>
      </c>
      <c r="AP478" s="167">
        <f>VLOOKUP($A478,Python数据平滑!$A$172:$AN$225,COLUMN(Python数据平滑!AN$172),0)</f>
        <v>15.87038012662914</v>
      </c>
    </row>
    <row r="479" spans="1:42" x14ac:dyDescent="0.25">
      <c r="A479" s="132" t="s">
        <v>56</v>
      </c>
      <c r="B479" s="118">
        <f>VLOOKUP($A479,'中情景（2001-2060, 2020RMB）'!$A$14:$W$70,COLUMN('中情景（2001-2060, 2020RMB）'!U$1),0)</f>
        <v>726.7325868770115</v>
      </c>
      <c r="C479" s="14">
        <f>VLOOKUP($A479,'中情景（2001-2060, 2020RMB）'!$A$14:$W$70,COLUMN('中情景（2001-2060, 2020RMB）'!V$1),0)</f>
        <v>826.27948832290463</v>
      </c>
      <c r="D479" s="14">
        <f>VLOOKUP($A479,'中情景（2001-2060, 2020RMB）'!$A$14:$W$70,COLUMN('中情景（2001-2060, 2020RMB）'!W$1),0)</f>
        <v>907.3493796355416</v>
      </c>
      <c r="E479" s="14">
        <f>VLOOKUP($A479,Python数据平滑!$A$172:$AN$225,COLUMN(Python数据平滑!C$172),0)</f>
        <v>914.70556212106101</v>
      </c>
      <c r="F479" s="14">
        <f>VLOOKUP($A479,Python数据平滑!$A$172:$AN$225,COLUMN(Python数据平滑!D$172),0)</f>
        <v>933.52822684651881</v>
      </c>
      <c r="G479" s="14">
        <f>VLOOKUP($A479,Python数据平滑!$A$172:$AN$225,COLUMN(Python数据平滑!E$172),0)</f>
        <v>958.96260173014844</v>
      </c>
      <c r="H479" s="14">
        <f>VLOOKUP($A479,Python数据平滑!$A$172:$AN$225,COLUMN(Python数据平滑!F$172),0)</f>
        <v>986.67364133978629</v>
      </c>
      <c r="I479" s="14">
        <f>VLOOKUP($A479,Python数据平滑!$A$172:$AN$225,COLUMN(Python数据平滑!G$172),0)</f>
        <v>1015.397104793731</v>
      </c>
      <c r="J479" s="14">
        <f>VLOOKUP($A479,Python数据平滑!$A$172:$AN$225,COLUMN(Python数据平滑!H$172),0)</f>
        <v>1044.630228705201</v>
      </c>
      <c r="K479" s="14">
        <f>VLOOKUP($A479,Python数据平滑!$A$172:$AN$225,COLUMN(Python数据平滑!I$172),0)</f>
        <v>1073.809559621737</v>
      </c>
      <c r="L479" s="14">
        <f>VLOOKUP($A479,Python数据平滑!$A$172:$AN$225,COLUMN(Python数据平滑!J$172),0)</f>
        <v>1102.3098465136211</v>
      </c>
      <c r="M479" s="14">
        <f>VLOOKUP($A479,Python数据平滑!$A$172:$AN$225,COLUMN(Python数据平滑!K$172),0)</f>
        <v>1129.5333199836421</v>
      </c>
      <c r="N479" s="14">
        <f>VLOOKUP($A479,Python数据平滑!$A$172:$AN$225,COLUMN(Python数据平滑!L$172),0)</f>
        <v>1155.192554014903</v>
      </c>
      <c r="O479" s="14">
        <f>VLOOKUP($A479,Python数据平滑!$A$172:$AN$225,COLUMN(Python数据平滑!M$172),0)</f>
        <v>1179.082477059889</v>
      </c>
      <c r="P479" s="14">
        <f>VLOOKUP($A479,Python数据平滑!$A$172:$AN$225,COLUMN(Python数据平滑!N$172),0)</f>
        <v>1200.99985471681</v>
      </c>
      <c r="Q479" s="14">
        <f>VLOOKUP($A479,Python数据平滑!$A$172:$AN$225,COLUMN(Python数据平滑!O$172),0)</f>
        <v>1220.7456506131709</v>
      </c>
      <c r="R479" s="14">
        <f>VLOOKUP($A479,Python数据平滑!$A$172:$AN$225,COLUMN(Python数据平滑!P$172),0)</f>
        <v>1238.16537811179</v>
      </c>
      <c r="S479" s="14">
        <f>VLOOKUP($A479,Python数据平滑!$A$172:$AN$225,COLUMN(Python数据平滑!Q$172),0)</f>
        <v>1253.268940978267</v>
      </c>
      <c r="T479" s="14">
        <f>VLOOKUP($A479,Python数据平滑!$A$172:$AN$225,COLUMN(Python数据平滑!R$172),0)</f>
        <v>1266.124003841695</v>
      </c>
      <c r="U479" s="14">
        <f>VLOOKUP($A479,Python数据平滑!$A$172:$AN$225,COLUMN(Python数据平滑!S$172),0)</f>
        <v>1276.817264975034</v>
      </c>
      <c r="V479" s="14">
        <f>VLOOKUP($A479,Python数据平滑!$A$172:$AN$225,COLUMN(Python数据平滑!T$172),0)</f>
        <v>1285.452351822785</v>
      </c>
      <c r="W479" s="14">
        <f>VLOOKUP($A479,Python数据平滑!$A$172:$AN$225,COLUMN(Python数据平滑!U$172),0)</f>
        <v>1292.1476628795649</v>
      </c>
      <c r="X479" s="14">
        <f>VLOOKUP($A479,Python数据平滑!$A$172:$AN$225,COLUMN(Python数据平滑!V$172),0)</f>
        <v>1297.034207679668</v>
      </c>
      <c r="Y479" s="14">
        <f>VLOOKUP($A479,Python数据平滑!$A$172:$AN$225,COLUMN(Python数据平滑!W$172),0)</f>
        <v>1300.253491435227</v>
      </c>
      <c r="Z479" s="14">
        <f>VLOOKUP($A479,Python数据平滑!$A$172:$AN$225,COLUMN(Python数据平滑!X$172),0)</f>
        <v>1301.9554850740519</v>
      </c>
      <c r="AA479" s="14">
        <f>VLOOKUP($A479,Python数据平滑!$A$172:$AN$225,COLUMN(Python数据平滑!Y$172),0)</f>
        <v>1302.2967153503689</v>
      </c>
      <c r="AB479" s="14">
        <f>VLOOKUP($A479,Python数据平滑!$A$172:$AN$225,COLUMN(Python数据平滑!Z$172),0)</f>
        <v>1301.4385035783171</v>
      </c>
      <c r="AC479" s="14">
        <f>VLOOKUP($A479,Python数据平滑!$A$172:$AN$225,COLUMN(Python数据平滑!AA$172),0)</f>
        <v>1299.545375582346</v>
      </c>
      <c r="AD479" s="14">
        <f>VLOOKUP($A479,Python数据平滑!$A$172:$AN$225,COLUMN(Python数据平滑!AB$172),0)</f>
        <v>1296.783659848566</v>
      </c>
      <c r="AE479" s="14">
        <f>VLOOKUP($A479,Python数据平滑!$A$172:$AN$225,COLUMN(Python数据平滑!AC$172),0)</f>
        <v>1293.3202857390841</v>
      </c>
      <c r="AF479" s="14">
        <f>VLOOKUP($A479,Python数据平滑!$A$172:$AN$225,COLUMN(Python数据平滑!AD$172),0)</f>
        <v>1289.321789104597</v>
      </c>
      <c r="AG479" s="14">
        <f>VLOOKUP($A479,Python数据平滑!$A$172:$AN$225,COLUMN(Python数据平滑!AE$172),0)</f>
        <v>1284.953528774786</v>
      </c>
      <c r="AH479" s="14">
        <f>VLOOKUP($A479,Python数据平滑!$A$172:$AN$225,COLUMN(Python数据平滑!AF$172),0)</f>
        <v>1280.379114267975</v>
      </c>
      <c r="AI479" s="14">
        <f>VLOOKUP($A479,Python数据平滑!$A$172:$AN$225,COLUMN(Python数据平滑!AG$172),0)</f>
        <v>1275.760042664449</v>
      </c>
      <c r="AJ479" s="14">
        <f>VLOOKUP($A479,Python数据平滑!$A$172:$AN$225,COLUMN(Python数据平滑!AH$172),0)</f>
        <v>1271.2555409351221</v>
      </c>
      <c r="AK479" s="14">
        <f>VLOOKUP($A479,Python数据平滑!$A$172:$AN$225,COLUMN(Python数据平滑!AI$172),0)</f>
        <v>1267.022609099175</v>
      </c>
      <c r="AL479" s="14">
        <f>VLOOKUP($A479,Python数据平滑!$A$172:$AN$225,COLUMN(Python数据平滑!AJ$172),0)</f>
        <v>1263.2162593813771</v>
      </c>
      <c r="AM479" s="14">
        <f>VLOOKUP($A479,Python数据平滑!$A$172:$AN$225,COLUMN(Python数据平滑!AK$172),0)</f>
        <v>1259.989947029256</v>
      </c>
      <c r="AN479" s="14">
        <f>VLOOKUP($A479,Python数据平滑!$A$172:$AN$225,COLUMN(Python数据平滑!AL$172),0)</f>
        <v>1257.496189609968</v>
      </c>
      <c r="AO479" s="14">
        <f>VLOOKUP($A479,Python数据平滑!$A$172:$AN$225,COLUMN(Python数据平滑!AM$172),0)</f>
        <v>1255.8873734202621</v>
      </c>
      <c r="AP479" s="167">
        <f>VLOOKUP($A479,Python数据平滑!$A$172:$AN$225,COLUMN(Python数据平滑!AN$172),0)</f>
        <v>1255.3167481040541</v>
      </c>
    </row>
    <row r="480" spans="1:42" x14ac:dyDescent="0.25">
      <c r="A480" s="132" t="s">
        <v>57</v>
      </c>
      <c r="B480" s="118">
        <f>VLOOKUP($A480,'中情景（2001-2060, 2020RMB）'!$A$14:$W$70,COLUMN('中情景（2001-2060, 2020RMB）'!U$1),0)</f>
        <v>878.57955136179089</v>
      </c>
      <c r="C480" s="14">
        <f>VLOOKUP($A480,'中情景（2001-2060, 2020RMB）'!$A$14:$W$70,COLUMN('中情景（2001-2060, 2020RMB）'!V$1),0)</f>
        <v>1191.0274591227624</v>
      </c>
      <c r="D480" s="14">
        <f>VLOOKUP($A480,'中情景（2001-2060, 2020RMB）'!$A$14:$W$70,COLUMN('中情景（2001-2060, 2020RMB）'!W$1),0)</f>
        <v>1483.3175160522719</v>
      </c>
      <c r="E480" s="14">
        <f>VLOOKUP($A480,Python数据平滑!$A$172:$AN$225,COLUMN(Python数据平滑!C$172),0)</f>
        <v>1539.4396160395811</v>
      </c>
      <c r="F480" s="14">
        <f>VLOOKUP($A480,Python数据平滑!$A$172:$AN$225,COLUMN(Python数据平滑!D$172),0)</f>
        <v>1682.8904823148091</v>
      </c>
      <c r="G480" s="14">
        <f>VLOOKUP($A480,Python数据平滑!$A$172:$AN$225,COLUMN(Python数据平滑!E$172),0)</f>
        <v>1874.023816959954</v>
      </c>
      <c r="H480" s="14">
        <f>VLOOKUP($A480,Python数据平滑!$A$172:$AN$225,COLUMN(Python数据平滑!F$172),0)</f>
        <v>2068.3111568860008</v>
      </c>
      <c r="I480" s="14">
        <f>VLOOKUP($A480,Python数据平滑!$A$172:$AN$225,COLUMN(Python数据平滑!G$172),0)</f>
        <v>2255.3289222681101</v>
      </c>
      <c r="J480" s="14">
        <f>VLOOKUP($A480,Python数据平滑!$A$172:$AN$225,COLUMN(Python数据平滑!H$172),0)</f>
        <v>2436.8171723978662</v>
      </c>
      <c r="K480" s="14">
        <f>VLOOKUP($A480,Python数据平滑!$A$172:$AN$225,COLUMN(Python数据平滑!I$172),0)</f>
        <v>2616.5006235157998</v>
      </c>
      <c r="L480" s="14">
        <f>VLOOKUP($A480,Python数据平滑!$A$172:$AN$225,COLUMN(Python数据平滑!J$172),0)</f>
        <v>2800.073129246131</v>
      </c>
      <c r="M480" s="14">
        <f>VLOOKUP($A480,Python数据平滑!$A$172:$AN$225,COLUMN(Python数据平滑!K$172),0)</f>
        <v>2993.7627199424901</v>
      </c>
      <c r="N480" s="14">
        <f>VLOOKUP($A480,Python数据平滑!$A$172:$AN$225,COLUMN(Python数据平滑!L$172),0)</f>
        <v>3199.2327759030891</v>
      </c>
      <c r="O480" s="14">
        <f>VLOOKUP($A480,Python数据平滑!$A$172:$AN$225,COLUMN(Python数据平滑!M$172),0)</f>
        <v>3416.794017531804</v>
      </c>
      <c r="P480" s="14">
        <f>VLOOKUP($A480,Python数据平滑!$A$172:$AN$225,COLUMN(Python数据平滑!N$172),0)</f>
        <v>3646.7020346089639</v>
      </c>
      <c r="Q480" s="14">
        <f>VLOOKUP($A480,Python数据平滑!$A$172:$AN$225,COLUMN(Python数据平滑!O$172),0)</f>
        <v>3889.146610287763</v>
      </c>
      <c r="R480" s="14">
        <f>VLOOKUP($A480,Python数据平滑!$A$172:$AN$225,COLUMN(Python数据平滑!P$172),0)</f>
        <v>4144.2024344843012</v>
      </c>
      <c r="S480" s="14">
        <f>VLOOKUP($A480,Python数据平滑!$A$172:$AN$225,COLUMN(Python数据平滑!Q$172),0)</f>
        <v>4411.6837799992209</v>
      </c>
      <c r="T480" s="14">
        <f>VLOOKUP($A480,Python数据平滑!$A$172:$AN$225,COLUMN(Python数据平滑!R$172),0)</f>
        <v>4691.2085479225516</v>
      </c>
      <c r="U480" s="14">
        <f>VLOOKUP($A480,Python数据平滑!$A$172:$AN$225,COLUMN(Python数据平滑!S$172),0)</f>
        <v>4982.2123871943058</v>
      </c>
      <c r="V480" s="14">
        <f>VLOOKUP($A480,Python数据平滑!$A$172:$AN$225,COLUMN(Python数据平滑!T$172),0)</f>
        <v>5283.9299295829442</v>
      </c>
      <c r="W480" s="14">
        <f>VLOOKUP($A480,Python数据平滑!$A$172:$AN$225,COLUMN(Python数据平滑!U$172),0)</f>
        <v>5595.3770902362594</v>
      </c>
      <c r="X480" s="14">
        <f>VLOOKUP($A480,Python数据平滑!$A$172:$AN$225,COLUMN(Python数据平滑!V$172),0)</f>
        <v>5915.3350892651206</v>
      </c>
      <c r="Y480" s="14">
        <f>VLOOKUP($A480,Python数据平滑!$A$172:$AN$225,COLUMN(Python数据平滑!W$172),0)</f>
        <v>6242.3369224230837</v>
      </c>
      <c r="Z480" s="14">
        <f>VLOOKUP($A480,Python数据平滑!$A$172:$AN$225,COLUMN(Python数据平滑!X$172),0)</f>
        <v>6574.6570689138944</v>
      </c>
      <c r="AA480" s="14">
        <f>VLOOKUP($A480,Python数据平滑!$A$172:$AN$225,COLUMN(Python数据平滑!Y$172),0)</f>
        <v>6910.3052662512446</v>
      </c>
      <c r="AB480" s="14">
        <f>VLOOKUP($A480,Python数据平滑!$A$172:$AN$225,COLUMN(Python数据平滑!Z$172),0)</f>
        <v>7247.025200129593</v>
      </c>
      <c r="AC480" s="14">
        <f>VLOOKUP($A480,Python数据平滑!$A$172:$AN$225,COLUMN(Python数据平滑!AA$172),0)</f>
        <v>7582.2989455666811</v>
      </c>
      <c r="AD480" s="14">
        <f>VLOOKUP($A480,Python数据平滑!$A$172:$AN$225,COLUMN(Python数据平滑!AB$172),0)</f>
        <v>7913.3579485082182</v>
      </c>
      <c r="AE480" s="14">
        <f>VLOOKUP($A480,Python数据平滑!$A$172:$AN$225,COLUMN(Python数据平滑!AC$172),0)</f>
        <v>8237.2012496189709</v>
      </c>
      <c r="AF480" s="14">
        <f>VLOOKUP($A480,Python数据平滑!$A$172:$AN$225,COLUMN(Python数据平滑!AD$172),0)</f>
        <v>8550.6215201613049</v>
      </c>
      <c r="AG480" s="14">
        <f>VLOOKUP($A480,Python数据平滑!$A$172:$AN$225,COLUMN(Python数据平滑!AE$172),0)</f>
        <v>8850.2393012548619</v>
      </c>
      <c r="AH480" s="14">
        <f>VLOOKUP($A480,Python数据平滑!$A$172:$AN$225,COLUMN(Python数据平滑!AF$172),0)</f>
        <v>9132.5456120166036</v>
      </c>
      <c r="AI480" s="14">
        <f>VLOOKUP($A480,Python数据平滑!$A$172:$AN$225,COLUMN(Python数据平滑!AG$172),0)</f>
        <v>9393.952821177103</v>
      </c>
      <c r="AJ480" s="14">
        <f>VLOOKUP($A480,Python数据平滑!$A$172:$AN$225,COLUMN(Python数据平滑!AH$172),0)</f>
        <v>9630.8533657118787</v>
      </c>
      <c r="AK480" s="14">
        <f>VLOOKUP($A480,Python数据平滑!$A$172:$AN$225,COLUMN(Python数据平滑!AI$172),0)</f>
        <v>9839.685556934468</v>
      </c>
      <c r="AL480" s="14">
        <f>VLOOKUP($A480,Python数据平滑!$A$172:$AN$225,COLUMN(Python数据平滑!AJ$172),0)</f>
        <v>10017.00535076899</v>
      </c>
      <c r="AM480" s="14">
        <f>VLOOKUP($A480,Python数据平滑!$A$172:$AN$225,COLUMN(Python数据平滑!AK$172),0)</f>
        <v>10159.56258916566</v>
      </c>
      <c r="AN480" s="14">
        <f>VLOOKUP($A480,Python数据平滑!$A$172:$AN$225,COLUMN(Python数据平滑!AL$172),0)</f>
        <v>10264.37986133396</v>
      </c>
      <c r="AO480" s="14">
        <f>VLOOKUP($A480,Python数据平滑!$A$172:$AN$225,COLUMN(Python数据平滑!AM$172),0)</f>
        <v>10328.831806433849</v>
      </c>
      <c r="AP480" s="167">
        <f>VLOOKUP($A480,Python数据平滑!$A$172:$AN$225,COLUMN(Python数据平滑!AN$172),0)</f>
        <v>10350.72240480419</v>
      </c>
    </row>
    <row r="481" spans="1:42" x14ac:dyDescent="0.25">
      <c r="A481" s="181" t="s">
        <v>58</v>
      </c>
      <c r="B481" s="118">
        <f>VLOOKUP($A481,'中情景（2001-2060, 2020RMB）'!$A$14:$W$70,COLUMN('中情景（2001-2060, 2020RMB）'!U$1),0)</f>
        <v>379.09823240746709</v>
      </c>
      <c r="C481" s="14">
        <f>VLOOKUP($A481,'中情景（2001-2060, 2020RMB）'!$A$14:$W$70,COLUMN('中情景（2001-2060, 2020RMB）'!V$1),0)</f>
        <v>416.42224208501489</v>
      </c>
      <c r="D481" s="14">
        <f>VLOOKUP($A481,'中情景（2001-2060, 2020RMB）'!$A$14:$W$70,COLUMN('中情景（2001-2060, 2020RMB）'!W$1),0)</f>
        <v>474.62286420659473</v>
      </c>
      <c r="E481" s="14">
        <f>VLOOKUP($A481,Python数据平滑!$A$172:$AN$225,COLUMN(Python数据平滑!C$172),0)</f>
        <v>485.62796172595949</v>
      </c>
      <c r="F481" s="14">
        <f>VLOOKUP($A481,Python数据平滑!$A$172:$AN$225,COLUMN(Python数据平滑!D$172),0)</f>
        <v>513.32975866288893</v>
      </c>
      <c r="G481" s="14">
        <f>VLOOKUP($A481,Python数据平滑!$A$172:$AN$225,COLUMN(Python数据平滑!E$172),0)</f>
        <v>549.50093037040415</v>
      </c>
      <c r="H481" s="14">
        <f>VLOOKUP($A481,Python数据平滑!$A$172:$AN$225,COLUMN(Python数据平滑!F$172),0)</f>
        <v>585.99479503975851</v>
      </c>
      <c r="I481" s="14">
        <f>VLOOKUP($A481,Python数据平滑!$A$172:$AN$225,COLUMN(Python数据平滑!G$172),0)</f>
        <v>621.12200481932064</v>
      </c>
      <c r="J481" s="14">
        <f>VLOOKUP($A481,Python数据平滑!$A$172:$AN$225,COLUMN(Python数据平滑!H$172),0)</f>
        <v>655.17149676758788</v>
      </c>
      <c r="K481" s="14">
        <f>VLOOKUP($A481,Python数据平滑!$A$172:$AN$225,COLUMN(Python数据平滑!I$172),0)</f>
        <v>688.59694204444543</v>
      </c>
      <c r="L481" s="14">
        <f>VLOOKUP($A481,Python数据平滑!$A$172:$AN$225,COLUMN(Python数据平滑!J$172),0)</f>
        <v>722.01179321956931</v>
      </c>
      <c r="M481" s="14">
        <f>VLOOKUP($A481,Python数据平滑!$A$172:$AN$225,COLUMN(Python数据平滑!K$172),0)</f>
        <v>756.0229161141059</v>
      </c>
      <c r="N481" s="14">
        <f>VLOOKUP($A481,Python数据平滑!$A$172:$AN$225,COLUMN(Python数据平滑!L$172),0)</f>
        <v>790.67958496016342</v>
      </c>
      <c r="O481" s="14">
        <f>VLOOKUP($A481,Python数据平滑!$A$172:$AN$225,COLUMN(Python数据平滑!M$172),0)</f>
        <v>825.8661902126903</v>
      </c>
      <c r="P481" s="14">
        <f>VLOOKUP($A481,Python数据平滑!$A$172:$AN$225,COLUMN(Python数据平滑!N$172),0)</f>
        <v>861.45211644783774</v>
      </c>
      <c r="Q481" s="14">
        <f>VLOOKUP($A481,Python数据平滑!$A$172:$AN$225,COLUMN(Python数据平滑!O$172),0)</f>
        <v>897.29157409159723</v>
      </c>
      <c r="R481" s="14">
        <f>VLOOKUP($A481,Python数据平滑!$A$172:$AN$225,COLUMN(Python数据平滑!P$172),0)</f>
        <v>933.23355154152648</v>
      </c>
      <c r="S481" s="14">
        <f>VLOOKUP($A481,Python数据平滑!$A$172:$AN$225,COLUMN(Python数据平滑!Q$172),0)</f>
        <v>969.15488605490771</v>
      </c>
      <c r="T481" s="14">
        <f>VLOOKUP($A481,Python数据平滑!$A$172:$AN$225,COLUMN(Python数据平滑!R$172),0)</f>
        <v>1004.936283508154</v>
      </c>
      <c r="U481" s="14">
        <f>VLOOKUP($A481,Python数据平滑!$A$172:$AN$225,COLUMN(Python数据平滑!S$172),0)</f>
        <v>1040.453694137899</v>
      </c>
      <c r="V481" s="14">
        <f>VLOOKUP($A481,Python数据平滑!$A$172:$AN$225,COLUMN(Python数据平滑!T$172),0)</f>
        <v>1075.5789135328159</v>
      </c>
      <c r="W481" s="14">
        <f>VLOOKUP($A481,Python数据平滑!$A$172:$AN$225,COLUMN(Python数据平滑!U$172),0)</f>
        <v>1110.180248081195</v>
      </c>
      <c r="X481" s="14">
        <f>VLOOKUP($A481,Python数据平滑!$A$172:$AN$225,COLUMN(Python数据平滑!V$172),0)</f>
        <v>1144.1232414403801</v>
      </c>
      <c r="Y481" s="14">
        <f>VLOOKUP($A481,Python数据平滑!$A$172:$AN$225,COLUMN(Python数据平滑!W$172),0)</f>
        <v>1177.271457689169</v>
      </c>
      <c r="Z481" s="14">
        <f>VLOOKUP($A481,Python数据平滑!$A$172:$AN$225,COLUMN(Python数据平滑!X$172),0)</f>
        <v>1209.487315928933</v>
      </c>
      <c r="AA481" s="14">
        <f>VLOOKUP($A481,Python数据平滑!$A$172:$AN$225,COLUMN(Python数据平滑!Y$172),0)</f>
        <v>1240.632970227975</v>
      </c>
      <c r="AB481" s="14">
        <f>VLOOKUP($A481,Python数据平滑!$A$172:$AN$225,COLUMN(Python数据平滑!Z$172),0)</f>
        <v>1270.571227971159</v>
      </c>
      <c r="AC481" s="14">
        <f>VLOOKUP($A481,Python数据平滑!$A$172:$AN$225,COLUMN(Python数据平滑!AA$172),0)</f>
        <v>1299.1664988981299</v>
      </c>
      <c r="AD481" s="14">
        <f>VLOOKUP($A481,Python数据平滑!$A$172:$AN$225,COLUMN(Python数据平滑!AB$172),0)</f>
        <v>1326.2857664032069</v>
      </c>
      <c r="AE481" s="14">
        <f>VLOOKUP($A481,Python数据平滑!$A$172:$AN$225,COLUMN(Python数据平滑!AC$172),0)</f>
        <v>1351.7995720428089</v>
      </c>
      <c r="AF481" s="14">
        <f>VLOOKUP($A481,Python数据平滑!$A$172:$AN$225,COLUMN(Python数据平滑!AD$172),0)</f>
        <v>1375.5830036655241</v>
      </c>
      <c r="AG481" s="14">
        <f>VLOOKUP($A481,Python数据平滑!$A$172:$AN$225,COLUMN(Python数据平滑!AE$172),0)</f>
        <v>1397.5166771587401</v>
      </c>
      <c r="AH481" s="14">
        <f>VLOOKUP($A481,Python数据平滑!$A$172:$AN$225,COLUMN(Python数据平滑!AF$172),0)</f>
        <v>1417.4877015050729</v>
      </c>
      <c r="AI481" s="14">
        <f>VLOOKUP($A481,Python数据平滑!$A$172:$AN$225,COLUMN(Python数据平滑!AG$172),0)</f>
        <v>1435.3906166719389</v>
      </c>
      <c r="AJ481" s="14">
        <f>VLOOKUP($A481,Python数据平滑!$A$172:$AN$225,COLUMN(Python数据平滑!AH$172),0)</f>
        <v>1451.128293826167</v>
      </c>
      <c r="AK481" s="14">
        <f>VLOOKUP($A481,Python数据平滑!$A$172:$AN$225,COLUMN(Python数据平滑!AI$172),0)</f>
        <v>1464.6127874786389</v>
      </c>
      <c r="AL481" s="14">
        <f>VLOOKUP($A481,Python数据平滑!$A$172:$AN$225,COLUMN(Python数据平滑!AJ$172),0)</f>
        <v>1475.7661294252939</v>
      </c>
      <c r="AM481" s="14">
        <f>VLOOKUP($A481,Python数据平滑!$A$172:$AN$225,COLUMN(Python数据平滑!AK$172),0)</f>
        <v>1484.521054761278</v>
      </c>
      <c r="AN481" s="14">
        <f>VLOOKUP($A481,Python数据平滑!$A$172:$AN$225,COLUMN(Python数据平滑!AL$172),0)</f>
        <v>1490.821650803661</v>
      </c>
      <c r="AO481" s="14">
        <f>VLOOKUP($A481,Python数据平滑!$A$172:$AN$225,COLUMN(Python数据平滑!AM$172),0)</f>
        <v>1494.6239204605549</v>
      </c>
      <c r="AP481" s="167">
        <f>VLOOKUP($A481,Python数据平滑!$A$172:$AN$225,COLUMN(Python数据平滑!AN$172),0)</f>
        <v>1495.8962524241481</v>
      </c>
    </row>
    <row r="482" spans="1:42" x14ac:dyDescent="0.25">
      <c r="A482" s="189" t="s">
        <v>249</v>
      </c>
      <c r="B482" s="219">
        <f>B73</f>
        <v>14171.804811655176</v>
      </c>
      <c r="C482" s="220">
        <f t="shared" ref="C482:AP482" si="334">C73</f>
        <v>16363.884569742619</v>
      </c>
      <c r="D482" s="220">
        <f t="shared" si="334"/>
        <v>17470.728074872739</v>
      </c>
      <c r="E482" s="220">
        <f t="shared" si="334"/>
        <v>18003.918471405032</v>
      </c>
      <c r="F482" s="220">
        <f t="shared" si="334"/>
        <v>19307.853582702111</v>
      </c>
      <c r="G482" s="220">
        <f t="shared" si="334"/>
        <v>20903.074560656405</v>
      </c>
      <c r="H482" s="220">
        <f t="shared" si="334"/>
        <v>22295.121339627109</v>
      </c>
      <c r="I482" s="220">
        <f t="shared" si="334"/>
        <v>23421.315063046099</v>
      </c>
      <c r="J482" s="220">
        <f t="shared" si="334"/>
        <v>24372.98610812788</v>
      </c>
      <c r="K482" s="220">
        <f t="shared" si="334"/>
        <v>25269.491223595989</v>
      </c>
      <c r="L482" s="220">
        <f t="shared" si="334"/>
        <v>26252.387774113136</v>
      </c>
      <c r="M482" s="220">
        <f t="shared" si="334"/>
        <v>27450.57652167471</v>
      </c>
      <c r="N482" s="220">
        <f t="shared" si="334"/>
        <v>28866.649383821499</v>
      </c>
      <c r="O482" s="220">
        <f t="shared" si="334"/>
        <v>30464.002411062331</v>
      </c>
      <c r="P482" s="220">
        <f t="shared" si="334"/>
        <v>32196.350755430249</v>
      </c>
      <c r="Q482" s="220">
        <f t="shared" si="334"/>
        <v>34004.694141999251</v>
      </c>
      <c r="R482" s="220">
        <f t="shared" si="334"/>
        <v>35828.073493289477</v>
      </c>
      <c r="S482" s="220">
        <f t="shared" si="334"/>
        <v>37646.605228528242</v>
      </c>
      <c r="T482" s="220">
        <f t="shared" si="334"/>
        <v>39451.887041584618</v>
      </c>
      <c r="U482" s="220">
        <f t="shared" si="334"/>
        <v>41235.489757408694</v>
      </c>
      <c r="V482" s="220">
        <f t="shared" si="334"/>
        <v>42989.041866059008</v>
      </c>
      <c r="W482" s="220">
        <f t="shared" si="334"/>
        <v>44704.312922320343</v>
      </c>
      <c r="X482" s="220">
        <f t="shared" si="334"/>
        <v>46373.294510654203</v>
      </c>
      <c r="Y482" s="220">
        <f t="shared" si="334"/>
        <v>47988.277550911291</v>
      </c>
      <c r="Z482" s="220">
        <f t="shared" si="334"/>
        <v>49541.924820182867</v>
      </c>
      <c r="AA482" s="220">
        <f t="shared" si="334"/>
        <v>51027.337686936378</v>
      </c>
      <c r="AB482" s="220">
        <f t="shared" si="334"/>
        <v>52438.116191276262</v>
      </c>
      <c r="AC482" s="220">
        <f t="shared" si="334"/>
        <v>53768.411755673333</v>
      </c>
      <c r="AD482" s="220">
        <f t="shared" si="334"/>
        <v>55012.971969531623</v>
      </c>
      <c r="AE482" s="220">
        <f t="shared" si="334"/>
        <v>56167.17705425874</v>
      </c>
      <c r="AF482" s="220">
        <f t="shared" si="334"/>
        <v>57227.067778962941</v>
      </c>
      <c r="AG482" s="220">
        <f t="shared" si="334"/>
        <v>58189.364756639479</v>
      </c>
      <c r="AH482" s="220">
        <f t="shared" si="334"/>
        <v>59051.479203235976</v>
      </c>
      <c r="AI482" s="220">
        <f t="shared" si="334"/>
        <v>59811.515384203369</v>
      </c>
      <c r="AJ482" s="220">
        <f t="shared" si="334"/>
        <v>60468.265102457888</v>
      </c>
      <c r="AK482" s="220">
        <f t="shared" si="334"/>
        <v>61021.194696022627</v>
      </c>
      <c r="AL482" s="220">
        <f t="shared" si="334"/>
        <v>61470.425111459372</v>
      </c>
      <c r="AM482" s="220">
        <f t="shared" si="334"/>
        <v>61816.705699539423</v>
      </c>
      <c r="AN482" s="220">
        <f t="shared" si="334"/>
        <v>62061.382441985683</v>
      </c>
      <c r="AO482" s="220">
        <f t="shared" si="334"/>
        <v>62206.361362531497</v>
      </c>
      <c r="AP482" s="221">
        <f t="shared" si="334"/>
        <v>62254.067902494091</v>
      </c>
    </row>
    <row r="484" spans="1:42" x14ac:dyDescent="0.25">
      <c r="A484" s="152" t="s">
        <v>252</v>
      </c>
      <c r="B484" s="213">
        <f>B80</f>
        <v>111371.5</v>
      </c>
      <c r="C484" s="214">
        <f t="shared" ref="C484:D484" si="335">C80</f>
        <v>122702.13348739067</v>
      </c>
      <c r="D484" s="214">
        <f t="shared" si="335"/>
        <v>123782.32854860832</v>
      </c>
      <c r="E484" s="214">
        <f>SUM(E485:E486)</f>
        <v>127185.01058913737</v>
      </c>
      <c r="F484" s="214">
        <f t="shared" ref="F484:AP484" si="336">SUM(F485:F486)</f>
        <v>135698.27040124132</v>
      </c>
      <c r="G484" s="214">
        <f t="shared" si="336"/>
        <v>146646.1655548554</v>
      </c>
      <c r="H484" s="214">
        <f t="shared" si="336"/>
        <v>157265.92102706729</v>
      </c>
      <c r="I484" s="214">
        <f t="shared" si="336"/>
        <v>166949.74968062117</v>
      </c>
      <c r="J484" s="214">
        <f t="shared" si="336"/>
        <v>175795.83412756206</v>
      </c>
      <c r="K484" s="214">
        <f t="shared" si="336"/>
        <v>183989.90563968022</v>
      </c>
      <c r="L484" s="214">
        <f t="shared" si="336"/>
        <v>191795.19230712112</v>
      </c>
      <c r="M484" s="214">
        <f t="shared" si="336"/>
        <v>199482.78385921824</v>
      </c>
      <c r="N484" s="214">
        <f t="shared" si="336"/>
        <v>207123.75956102423</v>
      </c>
      <c r="O484" s="214">
        <f t="shared" si="336"/>
        <v>214738.7890598618</v>
      </c>
      <c r="P484" s="214">
        <f t="shared" si="336"/>
        <v>222354.75326667519</v>
      </c>
      <c r="Q484" s="214">
        <f t="shared" si="336"/>
        <v>230004.8047070271</v>
      </c>
      <c r="R484" s="214">
        <f t="shared" si="336"/>
        <v>237717.87620331382</v>
      </c>
      <c r="S484" s="214">
        <f t="shared" si="336"/>
        <v>245484.24892238184</v>
      </c>
      <c r="T484" s="214">
        <f t="shared" si="336"/>
        <v>253282.44359810677</v>
      </c>
      <c r="U484" s="214">
        <f t="shared" si="336"/>
        <v>261089.08950750434</v>
      </c>
      <c r="V484" s="214">
        <f t="shared" si="336"/>
        <v>268878.92388429504</v>
      </c>
      <c r="W484" s="214">
        <f t="shared" si="336"/>
        <v>276624.8127711846</v>
      </c>
      <c r="X484" s="214">
        <f t="shared" si="336"/>
        <v>284297.79555077612</v>
      </c>
      <c r="Y484" s="214">
        <f t="shared" si="336"/>
        <v>291867.15525441314</v>
      </c>
      <c r="Z484" s="214">
        <f t="shared" si="336"/>
        <v>299300.51654846431</v>
      </c>
      <c r="AA484" s="214">
        <f t="shared" si="336"/>
        <v>306563.97303554276</v>
      </c>
      <c r="AB484" s="214">
        <f t="shared" si="336"/>
        <v>313622.24518153031</v>
      </c>
      <c r="AC484" s="214">
        <f t="shared" si="336"/>
        <v>320438.86978742661</v>
      </c>
      <c r="AD484" s="214">
        <f t="shared" si="336"/>
        <v>326976.42146848311</v>
      </c>
      <c r="AE484" s="214">
        <f t="shared" si="336"/>
        <v>333196.76608451438</v>
      </c>
      <c r="AF484" s="214">
        <f t="shared" si="336"/>
        <v>339061.34548892709</v>
      </c>
      <c r="AG484" s="214">
        <f t="shared" si="336"/>
        <v>344531.49233660381</v>
      </c>
      <c r="AH484" s="214">
        <f t="shared" si="336"/>
        <v>349568.77302095841</v>
      </c>
      <c r="AI484" s="214">
        <f t="shared" si="336"/>
        <v>354135.35610929964</v>
      </c>
      <c r="AJ484" s="214">
        <f t="shared" si="336"/>
        <v>358194.40292636328</v>
      </c>
      <c r="AK484" s="214">
        <f t="shared" si="336"/>
        <v>361710.47621376201</v>
      </c>
      <c r="AL484" s="214">
        <f t="shared" si="336"/>
        <v>364649.96208563494</v>
      </c>
      <c r="AM484" s="214">
        <f t="shared" si="336"/>
        <v>366981.49982665642</v>
      </c>
      <c r="AN484" s="214">
        <f t="shared" si="336"/>
        <v>368676.41345825075</v>
      </c>
      <c r="AO484" s="214">
        <f t="shared" si="336"/>
        <v>369709.13845309353</v>
      </c>
      <c r="AP484" s="215">
        <f t="shared" si="336"/>
        <v>370057.6365281</v>
      </c>
    </row>
    <row r="485" spans="1:42" x14ac:dyDescent="0.25">
      <c r="A485" s="196" t="s">
        <v>253</v>
      </c>
      <c r="B485" s="207">
        <f>VLOOKUP($A485,'中情景（2001-2060, 2020RMB）'!$A$57:$W$70,COLUMN('中情景（2001-2060, 2020RMB）'!U$1),0)</f>
        <v>96086.1</v>
      </c>
      <c r="C485" s="164">
        <f>VLOOKUP($A485,'中情景（2001-2060, 2020RMB）'!$A$57:$W$70,COLUMN('中情景（2001-2060, 2020RMB）'!V$1),0)</f>
        <v>105634.48778242921</v>
      </c>
      <c r="D485" s="164">
        <f>VLOOKUP($A485,'中情景（2001-2060, 2020RMB）'!$A$57:$W$70,COLUMN('中情景（2001-2060, 2020RMB）'!W$1),0)</f>
        <v>107085.79216328831</v>
      </c>
      <c r="E485" s="14">
        <f>VLOOKUP($A485,Python数据平滑!$A$172:$AN$225,COLUMN(Python数据平滑!C$172),0)</f>
        <v>110187.96727611531</v>
      </c>
      <c r="F485" s="14">
        <f>VLOOKUP($A485,Python数据平滑!$A$172:$AN$225,COLUMN(Python数据平滑!D$172),0)</f>
        <v>117957.96750736541</v>
      </c>
      <c r="G485" s="14">
        <f>VLOOKUP($A485,Python数据平滑!$A$172:$AN$225,COLUMN(Python数据平滑!E$172),0)</f>
        <v>127964.76884782439</v>
      </c>
      <c r="H485" s="14">
        <f>VLOOKUP($A485,Python数据平滑!$A$172:$AN$225,COLUMN(Python数据平滑!F$172),0)</f>
        <v>137678.80771818751</v>
      </c>
      <c r="I485" s="14">
        <f>VLOOKUP($A485,Python数据平滑!$A$172:$AN$225,COLUMN(Python数据平滑!G$172),0)</f>
        <v>146540.60186296809</v>
      </c>
      <c r="J485" s="14">
        <f>VLOOKUP($A485,Python数据平滑!$A$172:$AN$225,COLUMN(Python数据平滑!H$172),0)</f>
        <v>154642.18370388859</v>
      </c>
      <c r="K485" s="14">
        <f>VLOOKUP($A485,Python数据平滑!$A$172:$AN$225,COLUMN(Python数据平滑!I$172),0)</f>
        <v>162159.3663120229</v>
      </c>
      <c r="L485" s="14">
        <f>VLOOKUP($A485,Python数据平滑!$A$172:$AN$225,COLUMN(Python数据平滑!J$172),0)</f>
        <v>169342.16156357829</v>
      </c>
      <c r="M485" s="14">
        <f>VLOOKUP($A485,Python数据平滑!$A$172:$AN$225,COLUMN(Python数据平滑!K$172),0)</f>
        <v>176448.3357606479</v>
      </c>
      <c r="N485" s="14">
        <f>VLOOKUP($A485,Python数据平滑!$A$172:$AN$225,COLUMN(Python数据平滑!L$172),0)</f>
        <v>183544.66397431781</v>
      </c>
      <c r="O485" s="14">
        <f>VLOOKUP($A485,Python数据平滑!$A$172:$AN$225,COLUMN(Python数据平滑!M$172),0)</f>
        <v>190649.42022298739</v>
      </c>
      <c r="P485" s="14">
        <f>VLOOKUP($A485,Python数据平滑!$A$172:$AN$225,COLUMN(Python数据平滑!N$172),0)</f>
        <v>197786.4536308721</v>
      </c>
      <c r="Q485" s="14">
        <f>VLOOKUP($A485,Python数据平滑!$A$172:$AN$225,COLUMN(Python数据平滑!O$172),0)</f>
        <v>204985.30425726311</v>
      </c>
      <c r="R485" s="14">
        <f>VLOOKUP($A485,Python数据平滑!$A$172:$AN$225,COLUMN(Python数据平滑!P$172),0)</f>
        <v>212271.57931000841</v>
      </c>
      <c r="S485" s="14">
        <f>VLOOKUP($A485,Python数据平滑!$A$172:$AN$225,COLUMN(Python数据平滑!Q$172),0)</f>
        <v>219635.11576058681</v>
      </c>
      <c r="T485" s="14">
        <f>VLOOKUP($A485,Python数据平滑!$A$172:$AN$225,COLUMN(Python数据平滑!R$172),0)</f>
        <v>227054.6387168736</v>
      </c>
      <c r="U485" s="14">
        <f>VLOOKUP($A485,Python数据平滑!$A$172:$AN$225,COLUMN(Python数据平滑!S$172),0)</f>
        <v>234506.8480005973</v>
      </c>
      <c r="V485" s="14">
        <f>VLOOKUP($A485,Python数据平滑!$A$172:$AN$225,COLUMN(Python数据平滑!T$172),0)</f>
        <v>241966.42170261391</v>
      </c>
      <c r="W485" s="14">
        <f>VLOOKUP($A485,Python数据平滑!$A$172:$AN$225,COLUMN(Python数据平滑!U$172),0)</f>
        <v>249406.04196877961</v>
      </c>
      <c r="X485" s="14">
        <f>VLOOKUP($A485,Python数据平滑!$A$172:$AN$225,COLUMN(Python数据平滑!V$172),0)</f>
        <v>256796.4451499577</v>
      </c>
      <c r="Y485" s="14">
        <f>VLOOKUP($A485,Python数据平滑!$A$172:$AN$225,COLUMN(Python数据平滑!W$172),0)</f>
        <v>264106.49830739439</v>
      </c>
      <c r="Z485" s="14">
        <f>VLOOKUP($A485,Python数据平滑!$A$172:$AN$225,COLUMN(Python数据平滑!X$172),0)</f>
        <v>271303.30386490159</v>
      </c>
      <c r="AA485" s="14">
        <f>VLOOKUP($A485,Python数据平滑!$A$172:$AN$225,COLUMN(Python数据平滑!Y$172),0)</f>
        <v>278352.33393878088</v>
      </c>
      <c r="AB485" s="14">
        <f>VLOOKUP($A485,Python数据平滑!$A$172:$AN$225,COLUMN(Python数据平滑!Z$172),0)</f>
        <v>285217.59555267682</v>
      </c>
      <c r="AC485" s="14">
        <f>VLOOKUP($A485,Python数据平滑!$A$172:$AN$225,COLUMN(Python数据平滑!AA$172),0)</f>
        <v>291861.82755674998</v>
      </c>
      <c r="AD485" s="14">
        <f>VLOOKUP($A485,Python数据平滑!$A$172:$AN$225,COLUMN(Python数据平滑!AB$172),0)</f>
        <v>298246.72961905139</v>
      </c>
      <c r="AE485" s="14">
        <f>VLOOKUP($A485,Python数据平滑!$A$172:$AN$225,COLUMN(Python数据平滑!AC$172),0)</f>
        <v>304333.22314427211</v>
      </c>
      <c r="AF485" s="14">
        <f>VLOOKUP($A485,Python数据平滑!$A$172:$AN$225,COLUMN(Python数据平滑!AD$172),0)</f>
        <v>310081.74340518378</v>
      </c>
      <c r="AG485" s="14">
        <f>VLOOKUP($A485,Python数据平滑!$A$172:$AN$225,COLUMN(Python数据平滑!AE$172),0)</f>
        <v>315452.56155162217</v>
      </c>
      <c r="AH485" s="14">
        <f>VLOOKUP($A485,Python数据平滑!$A$172:$AN$225,COLUMN(Python数据平滑!AF$172),0)</f>
        <v>320406.13449927513</v>
      </c>
      <c r="AI485" s="14">
        <f>VLOOKUP($A485,Python数据平滑!$A$172:$AN$225,COLUMN(Python数据平滑!AG$172),0)</f>
        <v>324903.48000671092</v>
      </c>
      <c r="AJ485" s="14">
        <f>VLOOKUP($A485,Python数据平滑!$A$172:$AN$225,COLUMN(Python数据平滑!AH$172),0)</f>
        <v>328906.57353714848</v>
      </c>
      <c r="AK485" s="14">
        <f>VLOOKUP($A485,Python数据平滑!$A$172:$AN$225,COLUMN(Python数据平滑!AI$172),0)</f>
        <v>332378.76278655202</v>
      </c>
      <c r="AL485" s="14">
        <f>VLOOKUP($A485,Python数据平滑!$A$172:$AN$225,COLUMN(Python数据平滑!AJ$172),0)</f>
        <v>335285.19505910389</v>
      </c>
      <c r="AM485" s="14">
        <f>VLOOKUP($A485,Python数据平滑!$A$172:$AN$225,COLUMN(Python数据平滑!AK$172),0)</f>
        <v>337593.25200355757</v>
      </c>
      <c r="AN485" s="14">
        <f>VLOOKUP($A485,Python数据平滑!$A$172:$AN$225,COLUMN(Python数据平滑!AL$172),0)</f>
        <v>339272.9856097934</v>
      </c>
      <c r="AO485" s="14">
        <f>VLOOKUP($A485,Python数据平滑!$A$172:$AN$225,COLUMN(Python数据平滑!AM$172),0)</f>
        <v>340297.54882474308</v>
      </c>
      <c r="AP485" s="167">
        <f>VLOOKUP($A485,Python数据平滑!$A$172:$AN$225,COLUMN(Python数据平滑!AN$172),0)</f>
        <v>340643.61370201141</v>
      </c>
    </row>
    <row r="486" spans="1:42" x14ac:dyDescent="0.25">
      <c r="A486" s="180" t="s">
        <v>254</v>
      </c>
      <c r="B486" s="207">
        <f>VLOOKUP($A486,'中情景（2001-2060, 2020RMB）'!$A$57:$W$70,COLUMN('中情景（2001-2060, 2020RMB）'!U$1),0)</f>
        <v>15285.4</v>
      </c>
      <c r="C486" s="164">
        <f>VLOOKUP($A486,'中情景（2001-2060, 2020RMB）'!$A$57:$W$70,COLUMN('中情景（2001-2060, 2020RMB）'!V$1),0)</f>
        <v>17067.645704961466</v>
      </c>
      <c r="D486" s="164">
        <f>VLOOKUP($A486,'中情景（2001-2060, 2020RMB）'!$A$57:$W$70,COLUMN('中情景（2001-2060, 2020RMB）'!W$1),0)</f>
        <v>16696.536385320014</v>
      </c>
      <c r="E486" s="14">
        <f>VLOOKUP($A486,Python数据平滑!$A$172:$AN$225,COLUMN(Python数据平滑!C$172),0)</f>
        <v>16997.043313022059</v>
      </c>
      <c r="F486" s="14">
        <f>VLOOKUP($A486,Python数据平滑!$A$172:$AN$225,COLUMN(Python数据平滑!D$172),0)</f>
        <v>17740.302893875909</v>
      </c>
      <c r="G486" s="14">
        <f>VLOOKUP($A486,Python数据平滑!$A$172:$AN$225,COLUMN(Python数据平滑!E$172),0)</f>
        <v>18681.396707030999</v>
      </c>
      <c r="H486" s="14">
        <f>VLOOKUP($A486,Python数据平滑!$A$172:$AN$225,COLUMN(Python数据平滑!F$172),0)</f>
        <v>19587.113308879769</v>
      </c>
      <c r="I486" s="14">
        <f>VLOOKUP($A486,Python数据平滑!$A$172:$AN$225,COLUMN(Python数据平滑!G$172),0)</f>
        <v>20409.147817653091</v>
      </c>
      <c r="J486" s="14">
        <f>VLOOKUP($A486,Python数据平滑!$A$172:$AN$225,COLUMN(Python数据平滑!H$172),0)</f>
        <v>21153.650423673469</v>
      </c>
      <c r="K486" s="14">
        <f>VLOOKUP($A486,Python数据平滑!$A$172:$AN$225,COLUMN(Python数据平滑!I$172),0)</f>
        <v>21830.539327657301</v>
      </c>
      <c r="L486" s="14">
        <f>VLOOKUP($A486,Python数据平滑!$A$172:$AN$225,COLUMN(Python数据平滑!J$172),0)</f>
        <v>22453.030743542829</v>
      </c>
      <c r="M486" s="14">
        <f>VLOOKUP($A486,Python数据平滑!$A$172:$AN$225,COLUMN(Python数据平滑!K$172),0)</f>
        <v>23034.448098570341</v>
      </c>
      <c r="N486" s="14">
        <f>VLOOKUP($A486,Python数据平滑!$A$172:$AN$225,COLUMN(Python数据平滑!L$172),0)</f>
        <v>23579.095586706419</v>
      </c>
      <c r="O486" s="14">
        <f>VLOOKUP($A486,Python数据平滑!$A$172:$AN$225,COLUMN(Python数据平滑!M$172),0)</f>
        <v>24089.368836874411</v>
      </c>
      <c r="P486" s="14">
        <f>VLOOKUP($A486,Python数据平滑!$A$172:$AN$225,COLUMN(Python数据平滑!N$172),0)</f>
        <v>24568.299635803101</v>
      </c>
      <c r="Q486" s="14">
        <f>VLOOKUP($A486,Python数据平滑!$A$172:$AN$225,COLUMN(Python数据平滑!O$172),0)</f>
        <v>25019.500449763989</v>
      </c>
      <c r="R486" s="14">
        <f>VLOOKUP($A486,Python数据平滑!$A$172:$AN$225,COLUMN(Python数据平滑!P$172),0)</f>
        <v>25446.2968933054</v>
      </c>
      <c r="S486" s="14">
        <f>VLOOKUP($A486,Python数据平滑!$A$172:$AN$225,COLUMN(Python数据平滑!Q$172),0)</f>
        <v>25849.13316179502</v>
      </c>
      <c r="T486" s="14">
        <f>VLOOKUP($A486,Python数据平滑!$A$172:$AN$225,COLUMN(Python数据平滑!R$172),0)</f>
        <v>26227.80488123318</v>
      </c>
      <c r="U486" s="14">
        <f>VLOOKUP($A486,Python数据平滑!$A$172:$AN$225,COLUMN(Python数据平滑!S$172),0)</f>
        <v>26582.24150690703</v>
      </c>
      <c r="V486" s="14">
        <f>VLOOKUP($A486,Python数据平滑!$A$172:$AN$225,COLUMN(Python数据平滑!T$172),0)</f>
        <v>26912.50218168111</v>
      </c>
      <c r="W486" s="14">
        <f>VLOOKUP($A486,Python数据平滑!$A$172:$AN$225,COLUMN(Python数据平滑!U$172),0)</f>
        <v>27218.770802404979</v>
      </c>
      <c r="X486" s="14">
        <f>VLOOKUP($A486,Python数据平滑!$A$172:$AN$225,COLUMN(Python数据平滑!V$172),0)</f>
        <v>27501.35040081845</v>
      </c>
      <c r="Y486" s="14">
        <f>VLOOKUP($A486,Python数据平滑!$A$172:$AN$225,COLUMN(Python数据平滑!W$172),0)</f>
        <v>27760.656947018779</v>
      </c>
      <c r="Z486" s="14">
        <f>VLOOKUP($A486,Python数据平滑!$A$172:$AN$225,COLUMN(Python数据平滑!X$172),0)</f>
        <v>27997.21268356271</v>
      </c>
      <c r="AA486" s="14">
        <f>VLOOKUP($A486,Python数据平滑!$A$172:$AN$225,COLUMN(Python数据平滑!Y$172),0)</f>
        <v>28211.639096761879</v>
      </c>
      <c r="AB486" s="14">
        <f>VLOOKUP($A486,Python数据平滑!$A$172:$AN$225,COLUMN(Python数据平滑!Z$172),0)</f>
        <v>28404.649628853502</v>
      </c>
      <c r="AC486" s="14">
        <f>VLOOKUP($A486,Python数据平滑!$A$172:$AN$225,COLUMN(Python数据平滑!AA$172),0)</f>
        <v>28577.042230676641</v>
      </c>
      <c r="AD486" s="14">
        <f>VLOOKUP($A486,Python数据平滑!$A$172:$AN$225,COLUMN(Python数据平滑!AB$172),0)</f>
        <v>28729.6918494317</v>
      </c>
      <c r="AE486" s="14">
        <f>VLOOKUP($A486,Python数据平滑!$A$172:$AN$225,COLUMN(Python数据平滑!AC$172),0)</f>
        <v>28863.542940242289</v>
      </c>
      <c r="AF486" s="14">
        <f>VLOOKUP($A486,Python数据平滑!$A$172:$AN$225,COLUMN(Python数据平滑!AD$172),0)</f>
        <v>28979.602083743321</v>
      </c>
      <c r="AG486" s="14">
        <f>VLOOKUP($A486,Python数据平滑!$A$172:$AN$225,COLUMN(Python数据平滑!AE$172),0)</f>
        <v>29078.930784981669</v>
      </c>
      <c r="AH486" s="14">
        <f>VLOOKUP($A486,Python数据平滑!$A$172:$AN$225,COLUMN(Python数据平滑!AF$172),0)</f>
        <v>29162.638521683279</v>
      </c>
      <c r="AI486" s="14">
        <f>VLOOKUP($A486,Python数据平滑!$A$172:$AN$225,COLUMN(Python数据平滑!AG$172),0)</f>
        <v>29231.876102588711</v>
      </c>
      <c r="AJ486" s="14">
        <f>VLOOKUP($A486,Python数据平滑!$A$172:$AN$225,COLUMN(Python数据平滑!AH$172),0)</f>
        <v>29287.829389214821</v>
      </c>
      <c r="AK486" s="14">
        <f>VLOOKUP($A486,Python数据平滑!$A$172:$AN$225,COLUMN(Python数据平滑!AI$172),0)</f>
        <v>29331.713427209968</v>
      </c>
      <c r="AL486" s="14">
        <f>VLOOKUP($A486,Python数据平滑!$A$172:$AN$225,COLUMN(Python数据平滑!AJ$172),0)</f>
        <v>29364.767026531059</v>
      </c>
      <c r="AM486" s="14">
        <f>VLOOKUP($A486,Python数据平滑!$A$172:$AN$225,COLUMN(Python数据平滑!AK$172),0)</f>
        <v>29388.247823098871</v>
      </c>
      <c r="AN486" s="14">
        <f>VLOOKUP($A486,Python数据平滑!$A$172:$AN$225,COLUMN(Python数据平滑!AL$172),0)</f>
        <v>29403.427848457381</v>
      </c>
      <c r="AO486" s="14">
        <f>VLOOKUP($A486,Python数据平滑!$A$172:$AN$225,COLUMN(Python数据平滑!AM$172),0)</f>
        <v>29411.589628350481</v>
      </c>
      <c r="AP486" s="167">
        <f>VLOOKUP($A486,Python数据平滑!$A$172:$AN$225,COLUMN(Python数据平滑!AN$172),0)</f>
        <v>29414.0228260886</v>
      </c>
    </row>
    <row r="487" spans="1:42" x14ac:dyDescent="0.25">
      <c r="A487" s="197" t="s">
        <v>61</v>
      </c>
      <c r="B487" s="223">
        <f>B79</f>
        <v>40582.9</v>
      </c>
      <c r="C487" s="224">
        <f t="shared" ref="C487:AP487" si="337">C79</f>
        <v>44991.98369146973</v>
      </c>
      <c r="D487" s="224">
        <f t="shared" si="337"/>
        <v>46450.003049149032</v>
      </c>
      <c r="E487" s="217">
        <f t="shared" si="337"/>
        <v>47719.385525712882</v>
      </c>
      <c r="F487" s="217">
        <f t="shared" si="337"/>
        <v>50897.49808385285</v>
      </c>
      <c r="G487" s="217">
        <f t="shared" si="337"/>
        <v>54992.312083070778</v>
      </c>
      <c r="H487" s="217">
        <f t="shared" si="337"/>
        <v>58983.241003012437</v>
      </c>
      <c r="I487" s="217">
        <f t="shared" si="337"/>
        <v>62634.893699069253</v>
      </c>
      <c r="J487" s="217">
        <f t="shared" si="337"/>
        <v>65964.574616870697</v>
      </c>
      <c r="K487" s="217">
        <f t="shared" si="337"/>
        <v>69017.233466315593</v>
      </c>
      <c r="L487" s="217">
        <f t="shared" si="337"/>
        <v>71862.502434060545</v>
      </c>
      <c r="M487" s="217">
        <f t="shared" si="337"/>
        <v>74574.758698370511</v>
      </c>
      <c r="N487" s="217">
        <f t="shared" si="337"/>
        <v>77175.085137201662</v>
      </c>
      <c r="O487" s="217">
        <f t="shared" si="337"/>
        <v>79672.821773787582</v>
      </c>
      <c r="P487" s="217">
        <f t="shared" si="337"/>
        <v>82081.102783218696</v>
      </c>
      <c r="Q487" s="217">
        <f t="shared" si="337"/>
        <v>84416.657046728025</v>
      </c>
      <c r="R487" s="217">
        <f t="shared" si="337"/>
        <v>86694.88086215833</v>
      </c>
      <c r="S487" s="217">
        <f t="shared" si="337"/>
        <v>88914.489714764772</v>
      </c>
      <c r="T487" s="217">
        <f t="shared" si="337"/>
        <v>91069.955882559341</v>
      </c>
      <c r="U487" s="217">
        <f t="shared" si="337"/>
        <v>93156.020777521509</v>
      </c>
      <c r="V487" s="217">
        <f t="shared" si="337"/>
        <v>95167.720410557027</v>
      </c>
      <c r="W487" s="217">
        <f t="shared" si="337"/>
        <v>97100.408359350215</v>
      </c>
      <c r="X487" s="217">
        <f t="shared" si="337"/>
        <v>98949.776105386205</v>
      </c>
      <c r="Y487" s="217">
        <f t="shared" si="337"/>
        <v>100711.87063754159</v>
      </c>
      <c r="Z487" s="217">
        <f t="shared" si="337"/>
        <v>102383.10925082079</v>
      </c>
      <c r="AA487" s="217">
        <f t="shared" si="337"/>
        <v>103960.2914995731</v>
      </c>
      <c r="AB487" s="217">
        <f t="shared" si="337"/>
        <v>105440.60829452481</v>
      </c>
      <c r="AC487" s="217">
        <f t="shared" si="337"/>
        <v>106821.64816176939</v>
      </c>
      <c r="AD487" s="217">
        <f t="shared" si="337"/>
        <v>108101.40070920999</v>
      </c>
      <c r="AE487" s="217">
        <f t="shared" si="337"/>
        <v>109278.257371502</v>
      </c>
      <c r="AF487" s="217">
        <f t="shared" si="337"/>
        <v>110351.0095280939</v>
      </c>
      <c r="AG487" s="217">
        <f t="shared" si="337"/>
        <v>111318.84411028679</v>
      </c>
      <c r="AH487" s="217">
        <f t="shared" si="337"/>
        <v>112181.3368321779</v>
      </c>
      <c r="AI487" s="217">
        <f t="shared" si="337"/>
        <v>112938.4431968181</v>
      </c>
      <c r="AJ487" s="217">
        <f t="shared" si="337"/>
        <v>113590.48744281429</v>
      </c>
      <c r="AK487" s="217">
        <f t="shared" si="337"/>
        <v>114138.1496079333</v>
      </c>
      <c r="AL487" s="217">
        <f t="shared" si="337"/>
        <v>114582.4508950154</v>
      </c>
      <c r="AM487" s="217">
        <f t="shared" si="337"/>
        <v>114924.7375317401</v>
      </c>
      <c r="AN487" s="217">
        <f t="shared" si="337"/>
        <v>115166.6633195826</v>
      </c>
      <c r="AO487" s="217">
        <f t="shared" si="337"/>
        <v>115310.1710687595</v>
      </c>
      <c r="AP487" s="218">
        <f t="shared" si="337"/>
        <v>115357.47311524105</v>
      </c>
    </row>
    <row r="488" spans="1:42" x14ac:dyDescent="0.25">
      <c r="A488" s="152" t="s">
        <v>255</v>
      </c>
      <c r="B488" s="223">
        <f>B81</f>
        <v>394868.30000000005</v>
      </c>
      <c r="C488" s="224">
        <f t="shared" ref="C488:D488" si="338">C81</f>
        <v>415244.29217540642</v>
      </c>
      <c r="D488" s="224">
        <f t="shared" si="338"/>
        <v>421311.10404089559</v>
      </c>
      <c r="E488" s="217">
        <f>SUM(E489:E499)</f>
        <v>435491.6715621195</v>
      </c>
      <c r="F488" s="217">
        <f t="shared" ref="F488:AP488" si="339">SUM(F489:F499)</f>
        <v>471149.13417591189</v>
      </c>
      <c r="G488" s="217">
        <f t="shared" si="339"/>
        <v>517215.27508195338</v>
      </c>
      <c r="H488" s="217">
        <f t="shared" si="339"/>
        <v>561605.40493964683</v>
      </c>
      <c r="I488" s="217">
        <f t="shared" si="339"/>
        <v>601720.2908827269</v>
      </c>
      <c r="J488" s="217">
        <f t="shared" si="339"/>
        <v>638366.34456544695</v>
      </c>
      <c r="K488" s="217">
        <f t="shared" si="339"/>
        <v>672959.2787970457</v>
      </c>
      <c r="L488" s="217">
        <f t="shared" si="339"/>
        <v>707457.20301639324</v>
      </c>
      <c r="M488" s="217">
        <f t="shared" si="339"/>
        <v>743834.39404018212</v>
      </c>
      <c r="N488" s="217">
        <f t="shared" si="339"/>
        <v>782403.37431252899</v>
      </c>
      <c r="O488" s="217">
        <f t="shared" si="339"/>
        <v>822971.70312118786</v>
      </c>
      <c r="P488" s="217">
        <f t="shared" si="339"/>
        <v>865283.04944812192</v>
      </c>
      <c r="Q488" s="217">
        <f t="shared" si="339"/>
        <v>909008.35051766573</v>
      </c>
      <c r="R488" s="217">
        <f t="shared" si="339"/>
        <v>953798.22269254783</v>
      </c>
      <c r="S488" s="217">
        <f t="shared" si="339"/>
        <v>999481.92276011861</v>
      </c>
      <c r="T488" s="217">
        <f t="shared" si="339"/>
        <v>1045925.9478470002</v>
      </c>
      <c r="U488" s="217">
        <f t="shared" si="339"/>
        <v>1092979.1228677859</v>
      </c>
      <c r="V488" s="217">
        <f t="shared" si="339"/>
        <v>1140472.288349322</v>
      </c>
      <c r="W488" s="217">
        <f t="shared" si="339"/>
        <v>1188218.2006721804</v>
      </c>
      <c r="X488" s="217">
        <f t="shared" si="339"/>
        <v>1236011.6753127626</v>
      </c>
      <c r="Y488" s="217">
        <f t="shared" si="339"/>
        <v>1283630.0027913367</v>
      </c>
      <c r="Z488" s="217">
        <f t="shared" si="339"/>
        <v>1330833.6651921081</v>
      </c>
      <c r="AA488" s="217">
        <f t="shared" si="339"/>
        <v>1377367.3782118103</v>
      </c>
      <c r="AB488" s="217">
        <f t="shared" si="339"/>
        <v>1422961.479624544</v>
      </c>
      <c r="AC488" s="217">
        <f t="shared" si="339"/>
        <v>1467333.679763223</v>
      </c>
      <c r="AD488" s="217">
        <f t="shared" si="339"/>
        <v>1510191.1830894109</v>
      </c>
      <c r="AE488" s="217">
        <f t="shared" si="339"/>
        <v>1551233.1821768577</v>
      </c>
      <c r="AF488" s="217">
        <f t="shared" si="339"/>
        <v>1590153.7165452673</v>
      </c>
      <c r="AG488" s="217">
        <f t="shared" si="339"/>
        <v>1626644.8788848459</v>
      </c>
      <c r="AH488" s="217">
        <f t="shared" si="339"/>
        <v>1660400.3405065292</v>
      </c>
      <c r="AI488" s="217">
        <f t="shared" si="339"/>
        <v>1691119.1566003789</v>
      </c>
      <c r="AJ488" s="217">
        <f t="shared" si="339"/>
        <v>1718509.8004106693</v>
      </c>
      <c r="AK488" s="217">
        <f t="shared" si="339"/>
        <v>1742294.3641244529</v>
      </c>
      <c r="AL488" s="217">
        <f t="shared" si="339"/>
        <v>1762212.8535527475</v>
      </c>
      <c r="AM488" s="217">
        <f t="shared" si="339"/>
        <v>1778027.4940270083</v>
      </c>
      <c r="AN488" s="217">
        <f t="shared" si="339"/>
        <v>1789526.9568232484</v>
      </c>
      <c r="AO488" s="217">
        <f t="shared" si="339"/>
        <v>1796530.4093430431</v>
      </c>
      <c r="AP488" s="218">
        <f t="shared" si="339"/>
        <v>1798891.2886782635</v>
      </c>
    </row>
    <row r="489" spans="1:42" x14ac:dyDescent="0.25">
      <c r="A489" s="198" t="s">
        <v>64</v>
      </c>
      <c r="B489" s="118">
        <f>VLOOKUP($A489,'低情景（2001-2060, 2020RMB）'!$A$57:$W$70,COLUMN('低情景（2001-2060, 2020RMB）'!U$1),0)</f>
        <v>83617.7</v>
      </c>
      <c r="C489" s="14">
        <f>VLOOKUP($A489,'低情景（2001-2060, 2020RMB）'!$A$57:$W$70,COLUMN('低情景（2001-2060, 2020RMB）'!V$1),0)</f>
        <v>87195.415071666503</v>
      </c>
      <c r="D489" s="14">
        <f>VLOOKUP($A489,'低情景（2001-2060, 2020RMB）'!$A$57:$W$70,COLUMN('低情景（2001-2060, 2020RMB）'!W$1),0)</f>
        <v>90528.212015436089</v>
      </c>
      <c r="E489" s="14">
        <f>VLOOKUP($A489,Python数据平滑!$A$172:$AN$225,COLUMN(Python数据平滑!C$172),0)</f>
        <v>93278.172522829729</v>
      </c>
      <c r="F489" s="14">
        <f>VLOOKUP($A489,Python数据平滑!$A$172:$AN$225,COLUMN(Python数据平滑!D$172),0)</f>
        <v>100143.9015643106</v>
      </c>
      <c r="G489" s="14">
        <f>VLOOKUP($A489,Python数据平滑!$A$172:$AN$225,COLUMN(Python数据平滑!E$172),0)</f>
        <v>108918.51422402691</v>
      </c>
      <c r="H489" s="14">
        <f>VLOOKUP($A489,Python数据平滑!$A$172:$AN$225,COLUMN(Python数据平滑!F$172),0)</f>
        <v>117289.3225312096</v>
      </c>
      <c r="I489" s="14">
        <f>VLOOKUP($A489,Python数据平滑!$A$172:$AN$225,COLUMN(Python数据平滑!G$172),0)</f>
        <v>124793.4300085002</v>
      </c>
      <c r="J489" s="14">
        <f>VLOOKUP($A489,Python数据平滑!$A$172:$AN$225,COLUMN(Python数据平滑!H$172),0)</f>
        <v>131601.50670261131</v>
      </c>
      <c r="K489" s="14">
        <f>VLOOKUP($A489,Python数据平滑!$A$172:$AN$225,COLUMN(Python数据平滑!I$172),0)</f>
        <v>137982.9160413369</v>
      </c>
      <c r="L489" s="14">
        <f>VLOOKUP($A489,Python数据平滑!$A$172:$AN$225,COLUMN(Python数据平滑!J$172),0)</f>
        <v>144292.7514781135</v>
      </c>
      <c r="M489" s="14">
        <f>VLOOKUP($A489,Python数据平滑!$A$172:$AN$225,COLUMN(Python数据平滑!K$172),0)</f>
        <v>150877.89684874081</v>
      </c>
      <c r="N489" s="14">
        <f>VLOOKUP($A489,Python数据平滑!$A$172:$AN$225,COLUMN(Python数据平滑!L$172),0)</f>
        <v>157785.398721907</v>
      </c>
      <c r="O489" s="14">
        <f>VLOOKUP($A489,Python数据平滑!$A$172:$AN$225,COLUMN(Python数据平滑!M$172),0)</f>
        <v>164973.43150178611</v>
      </c>
      <c r="P489" s="14">
        <f>VLOOKUP($A489,Python数据平滑!$A$172:$AN$225,COLUMN(Python数据平滑!N$172),0)</f>
        <v>172390.4223450768</v>
      </c>
      <c r="Q489" s="14">
        <f>VLOOKUP($A489,Python数据平滑!$A$172:$AN$225,COLUMN(Python数据平滑!O$172),0)</f>
        <v>179974.1419645132</v>
      </c>
      <c r="R489" s="14">
        <f>VLOOKUP($A489,Python数据平滑!$A$172:$AN$225,COLUMN(Python数据平滑!P$172),0)</f>
        <v>187661.0422007262</v>
      </c>
      <c r="S489" s="14">
        <f>VLOOKUP($A489,Python数据平滑!$A$172:$AN$225,COLUMN(Python数据平滑!Q$172),0)</f>
        <v>195419.27013107151</v>
      </c>
      <c r="T489" s="14">
        <f>VLOOKUP($A489,Python数据平滑!$A$172:$AN$225,COLUMN(Python数据平滑!R$172),0)</f>
        <v>203224.1782588363</v>
      </c>
      <c r="U489" s="14">
        <f>VLOOKUP($A489,Python数据平滑!$A$172:$AN$225,COLUMN(Python数据平滑!S$172),0)</f>
        <v>211049.13040468271</v>
      </c>
      <c r="V489" s="14">
        <f>VLOOKUP($A489,Python数据平滑!$A$172:$AN$225,COLUMN(Python数据平滑!T$172),0)</f>
        <v>218865.56368622719</v>
      </c>
      <c r="W489" s="14">
        <f>VLOOKUP($A489,Python数据平滑!$A$172:$AN$225,COLUMN(Python数据平滑!U$172),0)</f>
        <v>226643.0758623188</v>
      </c>
      <c r="X489" s="14">
        <f>VLOOKUP($A489,Python数据平滑!$A$172:$AN$225,COLUMN(Python数据平滑!V$172),0)</f>
        <v>234349.53923068431</v>
      </c>
      <c r="Y489" s="14">
        <f>VLOOKUP($A489,Python数据平滑!$A$172:$AN$225,COLUMN(Python数据平滑!W$172),0)</f>
        <v>241951.24197310361</v>
      </c>
      <c r="Z489" s="14">
        <f>VLOOKUP($A489,Python数据平滑!$A$172:$AN$225,COLUMN(Python数据平滑!X$172),0)</f>
        <v>249413.05750088111</v>
      </c>
      <c r="AA489" s="14">
        <f>VLOOKUP($A489,Python数据平滑!$A$172:$AN$225,COLUMN(Python数据平滑!Y$172),0)</f>
        <v>256698.64196698731</v>
      </c>
      <c r="AB489" s="14">
        <f>VLOOKUP($A489,Python数据平滑!$A$172:$AN$225,COLUMN(Python数据平滑!Z$172),0)</f>
        <v>263770.65968309052</v>
      </c>
      <c r="AC489" s="14">
        <f>VLOOKUP($A489,Python数据平滑!$A$172:$AN$225,COLUMN(Python数据平滑!AA$172),0)</f>
        <v>270591.03571443207</v>
      </c>
      <c r="AD489" s="14">
        <f>VLOOKUP($A489,Python数据平滑!$A$172:$AN$225,COLUMN(Python数据平滑!AB$172),0)</f>
        <v>277121.23442906328</v>
      </c>
      <c r="AE489" s="14">
        <f>VLOOKUP($A489,Python数据平滑!$A$172:$AN$225,COLUMN(Python数据平滑!AC$172),0)</f>
        <v>283322.56225781387</v>
      </c>
      <c r="AF489" s="14">
        <f>VLOOKUP($A489,Python数据平滑!$A$172:$AN$225,COLUMN(Python数据平滑!AD$172),0)</f>
        <v>289156.49238628038</v>
      </c>
      <c r="AG489" s="14">
        <f>VLOOKUP($A489,Python数据平滑!$A$172:$AN$225,COLUMN(Python数据平滑!AE$172),0)</f>
        <v>294585.00856017292</v>
      </c>
      <c r="AH489" s="14">
        <f>VLOOKUP($A489,Python数据平滑!$A$172:$AN$225,COLUMN(Python数据平滑!AF$172),0)</f>
        <v>299570.96465174702</v>
      </c>
      <c r="AI489" s="14">
        <f>VLOOKUP($A489,Python数据平滑!$A$172:$AN$225,COLUMN(Python数据平滑!AG$172),0)</f>
        <v>304078.45612007601</v>
      </c>
      <c r="AJ489" s="14">
        <f>VLOOKUP($A489,Python数据平滑!$A$172:$AN$225,COLUMN(Python数据平滑!AH$172),0)</f>
        <v>308073.19901433069</v>
      </c>
      <c r="AK489" s="14">
        <f>VLOOKUP($A489,Python数据平滑!$A$172:$AN$225,COLUMN(Python数据平滑!AI$172),0)</f>
        <v>311522.91173070291</v>
      </c>
      <c r="AL489" s="14">
        <f>VLOOKUP($A489,Python数据平滑!$A$172:$AN$225,COLUMN(Python数据平滑!AJ$172),0)</f>
        <v>314397.69435338711</v>
      </c>
      <c r="AM489" s="14">
        <f>VLOOKUP($A489,Python数据平滑!$A$172:$AN$225,COLUMN(Python数据平滑!AK$172),0)</f>
        <v>316670.40010162099</v>
      </c>
      <c r="AN489" s="14">
        <f>VLOOKUP($A489,Python数据平滑!$A$172:$AN$225,COLUMN(Python数据平滑!AL$172),0)</f>
        <v>318316.9931807876</v>
      </c>
      <c r="AO489" s="14">
        <f>VLOOKUP($A489,Python数据平滑!$A$172:$AN$225,COLUMN(Python数据平滑!AM$172),0)</f>
        <v>319316.88720756891</v>
      </c>
      <c r="AP489" s="167">
        <f>VLOOKUP($A489,Python数据平滑!$A$172:$AN$225,COLUMN(Python数据平滑!AN$172),0)</f>
        <v>319653.25835739321</v>
      </c>
    </row>
    <row r="490" spans="1:42" x14ac:dyDescent="0.25">
      <c r="A490" s="198" t="s">
        <v>65</v>
      </c>
      <c r="B490" s="118">
        <f>VLOOKUP($A490,'低情景（2001-2060, 2020RMB）'!$A$57:$W$70,COLUMN('低情景（2001-2060, 2020RMB）'!U$1),0)</f>
        <v>73425.3</v>
      </c>
      <c r="C490" s="14">
        <f>VLOOKUP($A490,'低情景（2001-2060, 2020RMB）'!$A$57:$W$70,COLUMN('低情景（2001-2060, 2020RMB）'!V$1),0)</f>
        <v>74150.558181630418</v>
      </c>
      <c r="D490" s="14">
        <f>VLOOKUP($A490,'低情景（2001-2060, 2020RMB）'!$A$57:$W$70,COLUMN('低情景（2001-2060, 2020RMB）'!W$1),0)</f>
        <v>69030.48514791824</v>
      </c>
      <c r="E490" s="14">
        <f>VLOOKUP($A490,Python数据平滑!$A$172:$AN$225,COLUMN(Python数据平滑!C$172),0)</f>
        <v>70788.974009325946</v>
      </c>
      <c r="F490" s="14">
        <f>VLOOKUP($A490,Python数据平滑!$A$172:$AN$225,COLUMN(Python数据平滑!D$172),0)</f>
        <v>75148.727036552926</v>
      </c>
      <c r="G490" s="14">
        <f>VLOOKUP($A490,Python数据平滑!$A$172:$AN$225,COLUMN(Python数据平滑!E$172),0)</f>
        <v>80664.390724760728</v>
      </c>
      <c r="H490" s="14">
        <f>VLOOKUP($A490,Python数据平滑!$A$172:$AN$225,COLUMN(Python数据平滑!F$172),0)</f>
        <v>85883.053964000268</v>
      </c>
      <c r="I490" s="14">
        <f>VLOOKUP($A490,Python数据平滑!$A$172:$AN$225,COLUMN(Python数据平滑!G$172),0)</f>
        <v>90534.218165336148</v>
      </c>
      <c r="J490" s="14">
        <f>VLOOKUP($A490,Python数据平滑!$A$172:$AN$225,COLUMN(Python数据平滑!H$172),0)</f>
        <v>94732.766666850337</v>
      </c>
      <c r="K490" s="14">
        <f>VLOOKUP($A490,Python数据平滑!$A$172:$AN$225,COLUMN(Python数据平滑!I$172),0)</f>
        <v>98644.394414611641</v>
      </c>
      <c r="L490" s="14">
        <f>VLOOKUP($A490,Python数据平滑!$A$172:$AN$225,COLUMN(Python数据平滑!J$172),0)</f>
        <v>102478.287694614</v>
      </c>
      <c r="M490" s="14">
        <f>VLOOKUP($A490,Python数据平滑!$A$172:$AN$225,COLUMN(Python数据平滑!K$172),0)</f>
        <v>106433.2748919322</v>
      </c>
      <c r="N490" s="14">
        <f>VLOOKUP($A490,Python数据平滑!$A$172:$AN$225,COLUMN(Python数据平滑!L$172),0)</f>
        <v>110533.3290750741</v>
      </c>
      <c r="O490" s="14">
        <f>VLOOKUP($A490,Python数据平滑!$A$172:$AN$225,COLUMN(Python数据平滑!M$172),0)</f>
        <v>114751.87782824109</v>
      </c>
      <c r="P490" s="14">
        <f>VLOOKUP($A490,Python数据平滑!$A$172:$AN$225,COLUMN(Python数据平滑!N$172),0)</f>
        <v>119057.71505088601</v>
      </c>
      <c r="Q490" s="14">
        <f>VLOOKUP($A490,Python数据平滑!$A$172:$AN$225,COLUMN(Python数据平滑!O$172),0)</f>
        <v>123414.7144464376</v>
      </c>
      <c r="R490" s="14">
        <f>VLOOKUP($A490,Python数据平滑!$A$172:$AN$225,COLUMN(Python数据平滑!P$172),0)</f>
        <v>127787.08366486309</v>
      </c>
      <c r="S490" s="14">
        <f>VLOOKUP($A490,Python数据平滑!$A$172:$AN$225,COLUMN(Python数据平滑!Q$172),0)</f>
        <v>132157.1081542545</v>
      </c>
      <c r="T490" s="14">
        <f>VLOOKUP($A490,Python数据平滑!$A$172:$AN$225,COLUMN(Python数据平滑!R$172),0)</f>
        <v>136511.44876994751</v>
      </c>
      <c r="U490" s="14">
        <f>VLOOKUP($A490,Python数据平滑!$A$172:$AN$225,COLUMN(Python数据平滑!S$172),0)</f>
        <v>140836.11433493521</v>
      </c>
      <c r="V490" s="14">
        <f>VLOOKUP($A490,Python数据平滑!$A$172:$AN$225,COLUMN(Python数据平滑!T$172),0)</f>
        <v>145116.51216983679</v>
      </c>
      <c r="W490" s="14">
        <f>VLOOKUP($A490,Python数据平滑!$A$172:$AN$225,COLUMN(Python数据平滑!U$172),0)</f>
        <v>149337.5068644805</v>
      </c>
      <c r="X490" s="14">
        <f>VLOOKUP($A490,Python数据平滑!$A$172:$AN$225,COLUMN(Python数据平滑!V$172),0)</f>
        <v>153483.48728025981</v>
      </c>
      <c r="Y490" s="14">
        <f>VLOOKUP($A490,Python数据平滑!$A$172:$AN$225,COLUMN(Python数据平滑!W$172),0)</f>
        <v>157538.44167275919</v>
      </c>
      <c r="Z490" s="14">
        <f>VLOOKUP($A490,Python数据平滑!$A$172:$AN$225,COLUMN(Python数据平滑!X$172),0)</f>
        <v>161486.04071802099</v>
      </c>
      <c r="AA490" s="14">
        <f>VLOOKUP($A490,Python数据平滑!$A$172:$AN$225,COLUMN(Python数据平滑!Y$172),0)</f>
        <v>165309.7281143752</v>
      </c>
      <c r="AB490" s="14">
        <f>VLOOKUP($A490,Python数据平滑!$A$172:$AN$225,COLUMN(Python数据平滑!Z$172),0)</f>
        <v>168992.81831636859</v>
      </c>
      <c r="AC490" s="14">
        <f>VLOOKUP($A490,Python数据平滑!$A$172:$AN$225,COLUMN(Python数据平滑!AA$172),0)</f>
        <v>172518.6008395039</v>
      </c>
      <c r="AD490" s="14">
        <f>VLOOKUP($A490,Python数据平滑!$A$172:$AN$225,COLUMN(Python数据平滑!AB$172),0)</f>
        <v>175870.45045600311</v>
      </c>
      <c r="AE490" s="14">
        <f>VLOOKUP($A490,Python数据平滑!$A$172:$AN$225,COLUMN(Python数据平滑!AC$172),0)</f>
        <v>179031.94248447521</v>
      </c>
      <c r="AF490" s="14">
        <f>VLOOKUP($A490,Python数据平滑!$A$172:$AN$225,COLUMN(Python数据平滑!AD$172),0)</f>
        <v>181986.97226225911</v>
      </c>
      <c r="AG490" s="14">
        <f>VLOOKUP($A490,Python数据平滑!$A$172:$AN$225,COLUMN(Python数据平滑!AE$172),0)</f>
        <v>184719.87778039111</v>
      </c>
      <c r="AH490" s="14">
        <f>VLOOKUP($A490,Python数据平滑!$A$172:$AN$225,COLUMN(Python数据平滑!AF$172),0)</f>
        <v>187215.56435984431</v>
      </c>
      <c r="AI490" s="14">
        <f>VLOOKUP($A490,Python数据平滑!$A$172:$AN$225,COLUMN(Python数据平滑!AG$172),0)</f>
        <v>189459.6301560862</v>
      </c>
      <c r="AJ490" s="14">
        <f>VLOOKUP($A490,Python数据平滑!$A$172:$AN$225,COLUMN(Python数据平滑!AH$172),0)</f>
        <v>191438.4911993242</v>
      </c>
      <c r="AK490" s="14">
        <f>VLOOKUP($A490,Python数据平滑!$A$172:$AN$225,COLUMN(Python数据平滑!AI$172),0)</f>
        <v>193139.5046121644</v>
      </c>
      <c r="AL490" s="14">
        <f>VLOOKUP($A490,Python数据平滑!$A$172:$AN$225,COLUMN(Python数据平滑!AJ$172),0)</f>
        <v>194551.08859686629</v>
      </c>
      <c r="AM490" s="14">
        <f>VLOOKUP($A490,Python数据平滑!$A$172:$AN$225,COLUMN(Python数据平滑!AK$172),0)</f>
        <v>195662.83775274441</v>
      </c>
      <c r="AN490" s="14">
        <f>VLOOKUP($A490,Python数据平滑!$A$172:$AN$225,COLUMN(Python数据平滑!AL$172),0)</f>
        <v>196465.63227223759</v>
      </c>
      <c r="AO490" s="14">
        <f>VLOOKUP($A490,Python数据平滑!$A$172:$AN$225,COLUMN(Python数据平滑!AM$172),0)</f>
        <v>196951.73957310681</v>
      </c>
      <c r="AP490" s="167">
        <f>VLOOKUP($A490,Python数据平滑!$A$172:$AN$225,COLUMN(Python数据平滑!AN$172),0)</f>
        <v>197114.90695518581</v>
      </c>
    </row>
    <row r="491" spans="1:42" x14ac:dyDescent="0.25">
      <c r="A491" s="199" t="s">
        <v>125</v>
      </c>
      <c r="B491" s="118">
        <f>VLOOKUP($A491,'低情景（2001-2060, 2020RMB）'!$A$57:$W$70,COLUMN('低情景（2001-2060, 2020RMB）'!U$1),0)</f>
        <v>38244.1</v>
      </c>
      <c r="C491" s="14">
        <f>VLOOKUP($A491,'低情景（2001-2060, 2020RMB）'!$A$57:$W$70,COLUMN('低情景（2001-2060, 2020RMB）'!V$1),0)</f>
        <v>40828.762535731257</v>
      </c>
      <c r="D491" s="14">
        <f>VLOOKUP($A491,'低情景（2001-2060, 2020RMB）'!$A$57:$W$70,COLUMN('低情景（2001-2060, 2020RMB）'!W$1),0)</f>
        <v>42091.75905114122</v>
      </c>
      <c r="E491" s="14">
        <f>VLOOKUP($A491,Python数据平滑!$A$172:$AN$225,COLUMN(Python数据平滑!C$172),0)</f>
        <v>44213.614194832197</v>
      </c>
      <c r="F491" s="14">
        <f>VLOOKUP($A491,Python数据平滑!$A$172:$AN$225,COLUMN(Python数据平滑!D$172),0)</f>
        <v>49675.373324943801</v>
      </c>
      <c r="G491" s="14">
        <f>VLOOKUP($A491,Python数据平滑!$A$172:$AN$225,COLUMN(Python数据平滑!E$172),0)</f>
        <v>56979.008652778582</v>
      </c>
      <c r="H491" s="14">
        <f>VLOOKUP($A491,Python数据平滑!$A$172:$AN$225,COLUMN(Python数据平滑!F$172),0)</f>
        <v>64240.896187716469</v>
      </c>
      <c r="I491" s="14">
        <f>VLOOKUP($A491,Python数据平滑!$A$172:$AN$225,COLUMN(Python数据平滑!G$172),0)</f>
        <v>70966.451478723859</v>
      </c>
      <c r="J491" s="14">
        <f>VLOOKUP($A491,Python数据平滑!$A$172:$AN$225,COLUMN(Python数据平滑!H$172),0)</f>
        <v>77238.371677909512</v>
      </c>
      <c r="K491" s="14">
        <f>VLOOKUP($A491,Python数据平滑!$A$172:$AN$225,COLUMN(Python数据平滑!I$172),0)</f>
        <v>83280.893072490609</v>
      </c>
      <c r="L491" s="14">
        <f>VLOOKUP($A491,Python数据平滑!$A$172:$AN$225,COLUMN(Python数据平滑!J$172),0)</f>
        <v>89450.671747611705</v>
      </c>
      <c r="M491" s="14">
        <f>VLOOKUP($A491,Python数据平滑!$A$172:$AN$225,COLUMN(Python数据平滑!K$172),0)</f>
        <v>96137.72155724169</v>
      </c>
      <c r="N491" s="14">
        <f>VLOOKUP($A491,Python数据平滑!$A$172:$AN$225,COLUMN(Python数据平滑!L$172),0)</f>
        <v>103426.3562977879</v>
      </c>
      <c r="O491" s="14">
        <f>VLOOKUP($A491,Python数据平滑!$A$172:$AN$225,COLUMN(Python数据平滑!M$172),0)</f>
        <v>111302.08334600741</v>
      </c>
      <c r="P491" s="14">
        <f>VLOOKUP($A491,Python数据平滑!$A$172:$AN$225,COLUMN(Python数据平滑!N$172),0)</f>
        <v>119734.00785075119</v>
      </c>
      <c r="Q491" s="14">
        <f>VLOOKUP($A491,Python数据平滑!$A$172:$AN$225,COLUMN(Python数据平滑!O$172),0)</f>
        <v>128671.2121759788</v>
      </c>
      <c r="R491" s="14">
        <f>VLOOKUP($A491,Python数据平滑!$A$172:$AN$225,COLUMN(Python数据平滑!P$172),0)</f>
        <v>138052.5885456269</v>
      </c>
      <c r="S491" s="14">
        <f>VLOOKUP($A491,Python数据平滑!$A$172:$AN$225,COLUMN(Python数据平滑!Q$172),0)</f>
        <v>147851.34110452401</v>
      </c>
      <c r="T491" s="14">
        <f>VLOOKUP($A491,Python数据平滑!$A$172:$AN$225,COLUMN(Python数据平滑!R$172),0)</f>
        <v>158046.16116887491</v>
      </c>
      <c r="U491" s="14">
        <f>VLOOKUP($A491,Python数据平滑!$A$172:$AN$225,COLUMN(Python数据平滑!S$172),0)</f>
        <v>168609.10451245171</v>
      </c>
      <c r="V491" s="14">
        <f>VLOOKUP($A491,Python数据平滑!$A$172:$AN$225,COLUMN(Python数据平滑!T$172),0)</f>
        <v>179505.14313374821</v>
      </c>
      <c r="W491" s="14">
        <f>VLOOKUP($A491,Python数据平滑!$A$172:$AN$225,COLUMN(Python数据平滑!U$172),0)</f>
        <v>190691.78876320491</v>
      </c>
      <c r="X491" s="14">
        <f>VLOOKUP($A491,Python数据平滑!$A$172:$AN$225,COLUMN(Python数据平滑!V$172),0)</f>
        <v>202118.8078406594</v>
      </c>
      <c r="Y491" s="14">
        <f>VLOOKUP($A491,Python数据平滑!$A$172:$AN$225,COLUMN(Python数据平滑!W$172),0)</f>
        <v>213728.04826425141</v>
      </c>
      <c r="Z491" s="14">
        <f>VLOOKUP($A491,Python数据平滑!$A$172:$AN$225,COLUMN(Python数据平滑!X$172),0)</f>
        <v>225453.39819895569</v>
      </c>
      <c r="AA491" s="14">
        <f>VLOOKUP($A491,Python数据平滑!$A$172:$AN$225,COLUMN(Python数据平滑!Y$172),0)</f>
        <v>237220.89653101741</v>
      </c>
      <c r="AB491" s="14">
        <f>VLOOKUP($A491,Python数据平滑!$A$172:$AN$225,COLUMN(Python数据平滑!Z$172),0)</f>
        <v>248949.01306976599</v>
      </c>
      <c r="AC491" s="14">
        <f>VLOOKUP($A491,Python数据平滑!$A$172:$AN$225,COLUMN(Python数据平滑!AA$172),0)</f>
        <v>260549.11425414711</v>
      </c>
      <c r="AD491" s="14">
        <f>VLOOKUP($A491,Python数据平滑!$A$172:$AN$225,COLUMN(Python数据平滑!AB$172),0)</f>
        <v>271926.12686598179</v>
      </c>
      <c r="AE491" s="14">
        <f>VLOOKUP($A491,Python数据平滑!$A$172:$AN$225,COLUMN(Python数据平滑!AC$172),0)</f>
        <v>282979.40806595387</v>
      </c>
      <c r="AF491" s="14">
        <f>VLOOKUP($A491,Python数据平滑!$A$172:$AN$225,COLUMN(Python数据平滑!AD$172),0)</f>
        <v>293603.82497077552</v>
      </c>
      <c r="AG491" s="14">
        <f>VLOOKUP($A491,Python数据平滑!$A$172:$AN$225,COLUMN(Python数据平滑!AE$172),0)</f>
        <v>303691.04104562948</v>
      </c>
      <c r="AH491" s="14">
        <f>VLOOKUP($A491,Python数据平滑!$A$172:$AN$225,COLUMN(Python数据平滑!AF$172),0)</f>
        <v>313130.99990876717</v>
      </c>
      <c r="AI491" s="14">
        <f>VLOOKUP($A491,Python数据平滑!$A$172:$AN$225,COLUMN(Python数据平滑!AG$172),0)</f>
        <v>321813.58990192541</v>
      </c>
      <c r="AJ491" s="14">
        <f>VLOOKUP($A491,Python数据平滑!$A$172:$AN$225,COLUMN(Python数据平滑!AH$172),0)</f>
        <v>329630.46518978401</v>
      </c>
      <c r="AK491" s="14">
        <f>VLOOKUP($A491,Python数据平滑!$A$172:$AN$225,COLUMN(Python数据平滑!AI$172),0)</f>
        <v>336476.99148275109</v>
      </c>
      <c r="AL491" s="14">
        <f>VLOOKUP($A491,Python数据平滑!$A$172:$AN$225,COLUMN(Python数据平滑!AJ$172),0)</f>
        <v>342254.27704135311</v>
      </c>
      <c r="AM491" s="14">
        <f>VLOOKUP($A491,Python数据平滑!$A$172:$AN$225,COLUMN(Python数据平滑!AK$172),0)</f>
        <v>346871.24276216893</v>
      </c>
      <c r="AN491" s="14">
        <f>VLOOKUP($A491,Python数据平滑!$A$172:$AN$225,COLUMN(Python数据平滑!AL$172),0)</f>
        <v>350246.67922874371</v>
      </c>
      <c r="AO491" s="14">
        <f>VLOOKUP($A491,Python数据平滑!$A$172:$AN$225,COLUMN(Python数据平滑!AM$172),0)</f>
        <v>352311.23400315619</v>
      </c>
      <c r="AP491" s="167">
        <f>VLOOKUP($A491,Python数据平滑!$A$172:$AN$225,COLUMN(Python数据平滑!AN$172),0)</f>
        <v>353009.26948482869</v>
      </c>
    </row>
    <row r="492" spans="1:42" x14ac:dyDescent="0.25">
      <c r="A492" s="199" t="s">
        <v>108</v>
      </c>
      <c r="B492" s="118">
        <f>VLOOKUP($A492,'低情景（2001-2060, 2020RMB）'!$A$57:$W$70,COLUMN('低情景（2001-2060, 2020RMB）'!U$1),0)</f>
        <v>32467.599999999999</v>
      </c>
      <c r="C492" s="14">
        <f>VLOOKUP($A492,'低情景（2001-2060, 2020RMB）'!$A$57:$W$70,COLUMN('低情景（2001-2060, 2020RMB）'!V$1),0)</f>
        <v>34661.867595396638</v>
      </c>
      <c r="D492" s="14">
        <f>VLOOKUP($A492,'低情景（2001-2060, 2020RMB）'!$A$57:$W$70,COLUMN('低情景（2001-2060, 2020RMB）'!W$1),0)</f>
        <v>35734.097446895939</v>
      </c>
      <c r="E492" s="14">
        <f>VLOOKUP($A492,Python数据平滑!$A$172:$AN$225,COLUMN(Python数据平滑!C$172),0)</f>
        <v>37033.81712998209</v>
      </c>
      <c r="F492" s="14">
        <f>VLOOKUP($A492,Python数据平滑!$A$172:$AN$225,COLUMN(Python数据平滑!D$172),0)</f>
        <v>40307.857210862378</v>
      </c>
      <c r="G492" s="14">
        <f>VLOOKUP($A492,Python数据平滑!$A$172:$AN$225,COLUMN(Python数据平滑!E$172),0)</f>
        <v>44547.454969731327</v>
      </c>
      <c r="H492" s="14">
        <f>VLOOKUP($A492,Python数据平滑!$A$172:$AN$225,COLUMN(Python数据平滑!F$172),0)</f>
        <v>48638.697571205703</v>
      </c>
      <c r="I492" s="14">
        <f>VLOOKUP($A492,Python数据平滑!$A$172:$AN$225,COLUMN(Python数据平滑!G$172),0)</f>
        <v>52338.445459386203</v>
      </c>
      <c r="J492" s="14">
        <f>VLOOKUP($A492,Python数据平滑!$A$172:$AN$225,COLUMN(Python数据平滑!H$172),0)</f>
        <v>55719.993257976617</v>
      </c>
      <c r="K492" s="14">
        <f>VLOOKUP($A492,Python数据平滑!$A$172:$AN$225,COLUMN(Python数据平滑!I$172),0)</f>
        <v>58914.765883582608</v>
      </c>
      <c r="L492" s="14">
        <f>VLOOKUP($A492,Python数据平滑!$A$172:$AN$225,COLUMN(Python数据平滑!J$172),0)</f>
        <v>62105.724642232497</v>
      </c>
      <c r="M492" s="14">
        <f>VLOOKUP($A492,Python数据平滑!$A$172:$AN$225,COLUMN(Python数据平滑!K$172),0)</f>
        <v>65477.75084855457</v>
      </c>
      <c r="N492" s="14">
        <f>VLOOKUP($A492,Python数据平滑!$A$172:$AN$225,COLUMN(Python数据平滑!L$172),0)</f>
        <v>69059.877072237476</v>
      </c>
      <c r="O492" s="14">
        <f>VLOOKUP($A492,Python数据平滑!$A$172:$AN$225,COLUMN(Python数据平滑!M$172),0)</f>
        <v>72833.606948635177</v>
      </c>
      <c r="P492" s="14">
        <f>VLOOKUP($A492,Python数据平滑!$A$172:$AN$225,COLUMN(Python数据平滑!N$172),0)</f>
        <v>76774.296464621075</v>
      </c>
      <c r="Q492" s="14">
        <f>VLOOKUP($A492,Python数据平滑!$A$172:$AN$225,COLUMN(Python数据平滑!O$172),0)</f>
        <v>80850.353615520056</v>
      </c>
      <c r="R492" s="14">
        <f>VLOOKUP($A492,Python数据平滑!$A$172:$AN$225,COLUMN(Python数据平滑!P$172),0)</f>
        <v>85028.22315506349</v>
      </c>
      <c r="S492" s="14">
        <f>VLOOKUP($A492,Python数据平滑!$A$172:$AN$225,COLUMN(Python数据平滑!Q$172),0)</f>
        <v>89291.161950154506</v>
      </c>
      <c r="T492" s="14">
        <f>VLOOKUP($A492,Python数据平滑!$A$172:$AN$225,COLUMN(Python数据平滑!R$172),0)</f>
        <v>93625.927952698607</v>
      </c>
      <c r="U492" s="14">
        <f>VLOOKUP($A492,Python数据平滑!$A$172:$AN$225,COLUMN(Python数据平滑!S$172),0)</f>
        <v>98017.627107741821</v>
      </c>
      <c r="V492" s="14">
        <f>VLOOKUP($A492,Python数据平滑!$A$172:$AN$225,COLUMN(Python数据平滑!T$172),0)</f>
        <v>102449.7072230585</v>
      </c>
      <c r="W492" s="14">
        <f>VLOOKUP($A492,Python数据平滑!$A$172:$AN$225,COLUMN(Python数据平滑!U$172),0)</f>
        <v>106903.97290757109</v>
      </c>
      <c r="X492" s="14">
        <f>VLOOKUP($A492,Python数据平滑!$A$172:$AN$225,COLUMN(Python数据平滑!V$172),0)</f>
        <v>111360.6236917343</v>
      </c>
      <c r="Y492" s="14">
        <f>VLOOKUP($A492,Python数据平滑!$A$172:$AN$225,COLUMN(Python数据平滑!W$172),0)</f>
        <v>115798.31724364941</v>
      </c>
      <c r="Z492" s="14">
        <f>VLOOKUP($A492,Python数据平滑!$A$172:$AN$225,COLUMN(Python数据平滑!X$172),0)</f>
        <v>120194.25932597469</v>
      </c>
      <c r="AA492" s="14">
        <f>VLOOKUP($A492,Python数据平滑!$A$172:$AN$225,COLUMN(Python数据平滑!Y$172),0)</f>
        <v>124524.3217984958</v>
      </c>
      <c r="AB492" s="14">
        <f>VLOOKUP($A492,Python数据平滑!$A$172:$AN$225,COLUMN(Python数据平滑!Z$172),0)</f>
        <v>128763.18955907279</v>
      </c>
      <c r="AC492" s="14">
        <f>VLOOKUP($A492,Python数据平滑!$A$172:$AN$225,COLUMN(Python数据平滑!AA$172),0)</f>
        <v>132884.53683333981</v>
      </c>
      <c r="AD492" s="14">
        <f>VLOOKUP($A492,Python数据平滑!$A$172:$AN$225,COLUMN(Python数据平滑!AB$172),0)</f>
        <v>136861.23267512521</v>
      </c>
      <c r="AE492" s="14">
        <f>VLOOKUP($A492,Python数据平滑!$A$172:$AN$225,COLUMN(Python数据平滑!AC$172),0)</f>
        <v>140665.57493174321</v>
      </c>
      <c r="AF492" s="14">
        <f>VLOOKUP($A492,Python数据平滑!$A$172:$AN$225,COLUMN(Python数据平滑!AD$172),0)</f>
        <v>144269.55127050879</v>
      </c>
      <c r="AG492" s="14">
        <f>VLOOKUP($A492,Python数据平滑!$A$172:$AN$225,COLUMN(Python数据平滑!AE$172),0)</f>
        <v>147645.12516716259</v>
      </c>
      <c r="AH492" s="14">
        <f>VLOOKUP($A492,Python数据平滑!$A$172:$AN$225,COLUMN(Python数据平滑!AF$172),0)</f>
        <v>150764.54403823981</v>
      </c>
      <c r="AI492" s="14">
        <f>VLOOKUP($A492,Python数据平滑!$A$172:$AN$225,COLUMN(Python数据平滑!AG$172),0)</f>
        <v>153600.6659751471</v>
      </c>
      <c r="AJ492" s="14">
        <f>VLOOKUP($A492,Python数据平滑!$A$172:$AN$225,COLUMN(Python数据平滑!AH$172),0)</f>
        <v>156127.3008274303</v>
      </c>
      <c r="AK492" s="14">
        <f>VLOOKUP($A492,Python数据平滑!$A$172:$AN$225,COLUMN(Python数据平滑!AI$172),0)</f>
        <v>158319.56070794261</v>
      </c>
      <c r="AL492" s="14">
        <f>VLOOKUP($A492,Python数据平滑!$A$172:$AN$225,COLUMN(Python数据平滑!AJ$172),0)</f>
        <v>160154.2143760272</v>
      </c>
      <c r="AM492" s="14">
        <f>VLOOKUP($A492,Python数据平滑!$A$172:$AN$225,COLUMN(Python数据平滑!AK$172),0)</f>
        <v>161610.03941985971</v>
      </c>
      <c r="AN492" s="14">
        <f>VLOOKUP($A492,Python数据平滑!$A$172:$AN$225,COLUMN(Python数据平滑!AL$172),0)</f>
        <v>162668.1657289399</v>
      </c>
      <c r="AO492" s="14">
        <f>VLOOKUP($A492,Python数据平滑!$A$172:$AN$225,COLUMN(Python数据平滑!AM$172),0)</f>
        <v>163312.4034446328</v>
      </c>
      <c r="AP492" s="167">
        <f>VLOOKUP($A492,Python数据平滑!$A$172:$AN$225,COLUMN(Python数据平滑!AN$172),0)</f>
        <v>163529.5484209717</v>
      </c>
    </row>
    <row r="493" spans="1:42" x14ac:dyDescent="0.25">
      <c r="A493" s="199" t="s">
        <v>126</v>
      </c>
      <c r="B493" s="118">
        <f>VLOOKUP($A493,'低情景（2001-2060, 2020RMB）'!$A$57:$W$70,COLUMN('低情景（2001-2060, 2020RMB）'!U$1),0)</f>
        <v>24166.2</v>
      </c>
      <c r="C493" s="14">
        <f>VLOOKUP($A493,'低情景（2001-2060, 2020RMB）'!$A$57:$W$70,COLUMN('低情景（2001-2060, 2020RMB）'!V$1),0)</f>
        <v>25799.431577445641</v>
      </c>
      <c r="D493" s="14">
        <f>VLOOKUP($A493,'低情景（2001-2060, 2020RMB）'!$A$57:$W$70,COLUMN('低情景（2001-2060, 2020RMB）'!W$1),0)</f>
        <v>26597.51092538951</v>
      </c>
      <c r="E493" s="14">
        <f>VLOOKUP($A493,Python数据平滑!$A$172:$AN$225,COLUMN(Python数据平滑!C$172),0)</f>
        <v>27624.312618556691</v>
      </c>
      <c r="F493" s="14">
        <f>VLOOKUP($A493,Python数据平滑!$A$172:$AN$225,COLUMN(Python数据平滑!D$172),0)</f>
        <v>30219.638765091539</v>
      </c>
      <c r="G493" s="14">
        <f>VLOOKUP($A493,Python数据平滑!$A$172:$AN$225,COLUMN(Python数据平滑!E$172),0)</f>
        <v>33597.260358526422</v>
      </c>
      <c r="H493" s="14">
        <f>VLOOKUP($A493,Python数据平滑!$A$172:$AN$225,COLUMN(Python数据平滑!F$172),0)</f>
        <v>36871.521173327281</v>
      </c>
      <c r="I493" s="14">
        <f>VLOOKUP($A493,Python数据平滑!$A$172:$AN$225,COLUMN(Python数据平滑!G$172),0)</f>
        <v>39842.974778657517</v>
      </c>
      <c r="J493" s="14">
        <f>VLOOKUP($A493,Python数据平滑!$A$172:$AN$225,COLUMN(Python数据平滑!H$172),0)</f>
        <v>42567.012220640121</v>
      </c>
      <c r="K493" s="14">
        <f>VLOOKUP($A493,Python数据平滑!$A$172:$AN$225,COLUMN(Python数据平滑!I$172),0)</f>
        <v>45148.413039848543</v>
      </c>
      <c r="L493" s="14">
        <f>VLOOKUP($A493,Python数据平滑!$A$172:$AN$225,COLUMN(Python数据平滑!J$172),0)</f>
        <v>47736.098417336478</v>
      </c>
      <c r="M493" s="14">
        <f>VLOOKUP($A493,Python数据平滑!$A$172:$AN$225,COLUMN(Python数据平滑!K$172),0)</f>
        <v>50482.464628218717</v>
      </c>
      <c r="N493" s="14">
        <f>VLOOKUP($A493,Python数据平滑!$A$172:$AN$225,COLUMN(Python数据平滑!L$172),0)</f>
        <v>53412.760918519627</v>
      </c>
      <c r="O493" s="14">
        <f>VLOOKUP($A493,Python数据平滑!$A$172:$AN$225,COLUMN(Python数据平滑!M$172),0)</f>
        <v>56513.069008718892</v>
      </c>
      <c r="P493" s="14">
        <f>VLOOKUP($A493,Python数据平滑!$A$172:$AN$225,COLUMN(Python数据平滑!N$172),0)</f>
        <v>59764.141537802963</v>
      </c>
      <c r="Q493" s="14">
        <f>VLOOKUP($A493,Python数据平滑!$A$172:$AN$225,COLUMN(Python数据平滑!O$172),0)</f>
        <v>63140.635001557603</v>
      </c>
      <c r="R493" s="14">
        <f>VLOOKUP($A493,Python数据平滑!$A$172:$AN$225,COLUMN(Python数据平滑!P$172),0)</f>
        <v>66615.200912225759</v>
      </c>
      <c r="S493" s="14">
        <f>VLOOKUP($A493,Python数据平滑!$A$172:$AN$225,COLUMN(Python数据平滑!Q$172),0)</f>
        <v>70174.296827569706</v>
      </c>
      <c r="T493" s="14">
        <f>VLOOKUP($A493,Python数据平滑!$A$172:$AN$225,COLUMN(Python数据平滑!R$172),0)</f>
        <v>73807.152750579698</v>
      </c>
      <c r="U493" s="14">
        <f>VLOOKUP($A493,Python数据平滑!$A$172:$AN$225,COLUMN(Python数据平滑!S$172),0)</f>
        <v>77501.447424000697</v>
      </c>
      <c r="V493" s="14">
        <f>VLOOKUP($A493,Python数据平滑!$A$172:$AN$225,COLUMN(Python数据平滑!T$172),0)</f>
        <v>81243.285588241939</v>
      </c>
      <c r="W493" s="14">
        <f>VLOOKUP($A493,Python数据平滑!$A$172:$AN$225,COLUMN(Python数据平滑!U$172),0)</f>
        <v>85017.194855761787</v>
      </c>
      <c r="X493" s="14">
        <f>VLOOKUP($A493,Python数据平滑!$A$172:$AN$225,COLUMN(Python数据平滑!V$172),0)</f>
        <v>88806.144583917994</v>
      </c>
      <c r="Y493" s="14">
        <f>VLOOKUP($A493,Python数据平滑!$A$172:$AN$225,COLUMN(Python数据平滑!W$172),0)</f>
        <v>92591.588969230404</v>
      </c>
      <c r="Z493" s="14">
        <f>VLOOKUP($A493,Python数据平滑!$A$172:$AN$225,COLUMN(Python数据平滑!X$172),0)</f>
        <v>96353.536350635797</v>
      </c>
      <c r="AA493" s="14">
        <f>VLOOKUP($A493,Python数据平滑!$A$172:$AN$225,COLUMN(Python数据平滑!Y$172),0)</f>
        <v>100070.6463934044</v>
      </c>
      <c r="AB493" s="14">
        <f>VLOOKUP($A493,Python数据平滑!$A$172:$AN$225,COLUMN(Python数据平滑!Z$172),0)</f>
        <v>103720.3564267295</v>
      </c>
      <c r="AC493" s="14">
        <f>VLOOKUP($A493,Python数据平滑!$A$172:$AN$225,COLUMN(Python数据平滑!AA$172),0)</f>
        <v>107279.0377267601</v>
      </c>
      <c r="AD493" s="14">
        <f>VLOOKUP($A493,Python数据平滑!$A$172:$AN$225,COLUMN(Python数据平滑!AB$172),0)</f>
        <v>110722.18197591401</v>
      </c>
      <c r="AE493" s="14">
        <f>VLOOKUP($A493,Python数据平滑!$A$172:$AN$225,COLUMN(Python数据平滑!AC$172),0)</f>
        <v>114024.6174946128</v>
      </c>
      <c r="AF493" s="14">
        <f>VLOOKUP($A493,Python数据平滑!$A$172:$AN$225,COLUMN(Python数据平滑!AD$172),0)</f>
        <v>117160.75414238209</v>
      </c>
      <c r="AG493" s="14">
        <f>VLOOKUP($A493,Python数据平滑!$A$172:$AN$225,COLUMN(Python数据平滑!AE$172),0)</f>
        <v>120104.8550341248</v>
      </c>
      <c r="AH493" s="14">
        <f>VLOOKUP($A493,Python数据平滑!$A$172:$AN$225,COLUMN(Python数据平滑!AF$172),0)</f>
        <v>122831.33243040449</v>
      </c>
      <c r="AI493" s="14">
        <f>VLOOKUP($A493,Python数据平滑!$A$172:$AN$225,COLUMN(Python数据平滑!AG$172),0)</f>
        <v>125315.0643570325</v>
      </c>
      <c r="AJ493" s="14">
        <f>VLOOKUP($A493,Python数据平滑!$A$172:$AN$225,COLUMN(Python数据平滑!AH$172),0)</f>
        <v>127531.72771150481</v>
      </c>
      <c r="AK493" s="14">
        <f>VLOOKUP($A493,Python数据平滑!$A$172:$AN$225,COLUMN(Python数据平滑!AI$172),0)</f>
        <v>129458.1428466887</v>
      </c>
      <c r="AL493" s="14">
        <f>VLOOKUP($A493,Python数据平滑!$A$172:$AN$225,COLUMN(Python数据平滑!AJ$172),0)</f>
        <v>131072.6239123914</v>
      </c>
      <c r="AM493" s="14">
        <f>VLOOKUP($A493,Python数据平滑!$A$172:$AN$225,COLUMN(Python数据平滑!AK$172),0)</f>
        <v>132355.32861089669</v>
      </c>
      <c r="AN493" s="14">
        <f>VLOOKUP($A493,Python数据平滑!$A$172:$AN$225,COLUMN(Python数据平滑!AL$172),0)</f>
        <v>133288.6005112468</v>
      </c>
      <c r="AO493" s="14">
        <f>VLOOKUP($A493,Python数据平滑!$A$172:$AN$225,COLUMN(Python数据平滑!AM$172),0)</f>
        <v>133857.29669608289</v>
      </c>
      <c r="AP493" s="167">
        <f>VLOOKUP($A493,Python数据平滑!$A$172:$AN$225,COLUMN(Python数据平滑!AN$172),0)</f>
        <v>134049.09330921579</v>
      </c>
    </row>
    <row r="494" spans="1:42" x14ac:dyDescent="0.25">
      <c r="A494" s="199" t="s">
        <v>110</v>
      </c>
      <c r="B494" s="118">
        <f>VLOOKUP($A494,'低情景（2001-2060, 2020RMB）'!$A$57:$W$70,COLUMN('低情景（2001-2060, 2020RMB）'!U$1),0)</f>
        <v>5863.1</v>
      </c>
      <c r="C494" s="14">
        <f>VLOOKUP($A494,'低情景（2001-2060, 2020RMB）'!$A$57:$W$70,COLUMN('低情景（2001-2060, 2020RMB）'!V$1),0)</f>
        <v>6259.3476542328353</v>
      </c>
      <c r="D494" s="14">
        <f>VLOOKUP($A494,'低情景（2001-2060, 2020RMB）'!$A$57:$W$70,COLUMN('低情景（2001-2060, 2020RMB）'!W$1),0)</f>
        <v>6452.974249433144</v>
      </c>
      <c r="E494" s="14">
        <f>VLOOKUP($A494,Python数据平滑!$A$172:$AN$225,COLUMN(Python数据平滑!C$172),0)</f>
        <v>6642.2491492223862</v>
      </c>
      <c r="F494" s="14">
        <f>VLOOKUP($A494,Python数据平滑!$A$172:$AN$225,COLUMN(Python数据平滑!D$172),0)</f>
        <v>7114.0872543462629</v>
      </c>
      <c r="G494" s="14">
        <f>VLOOKUP($A494,Python数据平滑!$A$172:$AN$225,COLUMN(Python数据平滑!E$172),0)</f>
        <v>7715.7742673660177</v>
      </c>
      <c r="H494" s="14">
        <f>VLOOKUP($A494,Python数据平滑!$A$172:$AN$225,COLUMN(Python数据平滑!F$172),0)</f>
        <v>8288.701924272611</v>
      </c>
      <c r="I494" s="14">
        <f>VLOOKUP($A494,Python数据平滑!$A$172:$AN$225,COLUMN(Python数据平滑!G$172),0)</f>
        <v>8801.6097132854757</v>
      </c>
      <c r="J494" s="14">
        <f>VLOOKUP($A494,Python数据平滑!$A$172:$AN$225,COLUMN(Python数据平滑!H$172),0)</f>
        <v>9266.3999280064781</v>
      </c>
      <c r="K494" s="14">
        <f>VLOOKUP($A494,Python数据平滑!$A$172:$AN$225,COLUMN(Python数据平滑!I$172),0)</f>
        <v>9701.4822385295683</v>
      </c>
      <c r="L494" s="14">
        <f>VLOOKUP($A494,Python数据平滑!$A$172:$AN$225,COLUMN(Python数据平滑!J$172),0)</f>
        <v>10130.900207789689</v>
      </c>
      <c r="M494" s="14">
        <f>VLOOKUP($A494,Python数据平滑!$A$172:$AN$225,COLUMN(Python数据平滑!K$172),0)</f>
        <v>10578.00402113292</v>
      </c>
      <c r="N494" s="14">
        <f>VLOOKUP($A494,Python数据平滑!$A$172:$AN$225,COLUMN(Python数据平滑!L$172),0)</f>
        <v>11045.88068786915</v>
      </c>
      <c r="O494" s="14">
        <f>VLOOKUP($A494,Python数据平滑!$A$172:$AN$225,COLUMN(Python数据平滑!M$172),0)</f>
        <v>11531.642344487989</v>
      </c>
      <c r="P494" s="14">
        <f>VLOOKUP($A494,Python数据平滑!$A$172:$AN$225,COLUMN(Python数据平滑!N$172),0)</f>
        <v>12031.767837110339</v>
      </c>
      <c r="Q494" s="14">
        <f>VLOOKUP($A494,Python数据平滑!$A$172:$AN$225,COLUMN(Python数据平滑!O$172),0)</f>
        <v>12542.047795164041</v>
      </c>
      <c r="R494" s="14">
        <f>VLOOKUP($A494,Python数据平滑!$A$172:$AN$225,COLUMN(Python数据平滑!P$172),0)</f>
        <v>13058.21162599136</v>
      </c>
      <c r="S494" s="14">
        <f>VLOOKUP($A494,Python数据平滑!$A$172:$AN$225,COLUMN(Python数据平滑!Q$172),0)</f>
        <v>13578.12180730719</v>
      </c>
      <c r="T494" s="14">
        <f>VLOOKUP($A494,Python数据平滑!$A$172:$AN$225,COLUMN(Python数据平滑!R$172),0)</f>
        <v>14100.132552790041</v>
      </c>
      <c r="U494" s="14">
        <f>VLOOKUP($A494,Python数据平滑!$A$172:$AN$225,COLUMN(Python数据平滑!S$172),0)</f>
        <v>14622.47672250566</v>
      </c>
      <c r="V494" s="14">
        <f>VLOOKUP($A494,Python数据平滑!$A$172:$AN$225,COLUMN(Python数据平滑!T$172),0)</f>
        <v>15143.270534069859</v>
      </c>
      <c r="W494" s="14">
        <f>VLOOKUP($A494,Python数据平滑!$A$172:$AN$225,COLUMN(Python数据平滑!U$172),0)</f>
        <v>15660.5198179208</v>
      </c>
      <c r="X494" s="14">
        <f>VLOOKUP($A494,Python数据平滑!$A$172:$AN$225,COLUMN(Python数据平滑!V$172),0)</f>
        <v>16172.127874456881</v>
      </c>
      <c r="Y494" s="14">
        <f>VLOOKUP($A494,Python数据平滑!$A$172:$AN$225,COLUMN(Python数据平滑!W$172),0)</f>
        <v>16675.904972578541</v>
      </c>
      <c r="Z494" s="14">
        <f>VLOOKUP($A494,Python数据平滑!$A$172:$AN$225,COLUMN(Python数据平滑!X$172),0)</f>
        <v>17169.579508455459</v>
      </c>
      <c r="AA494" s="14">
        <f>VLOOKUP($A494,Python数据平滑!$A$172:$AN$225,COLUMN(Python数据平滑!Y$172),0)</f>
        <v>17650.810820269271</v>
      </c>
      <c r="AB494" s="14">
        <f>VLOOKUP($A494,Python数据平滑!$A$172:$AN$225,COLUMN(Python数据平滑!Z$172),0)</f>
        <v>18117.203629481279</v>
      </c>
      <c r="AC494" s="14">
        <f>VLOOKUP($A494,Python数据平滑!$A$172:$AN$225,COLUMN(Python数据平滑!AA$172),0)</f>
        <v>18566.324052123829</v>
      </c>
      <c r="AD494" s="14">
        <f>VLOOKUP($A494,Python数据平滑!$A$172:$AN$225,COLUMN(Python数据平滑!AB$172),0)</f>
        <v>18995.71709508311</v>
      </c>
      <c r="AE494" s="14">
        <f>VLOOKUP($A494,Python数据平滑!$A$172:$AN$225,COLUMN(Python数据平滑!AC$172),0)</f>
        <v>19402.9255227617</v>
      </c>
      <c r="AF494" s="14">
        <f>VLOOKUP($A494,Python数据平滑!$A$172:$AN$225,COLUMN(Python数据平滑!AD$172),0)</f>
        <v>19785.509949380761</v>
      </c>
      <c r="AG494" s="14">
        <f>VLOOKUP($A494,Python数据平滑!$A$172:$AN$225,COLUMN(Python数据平滑!AE$172),0)</f>
        <v>20141.069982078989</v>
      </c>
      <c r="AH494" s="14">
        <f>VLOOKUP($A494,Python数据平滑!$A$172:$AN$225,COLUMN(Python数据平滑!AF$172),0)</f>
        <v>20467.266210498241</v>
      </c>
      <c r="AI494" s="14">
        <f>VLOOKUP($A494,Python数据平滑!$A$172:$AN$225,COLUMN(Python数据平滑!AG$172),0)</f>
        <v>20761.842810391761</v>
      </c>
      <c r="AJ494" s="14">
        <f>VLOOKUP($A494,Python数据平滑!$A$172:$AN$225,COLUMN(Python数据平滑!AH$172),0)</f>
        <v>21022.650502639601</v>
      </c>
      <c r="AK494" s="14">
        <f>VLOOKUP($A494,Python数据平滑!$A$172:$AN$225,COLUMN(Python数据平滑!AI$172),0)</f>
        <v>21247.66958562694</v>
      </c>
      <c r="AL494" s="14">
        <f>VLOOKUP($A494,Python数据平滑!$A$172:$AN$225,COLUMN(Python数据平滑!AJ$172),0)</f>
        <v>21435.032738946651</v>
      </c>
      <c r="AM494" s="14">
        <f>VLOOKUP($A494,Python数据平滑!$A$172:$AN$225,COLUMN(Python数据平滑!AK$172),0)</f>
        <v>21583.047280523919</v>
      </c>
      <c r="AN494" s="14">
        <f>VLOOKUP($A494,Python数据平滑!$A$172:$AN$225,COLUMN(Python数据平滑!AL$172),0)</f>
        <v>21690.216548181721</v>
      </c>
      <c r="AO494" s="14">
        <f>VLOOKUP($A494,Python数据平滑!$A$172:$AN$225,COLUMN(Python数据平滑!AM$172),0)</f>
        <v>21755.260070967361</v>
      </c>
      <c r="AP494" s="167">
        <f>VLOOKUP($A494,Python数据平滑!$A$172:$AN$225,COLUMN(Python数据平滑!AN$172),0)</f>
        <v>21777.13219575219</v>
      </c>
    </row>
    <row r="495" spans="1:42" x14ac:dyDescent="0.25">
      <c r="A495" s="199" t="s">
        <v>111</v>
      </c>
      <c r="B495" s="118">
        <f>VLOOKUP($A495,'低情景（2001-2060, 2020RMB）'!$A$57:$W$70,COLUMN('低情景（2001-2060, 2020RMB）'!U$1),0)</f>
        <v>16353.2</v>
      </c>
      <c r="C495" s="14">
        <f>VLOOKUP($A495,'低情景（2001-2060, 2020RMB）'!$A$57:$W$70,COLUMN('低情景（2001-2060, 2020RMB）'!V$1),0)</f>
        <v>17458.40324388129</v>
      </c>
      <c r="D495" s="14">
        <f>VLOOKUP($A495,'低情景（2001-2060, 2020RMB）'!$A$57:$W$70,COLUMN('低情景（2001-2060, 2020RMB）'!W$1),0)</f>
        <v>17998.461308152702</v>
      </c>
      <c r="E495" s="14">
        <f>VLOOKUP($A495,Python数据平滑!$A$172:$AN$225,COLUMN(Python数据平滑!C$172),0)</f>
        <v>18525.05815405841</v>
      </c>
      <c r="F495" s="14">
        <f>VLOOKUP($A495,Python数据平滑!$A$172:$AN$225,COLUMN(Python数据平滑!D$172),0)</f>
        <v>19837.656992190488</v>
      </c>
      <c r="G495" s="14">
        <f>VLOOKUP($A495,Python数据平滑!$A$172:$AN$225,COLUMN(Python数据平滑!E$172),0)</f>
        <v>21511.220822272458</v>
      </c>
      <c r="H495" s="14">
        <f>VLOOKUP($A495,Python数据平滑!$A$172:$AN$225,COLUMN(Python数据平滑!F$172),0)</f>
        <v>23104.585815086291</v>
      </c>
      <c r="I495" s="14">
        <f>VLOOKUP($A495,Python数据平滑!$A$172:$AN$225,COLUMN(Python数据平滑!G$172),0)</f>
        <v>24530.896271795958</v>
      </c>
      <c r="J495" s="14">
        <f>VLOOKUP($A495,Python数据平滑!$A$172:$AN$225,COLUMN(Python数据平滑!H$172),0)</f>
        <v>25823.295739697471</v>
      </c>
      <c r="K495" s="14">
        <f>VLOOKUP($A495,Python数据平滑!$A$172:$AN$225,COLUMN(Python数据平滑!I$172),0)</f>
        <v>27032.976767746692</v>
      </c>
      <c r="L495" s="14">
        <f>VLOOKUP($A495,Python数据平滑!$A$172:$AN$225,COLUMN(Python数据平滑!J$172),0)</f>
        <v>28226.75459315459</v>
      </c>
      <c r="M495" s="14">
        <f>VLOOKUP($A495,Python数据平滑!$A$172:$AN$225,COLUMN(Python数据平滑!K$172),0)</f>
        <v>29469.490847122659</v>
      </c>
      <c r="N495" s="14">
        <f>VLOOKUP($A495,Python数据平滑!$A$172:$AN$225,COLUMN(Python数据平滑!L$172),0)</f>
        <v>30769.745201906011</v>
      </c>
      <c r="O495" s="14">
        <f>VLOOKUP($A495,Python数据平滑!$A$172:$AN$225,COLUMN(Python数据平滑!M$172),0)</f>
        <v>32119.482050476439</v>
      </c>
      <c r="P495" s="14">
        <f>VLOOKUP($A495,Python数据平滑!$A$172:$AN$225,COLUMN(Python数据平滑!N$172),0)</f>
        <v>33508.911165858233</v>
      </c>
      <c r="Q495" s="14">
        <f>VLOOKUP($A495,Python数据平滑!$A$172:$AN$225,COLUMN(Python数据平滑!O$172),0)</f>
        <v>34926.336332136547</v>
      </c>
      <c r="R495" s="14">
        <f>VLOOKUP($A495,Python数据平滑!$A$172:$AN$225,COLUMN(Python数据平滑!P$172),0)</f>
        <v>36359.896644936387</v>
      </c>
      <c r="S495" s="14">
        <f>VLOOKUP($A495,Python数据平滑!$A$172:$AN$225,COLUMN(Python数据平滑!Q$172),0)</f>
        <v>37803.656217386982</v>
      </c>
      <c r="T495" s="14">
        <f>VLOOKUP($A495,Python数据平滑!$A$172:$AN$225,COLUMN(Python数据平滑!R$172),0)</f>
        <v>39253.0463781656</v>
      </c>
      <c r="U495" s="14">
        <f>VLOOKUP($A495,Python数据平滑!$A$172:$AN$225,COLUMN(Python数据平滑!S$172),0)</f>
        <v>40703.163790569983</v>
      </c>
      <c r="V495" s="14">
        <f>VLOOKUP($A495,Python数据平滑!$A$172:$AN$225,COLUMN(Python数据平滑!T$172),0)</f>
        <v>42148.783634911939</v>
      </c>
      <c r="W495" s="14">
        <f>VLOOKUP($A495,Python数据平滑!$A$172:$AN$225,COLUMN(Python数据平滑!U$172),0)</f>
        <v>43584.377048441267</v>
      </c>
      <c r="X495" s="14">
        <f>VLOOKUP($A495,Python数据平滑!$A$172:$AN$225,COLUMN(Python数据平滑!V$172),0)</f>
        <v>45004.132979181377</v>
      </c>
      <c r="Y495" s="14">
        <f>VLOOKUP($A495,Python数据平滑!$A$172:$AN$225,COLUMN(Python数据平滑!W$172),0)</f>
        <v>46401.984559773169</v>
      </c>
      <c r="Z495" s="14">
        <f>VLOOKUP($A495,Python数据平滑!$A$172:$AN$225,COLUMN(Python数据平滑!X$172),0)</f>
        <v>47771.640050323229</v>
      </c>
      <c r="AA495" s="14">
        <f>VLOOKUP($A495,Python数据平滑!$A$172:$AN$225,COLUMN(Python数据平滑!Y$172),0)</f>
        <v>49106.618335735482</v>
      </c>
      <c r="AB495" s="14">
        <f>VLOOKUP($A495,Python数据平滑!$A$172:$AN$225,COLUMN(Python数据平滑!Z$172),0)</f>
        <v>50400.288893685523</v>
      </c>
      <c r="AC495" s="14">
        <f>VLOOKUP($A495,Python数据平滑!$A$172:$AN$225,COLUMN(Python数据平滑!AA$172),0)</f>
        <v>51645.91607506467</v>
      </c>
      <c r="AD495" s="14">
        <f>VLOOKUP($A495,Python数据平滑!$A$172:$AN$225,COLUMN(Python数据平滑!AB$172),0)</f>
        <v>52836.707460382102</v>
      </c>
      <c r="AE495" s="14">
        <f>VLOOKUP($A495,Python数据平滑!$A$172:$AN$225,COLUMN(Python数据平滑!AC$172),0)</f>
        <v>53965.865974447843</v>
      </c>
      <c r="AF495" s="14">
        <f>VLOOKUP($A495,Python数据平滑!$A$172:$AN$225,COLUMN(Python数据平滑!AD$172),0)</f>
        <v>55026.645359069873</v>
      </c>
      <c r="AG495" s="14">
        <f>VLOOKUP($A495,Python数据平滑!$A$172:$AN$225,COLUMN(Python数据平滑!AE$172),0)</f>
        <v>56012.408521009689</v>
      </c>
      <c r="AH495" s="14">
        <f>VLOOKUP($A495,Python数据平滑!$A$172:$AN$225,COLUMN(Python数据平滑!AF$172),0)</f>
        <v>56916.688191779227</v>
      </c>
      <c r="AI495" s="14">
        <f>VLOOKUP($A495,Python数据平滑!$A$172:$AN$225,COLUMN(Python数据平滑!AG$172),0)</f>
        <v>57733.249258831223</v>
      </c>
      <c r="AJ495" s="14">
        <f>VLOOKUP($A495,Python数据平滑!$A$172:$AN$225,COLUMN(Python数据平滑!AH$172),0)</f>
        <v>58456.152056219129</v>
      </c>
      <c r="AK495" s="14">
        <f>VLOOKUP($A495,Python数据平滑!$A$172:$AN$225,COLUMN(Python数据平滑!AI$172),0)</f>
        <v>59079.815838813127</v>
      </c>
      <c r="AL495" s="14">
        <f>VLOOKUP($A495,Python数据平滑!$A$172:$AN$225,COLUMN(Python数据平滑!AJ$172),0)</f>
        <v>59599.081609634413</v>
      </c>
      <c r="AM495" s="14">
        <f>VLOOKUP($A495,Python数据平滑!$A$172:$AN$225,COLUMN(Python数据平滑!AK$172),0)</f>
        <v>60009.273426674961</v>
      </c>
      <c r="AN495" s="14">
        <f>VLOOKUP($A495,Python数据平滑!$A$172:$AN$225,COLUMN(Python数据平滑!AL$172),0)</f>
        <v>60306.257285505351</v>
      </c>
      <c r="AO495" s="14">
        <f>VLOOKUP($A495,Python数据平滑!$A$172:$AN$225,COLUMN(Python数据平滑!AM$172),0)</f>
        <v>60486.496658665237</v>
      </c>
      <c r="AP495" s="167">
        <f>VLOOKUP($A495,Python数据平滑!$A$172:$AN$225,COLUMN(Python数据平滑!AN$172),0)</f>
        <v>60547.103773648378</v>
      </c>
    </row>
    <row r="496" spans="1:42" x14ac:dyDescent="0.25">
      <c r="A496" s="199" t="s">
        <v>112</v>
      </c>
      <c r="B496" s="118">
        <f>VLOOKUP($A496,'低情景（2001-2060, 2020RMB）'!$A$57:$W$70,COLUMN('低情景（2001-2060, 2020RMB）'!U$1),0)</f>
        <v>40091.9</v>
      </c>
      <c r="C496" s="14">
        <f>VLOOKUP($A496,'低情景（2001-2060, 2020RMB）'!$A$57:$W$70,COLUMN('低情景（2001-2060, 2020RMB）'!V$1),0)</f>
        <v>42801.442959993416</v>
      </c>
      <c r="D496" s="14">
        <f>VLOOKUP($A496,'低情景（2001-2060, 2020RMB）'!$A$57:$W$70,COLUMN('低情景（2001-2060, 2020RMB）'!W$1),0)</f>
        <v>44125.462351119488</v>
      </c>
      <c r="E496" s="14">
        <f>VLOOKUP($A496,Python数据平滑!$A$172:$AN$225,COLUMN(Python数据平滑!C$172),0)</f>
        <v>45682.017853054509</v>
      </c>
      <c r="F496" s="14">
        <f>VLOOKUP($A496,Python数据平滑!$A$172:$AN$225,COLUMN(Python数据平滑!D$172),0)</f>
        <v>49596.563839419257</v>
      </c>
      <c r="G496" s="14">
        <f>VLOOKUP($A496,Python数据平滑!$A$172:$AN$225,COLUMN(Python数据平滑!E$172),0)</f>
        <v>54653.202548093832</v>
      </c>
      <c r="H496" s="14">
        <f>VLOOKUP($A496,Python数据平滑!$A$172:$AN$225,COLUMN(Python数据平滑!F$172),0)</f>
        <v>59522.245940061213</v>
      </c>
      <c r="I496" s="14">
        <f>VLOOKUP($A496,Python数据平滑!$A$172:$AN$225,COLUMN(Python数据平滑!G$172),0)</f>
        <v>63917.936670122603</v>
      </c>
      <c r="J496" s="14">
        <f>VLOOKUP($A496,Python数据平滑!$A$172:$AN$225,COLUMN(Python数据平滑!H$172),0)</f>
        <v>67929.8309688148</v>
      </c>
      <c r="K496" s="14">
        <f>VLOOKUP($A496,Python数据平滑!$A$172:$AN$225,COLUMN(Python数据平滑!I$172),0)</f>
        <v>71714.549958631949</v>
      </c>
      <c r="L496" s="14">
        <f>VLOOKUP($A496,Python数据平滑!$A$172:$AN$225,COLUMN(Python数据平滑!J$172),0)</f>
        <v>75487.941792490092</v>
      </c>
      <c r="M496" s="14">
        <f>VLOOKUP($A496,Python数据平滑!$A$172:$AN$225,COLUMN(Python数据平滑!K$172),0)</f>
        <v>79466.772056967005</v>
      </c>
      <c r="N496" s="14">
        <f>VLOOKUP($A496,Python数据平滑!$A$172:$AN$225,COLUMN(Python数据平滑!L$172),0)</f>
        <v>83684.186983214939</v>
      </c>
      <c r="O496" s="14">
        <f>VLOOKUP($A496,Python数据平滑!$A$172:$AN$225,COLUMN(Python数据平滑!M$172),0)</f>
        <v>88117.616499671814</v>
      </c>
      <c r="P496" s="14">
        <f>VLOOKUP($A496,Python数据平滑!$A$172:$AN$225,COLUMN(Python数据平滑!N$172),0)</f>
        <v>92737.474210346569</v>
      </c>
      <c r="Q496" s="14">
        <f>VLOOKUP($A496,Python数据平滑!$A$172:$AN$225,COLUMN(Python数据平滑!O$172),0)</f>
        <v>97506.291144367802</v>
      </c>
      <c r="R496" s="14">
        <f>VLOOKUP($A496,Python数据平滑!$A$172:$AN$225,COLUMN(Python数据平滑!P$172),0)</f>
        <v>102384.5671204386</v>
      </c>
      <c r="S496" s="14">
        <f>VLOOKUP($A496,Python数据平滑!$A$172:$AN$225,COLUMN(Python数据平滑!Q$172),0)</f>
        <v>107352.5432922457</v>
      </c>
      <c r="T496" s="14">
        <f>VLOOKUP($A496,Python数据平滑!$A$172:$AN$225,COLUMN(Python数据平滑!R$172),0)</f>
        <v>112394.6427342571</v>
      </c>
      <c r="U496" s="14">
        <f>VLOOKUP($A496,Python数据平滑!$A$172:$AN$225,COLUMN(Python数据平滑!S$172),0)</f>
        <v>117493.4819302515</v>
      </c>
      <c r="V496" s="14">
        <f>VLOOKUP($A496,Python数据平滑!$A$172:$AN$225,COLUMN(Python数据平滑!T$172),0)</f>
        <v>122629.874276792</v>
      </c>
      <c r="W496" s="14">
        <f>VLOOKUP($A496,Python数据平滑!$A$172:$AN$225,COLUMN(Python数据平滑!U$172),0)</f>
        <v>127782.8566801337</v>
      </c>
      <c r="X496" s="14">
        <f>VLOOKUP($A496,Python数据平滑!$A$172:$AN$225,COLUMN(Python数据平滑!V$172),0)</f>
        <v>132929.74133215481</v>
      </c>
      <c r="Y496" s="14">
        <f>VLOOKUP($A496,Python数据平滑!$A$172:$AN$225,COLUMN(Python数据平滑!W$172),0)</f>
        <v>138046.19451981239</v>
      </c>
      <c r="Z496" s="14">
        <f>VLOOKUP($A496,Python数据平滑!$A$172:$AN$225,COLUMN(Python数据平滑!X$172),0)</f>
        <v>143106.34402204759</v>
      </c>
      <c r="AA496" s="14">
        <f>VLOOKUP($A496,Python数据平滑!$A$172:$AN$225,COLUMN(Python数据平滑!Y$172),0)</f>
        <v>148082.91627658991</v>
      </c>
      <c r="AB496" s="14">
        <f>VLOOKUP($A496,Python数据平滑!$A$172:$AN$225,COLUMN(Python数据平滑!Z$172),0)</f>
        <v>152947.40405714899</v>
      </c>
      <c r="AC496" s="14">
        <f>VLOOKUP($A496,Python数据平滑!$A$172:$AN$225,COLUMN(Python数据平滑!AA$172),0)</f>
        <v>157670.26489160841</v>
      </c>
      <c r="AD496" s="14">
        <f>VLOOKUP($A496,Python数据平滑!$A$172:$AN$225,COLUMN(Python数据平滑!AB$172),0)</f>
        <v>162221.14987887189</v>
      </c>
      <c r="AE496" s="14">
        <f>VLOOKUP($A496,Python数据平滑!$A$172:$AN$225,COLUMN(Python数据平滑!AC$172),0)</f>
        <v>166569.16193340911</v>
      </c>
      <c r="AF496" s="14">
        <f>VLOOKUP($A496,Python数据平滑!$A$172:$AN$225,COLUMN(Python数据平滑!AD$172),0)</f>
        <v>170683.14181214181</v>
      </c>
      <c r="AG496" s="14">
        <f>VLOOKUP($A496,Python数据平滑!$A$172:$AN$225,COLUMN(Python数据平滑!AE$172),0)</f>
        <v>174531.97957077931</v>
      </c>
      <c r="AH496" s="14">
        <f>VLOOKUP($A496,Python数据平滑!$A$172:$AN$225,COLUMN(Python数据平滑!AF$172),0)</f>
        <v>178084.9483710115</v>
      </c>
      <c r="AI496" s="14">
        <f>VLOOKUP($A496,Python数据平滑!$A$172:$AN$225,COLUMN(Python数据平滑!AG$172),0)</f>
        <v>181312.05683358511</v>
      </c>
      <c r="AJ496" s="14">
        <f>VLOOKUP($A496,Python数据平滑!$A$172:$AN$225,COLUMN(Python数据平滑!AH$172),0)</f>
        <v>184184.41542460531</v>
      </c>
      <c r="AK496" s="14">
        <f>VLOOKUP($A496,Python数据平滑!$A$172:$AN$225,COLUMN(Python数据平滑!AI$172),0)</f>
        <v>186674.61169449281</v>
      </c>
      <c r="AL496" s="14">
        <f>VLOOKUP($A496,Python数据平滑!$A$172:$AN$225,COLUMN(Python数据平滑!AJ$172),0)</f>
        <v>188757.0885830308</v>
      </c>
      <c r="AM496" s="14">
        <f>VLOOKUP($A496,Python数据平滑!$A$172:$AN$225,COLUMN(Python数据平滑!AK$172),0)</f>
        <v>190408.51948242629</v>
      </c>
      <c r="AN496" s="14">
        <f>VLOOKUP($A496,Python数据平滑!$A$172:$AN$225,COLUMN(Python数据平滑!AL$172),0)</f>
        <v>191608.1733356333</v>
      </c>
      <c r="AO496" s="14">
        <f>VLOOKUP($A496,Python数据平滑!$A$172:$AN$225,COLUMN(Python数据平滑!AM$172),0)</f>
        <v>192338.26276053919</v>
      </c>
      <c r="AP496" s="167">
        <f>VLOOKUP($A496,Python数据平滑!$A$172:$AN$225,COLUMN(Python数据平滑!AN$172),0)</f>
        <v>192584.2680513034</v>
      </c>
    </row>
    <row r="497" spans="1:42" x14ac:dyDescent="0.25">
      <c r="A497" s="199" t="s">
        <v>113</v>
      </c>
      <c r="B497" s="118">
        <f>VLOOKUP($A497,'低情景（2001-2060, 2020RMB）'!$A$57:$W$70,COLUMN('低情景（2001-2060, 2020RMB）'!U$1),0)</f>
        <v>24396.1</v>
      </c>
      <c r="C497" s="14">
        <f>VLOOKUP($A497,'低情景（2001-2060, 2020RMB）'!$A$57:$W$70,COLUMN('低情景（2001-2060, 2020RMB）'!V$1),0)</f>
        <v>26044.86897842944</v>
      </c>
      <c r="D497" s="14">
        <f>VLOOKUP($A497,'低情景（2001-2060, 2020RMB）'!$A$57:$W$70,COLUMN('低情景（2001-2060, 2020RMB）'!W$1),0)</f>
        <v>26850.540684381289</v>
      </c>
      <c r="E497" s="14">
        <f>VLOOKUP($A497,Python数据平滑!$A$172:$AN$225,COLUMN(Python数据平滑!C$172),0)</f>
        <v>27761.252541673461</v>
      </c>
      <c r="F497" s="14">
        <f>VLOOKUP($A497,Python数据平滑!$A$172:$AN$225,COLUMN(Python数据平滑!D$172),0)</f>
        <v>30046.925246955809</v>
      </c>
      <c r="G497" s="14">
        <f>VLOOKUP($A497,Python数据平滑!$A$172:$AN$225,COLUMN(Python数据平滑!E$172),0)</f>
        <v>32990.610120689322</v>
      </c>
      <c r="H497" s="14">
        <f>VLOOKUP($A497,Python数据平滑!$A$172:$AN$225,COLUMN(Python数据平滑!F$172),0)</f>
        <v>35817.557837580433</v>
      </c>
      <c r="I497" s="14">
        <f>VLOOKUP($A497,Python数据平滑!$A$172:$AN$225,COLUMN(Python数据平滑!G$172),0)</f>
        <v>38364.48055203518</v>
      </c>
      <c r="J497" s="14">
        <f>VLOOKUP($A497,Python数据平滑!$A$172:$AN$225,COLUMN(Python数据平滑!H$172),0)</f>
        <v>40685.009852950272</v>
      </c>
      <c r="K497" s="14">
        <f>VLOOKUP($A497,Python数据平滑!$A$172:$AN$225,COLUMN(Python数据平滑!I$172),0)</f>
        <v>42870.179726460803</v>
      </c>
      <c r="L497" s="14">
        <f>VLOOKUP($A497,Python数据平滑!$A$172:$AN$225,COLUMN(Python数据平滑!J$172),0)</f>
        <v>45043.8996472156</v>
      </c>
      <c r="M497" s="14">
        <f>VLOOKUP($A497,Python数据平滑!$A$172:$AN$225,COLUMN(Python数据平滑!K$172),0)</f>
        <v>47329.654671162803</v>
      </c>
      <c r="N497" s="14">
        <f>VLOOKUP($A497,Python数据平滑!$A$172:$AN$225,COLUMN(Python数据平滑!L$172),0)</f>
        <v>49745.711939200053</v>
      </c>
      <c r="O497" s="14">
        <f>VLOOKUP($A497,Python数据平滑!$A$172:$AN$225,COLUMN(Python数据平滑!M$172),0)</f>
        <v>52278.614024109462</v>
      </c>
      <c r="P497" s="14">
        <f>VLOOKUP($A497,Python数据平滑!$A$172:$AN$225,COLUMN(Python数据平滑!N$172),0)</f>
        <v>54911.046175139461</v>
      </c>
      <c r="Q497" s="14">
        <f>VLOOKUP($A497,Python数据平滑!$A$172:$AN$225,COLUMN(Python数据平滑!O$172),0)</f>
        <v>57621.392201112852</v>
      </c>
      <c r="R497" s="14">
        <f>VLOOKUP($A497,Python数据平滑!$A$172:$AN$225,COLUMN(Python数据平滑!P$172),0)</f>
        <v>60387.069782229912</v>
      </c>
      <c r="S497" s="14">
        <f>VLOOKUP($A497,Python数据平滑!$A$172:$AN$225,COLUMN(Python数据平滑!Q$172),0)</f>
        <v>63196.759785950293</v>
      </c>
      <c r="T497" s="14">
        <f>VLOOKUP($A497,Python数据平滑!$A$172:$AN$225,COLUMN(Python数据平滑!R$172),0)</f>
        <v>66041.578407988898</v>
      </c>
      <c r="U497" s="14">
        <f>VLOOKUP($A497,Python数据平滑!$A$172:$AN$225,COLUMN(Python数据平滑!S$172),0)</f>
        <v>68911.703491323467</v>
      </c>
      <c r="V497" s="14">
        <f>VLOOKUP($A497,Python数据平滑!$A$172:$AN$225,COLUMN(Python数据平滑!T$172),0)</f>
        <v>71796.383232233973</v>
      </c>
      <c r="W497" s="14">
        <f>VLOOKUP($A497,Python数据平滑!$A$172:$AN$225,COLUMN(Python数据平滑!U$172),0)</f>
        <v>74683.956896648349</v>
      </c>
      <c r="X497" s="14">
        <f>VLOOKUP($A497,Python数据平滑!$A$172:$AN$225,COLUMN(Python数据平滑!V$172),0)</f>
        <v>77561.888485728181</v>
      </c>
      <c r="Y497" s="14">
        <f>VLOOKUP($A497,Python数据平滑!$A$172:$AN$225,COLUMN(Python数据平滑!W$172),0)</f>
        <v>80416.814162551498</v>
      </c>
      <c r="Z497" s="14">
        <f>VLOOKUP($A497,Python数据平滑!$A$172:$AN$225,COLUMN(Python数据平滑!X$172),0)</f>
        <v>83234.604092591107</v>
      </c>
      <c r="AA497" s="14">
        <f>VLOOKUP($A497,Python数据平滑!$A$172:$AN$225,COLUMN(Python数据平滑!Y$172),0)</f>
        <v>86000.439159227972</v>
      </c>
      <c r="AB497" s="14">
        <f>VLOOKUP($A497,Python数据平滑!$A$172:$AN$225,COLUMN(Python数据平滑!Z$172),0)</f>
        <v>88698.902792517183</v>
      </c>
      <c r="AC497" s="14">
        <f>VLOOKUP($A497,Python数据平滑!$A$172:$AN$225,COLUMN(Python数据平滑!AA$172),0)</f>
        <v>91314.087896465557</v>
      </c>
      <c r="AD497" s="14">
        <f>VLOOKUP($A497,Python数据平滑!$A$172:$AN$225,COLUMN(Python数据平滑!AB$172),0)</f>
        <v>93829.718579902823</v>
      </c>
      <c r="AE497" s="14">
        <f>VLOOKUP($A497,Python数据平滑!$A$172:$AN$225,COLUMN(Python数据平滑!AC$172),0)</f>
        <v>96229.286092433409</v>
      </c>
      <c r="AF497" s="14">
        <f>VLOOKUP($A497,Python数据平滑!$A$172:$AN$225,COLUMN(Python数据平滑!AD$172),0)</f>
        <v>98496.198044856283</v>
      </c>
      <c r="AG497" s="14">
        <f>VLOOKUP($A497,Python数据平滑!$A$172:$AN$225,COLUMN(Python数据平滑!AE$172),0)</f>
        <v>100613.93965889</v>
      </c>
      <c r="AH497" s="14">
        <f>VLOOKUP($A497,Python数据平滑!$A$172:$AN$225,COLUMN(Python数据平滑!AF$172),0)</f>
        <v>102566.2454511235</v>
      </c>
      <c r="AI497" s="14">
        <f>VLOOKUP($A497,Python数据平滑!$A$172:$AN$225,COLUMN(Python数据平滑!AG$172),0)</f>
        <v>104337.279418872</v>
      </c>
      <c r="AJ497" s="14">
        <f>VLOOKUP($A497,Python数据平滑!$A$172:$AN$225,COLUMN(Python数据平滑!AH$172),0)</f>
        <v>105911.8214699633</v>
      </c>
      <c r="AK497" s="14">
        <f>VLOOKUP($A497,Python数据平滑!$A$172:$AN$225,COLUMN(Python数据平滑!AI$172),0)</f>
        <v>107275.4575338524</v>
      </c>
      <c r="AL497" s="14">
        <f>VLOOKUP($A497,Python数据平滑!$A$172:$AN$225,COLUMN(Python数据平滑!AJ$172),0)</f>
        <v>108414.7705178243</v>
      </c>
      <c r="AM497" s="14">
        <f>VLOOKUP($A497,Python数据平滑!$A$172:$AN$225,COLUMN(Python数据平滑!AK$172),0)</f>
        <v>109317.52903931739</v>
      </c>
      <c r="AN497" s="14">
        <f>VLOOKUP($A497,Python数据平滑!$A$172:$AN$225,COLUMN(Python数据平滑!AL$172),0)</f>
        <v>109972.8706834301</v>
      </c>
      <c r="AO497" s="14">
        <f>VLOOKUP($A497,Python数据平滑!$A$172:$AN$225,COLUMN(Python数据平滑!AM$172),0)</f>
        <v>110371.4764126791</v>
      </c>
      <c r="AP497" s="167">
        <f>VLOOKUP($A497,Python数据平滑!$A$172:$AN$225,COLUMN(Python数据平滑!AN$172),0)</f>
        <v>110505.7327023838</v>
      </c>
    </row>
    <row r="498" spans="1:42" x14ac:dyDescent="0.25">
      <c r="A498" s="199" t="s">
        <v>114</v>
      </c>
      <c r="B498" s="118">
        <f>VLOOKUP($A498,'低情景（2001-2060, 2020RMB）'!$A$57:$W$70,COLUMN('低情景（2001-2060, 2020RMB）'!U$1),0)</f>
        <v>6981.2</v>
      </c>
      <c r="C498" s="14">
        <f>VLOOKUP($A498,'低情景（2001-2060, 2020RMB）'!$A$57:$W$70,COLUMN('低情景（2001-2060, 2020RMB）'!V$1),0)</f>
        <v>7453.0125434889851</v>
      </c>
      <c r="D498" s="14">
        <f>VLOOKUP($A498,'低情景（2001-2060, 2020RMB）'!$A$57:$W$70,COLUMN('低情景（2001-2060, 2020RMB）'!W$1),0)</f>
        <v>7683.5639559520841</v>
      </c>
      <c r="E498" s="14">
        <f>VLOOKUP($A498,Python数据平滑!$A$172:$AN$225,COLUMN(Python数据平滑!C$172),0)</f>
        <v>7879.5365315179433</v>
      </c>
      <c r="F498" s="14">
        <f>VLOOKUP($A498,Python数据平滑!$A$172:$AN$225,COLUMN(Python数据平滑!D$172),0)</f>
        <v>8365.4248253671703</v>
      </c>
      <c r="G498" s="14">
        <f>VLOOKUP($A498,Python数据平滑!$A$172:$AN$225,COLUMN(Python数据平滑!E$172),0)</f>
        <v>8980.176068864901</v>
      </c>
      <c r="H498" s="14">
        <f>VLOOKUP($A498,Python数据平滑!$A$172:$AN$225,COLUMN(Python数据平滑!F$172),0)</f>
        <v>9561.8528315045933</v>
      </c>
      <c r="I498" s="14">
        <f>VLOOKUP($A498,Python数据平滑!$A$172:$AN$225,COLUMN(Python数据平滑!G$172),0)</f>
        <v>10080.292218720489</v>
      </c>
      <c r="J498" s="14">
        <f>VLOOKUP($A498,Python数据平滑!$A$172:$AN$225,COLUMN(Python数据平滑!H$172),0)</f>
        <v>10548.29420467329</v>
      </c>
      <c r="K498" s="14">
        <f>VLOOKUP($A498,Python数据平滑!$A$172:$AN$225,COLUMN(Python数据平滑!I$172),0)</f>
        <v>10984.330034407911</v>
      </c>
      <c r="L498" s="14">
        <f>VLOOKUP($A498,Python数据平滑!$A$172:$AN$225,COLUMN(Python数据平滑!J$172),0)</f>
        <v>11411.725602843821</v>
      </c>
      <c r="M498" s="14">
        <f>VLOOKUP($A498,Python数据平滑!$A$172:$AN$225,COLUMN(Python数据平滑!K$172),0)</f>
        <v>11852.655668769141</v>
      </c>
      <c r="N498" s="14">
        <f>VLOOKUP($A498,Python数据平滑!$A$172:$AN$225,COLUMN(Python数据平滑!L$172),0)</f>
        <v>12309.79581851106</v>
      </c>
      <c r="O498" s="14">
        <f>VLOOKUP($A498,Python数据平滑!$A$172:$AN$225,COLUMN(Python数据平滑!M$172),0)</f>
        <v>12780.18407277496</v>
      </c>
      <c r="P498" s="14">
        <f>VLOOKUP($A498,Python数据平滑!$A$172:$AN$225,COLUMN(Python数据平滑!N$172),0)</f>
        <v>13260.340953086959</v>
      </c>
      <c r="Q498" s="14">
        <f>VLOOKUP($A498,Python数据平滑!$A$172:$AN$225,COLUMN(Python数据平滑!O$172),0)</f>
        <v>13746.23737555457</v>
      </c>
      <c r="R498" s="14">
        <f>VLOOKUP($A498,Python数据平滑!$A$172:$AN$225,COLUMN(Python数据平滑!P$172),0)</f>
        <v>14233.880735182531</v>
      </c>
      <c r="S498" s="14">
        <f>VLOOKUP($A498,Python数据平滑!$A$172:$AN$225,COLUMN(Python数据平滑!Q$172),0)</f>
        <v>14721.294729175759</v>
      </c>
      <c r="T498" s="14">
        <f>VLOOKUP($A498,Python数据平滑!$A$172:$AN$225,COLUMN(Python数据平滑!R$172),0)</f>
        <v>15206.99087904063</v>
      </c>
      <c r="U498" s="14">
        <f>VLOOKUP($A498,Python数据平滑!$A$172:$AN$225,COLUMN(Python数据平滑!S$172),0)</f>
        <v>15689.40764959572</v>
      </c>
      <c r="V498" s="14">
        <f>VLOOKUP($A498,Python数据平滑!$A$172:$AN$225,COLUMN(Python数据平滑!T$172),0)</f>
        <v>16166.916079467461</v>
      </c>
      <c r="W498" s="14">
        <f>VLOOKUP($A498,Python数据平滑!$A$172:$AN$225,COLUMN(Python数据平滑!U$172),0)</f>
        <v>16637.82633499202</v>
      </c>
      <c r="X498" s="14">
        <f>VLOOKUP($A498,Python数据平滑!$A$172:$AN$225,COLUMN(Python数据平滑!V$172),0)</f>
        <v>17100.395186641312</v>
      </c>
      <c r="Y498" s="14">
        <f>VLOOKUP($A498,Python数据平滑!$A$172:$AN$225,COLUMN(Python数据平滑!W$172),0)</f>
        <v>17552.83439592252</v>
      </c>
      <c r="Z498" s="14">
        <f>VLOOKUP($A498,Python数据平滑!$A$172:$AN$225,COLUMN(Python数据平滑!X$172),0)</f>
        <v>17993.31998880524</v>
      </c>
      <c r="AA498" s="14">
        <f>VLOOKUP($A498,Python数据平滑!$A$172:$AN$225,COLUMN(Python数据平滑!Y$172),0)</f>
        <v>18420.002379229969</v>
      </c>
      <c r="AB498" s="14">
        <f>VLOOKUP($A498,Python数据平滑!$A$172:$AN$225,COLUMN(Python数据平滑!Z$172),0)</f>
        <v>18831.017293304129</v>
      </c>
      <c r="AC498" s="14">
        <f>VLOOKUP($A498,Python数据平滑!$A$172:$AN$225,COLUMN(Python数据平滑!AA$172),0)</f>
        <v>19224.497431565909</v>
      </c>
      <c r="AD498" s="14">
        <f>VLOOKUP($A498,Python数据平滑!$A$172:$AN$225,COLUMN(Python数据平滑!AB$172),0)</f>
        <v>19598.584793385638</v>
      </c>
      <c r="AE498" s="14">
        <f>VLOOKUP($A498,Python数据平滑!$A$172:$AN$225,COLUMN(Python数据平滑!AC$172),0)</f>
        <v>19951.443574393201</v>
      </c>
      <c r="AF498" s="14">
        <f>VLOOKUP($A498,Python数据平滑!$A$172:$AN$225,COLUMN(Python数据平滑!AD$172),0)</f>
        <v>20281.273534990461</v>
      </c>
      <c r="AG498" s="14">
        <f>VLOOKUP($A498,Python数据平滑!$A$172:$AN$225,COLUMN(Python数据平滑!AE$172),0)</f>
        <v>20586.32372576866</v>
      </c>
      <c r="AH498" s="14">
        <f>VLOOKUP($A498,Python数据平滑!$A$172:$AN$225,COLUMN(Python数据平滑!AF$172),0)</f>
        <v>20864.906444252221</v>
      </c>
      <c r="AI498" s="14">
        <f>VLOOKUP($A498,Python数据平滑!$A$172:$AN$225,COLUMN(Python数据平滑!AG$172),0)</f>
        <v>21115.411287073111</v>
      </c>
      <c r="AJ498" s="14">
        <f>VLOOKUP($A498,Python数据平滑!$A$172:$AN$225,COLUMN(Python数据平滑!AH$172),0)</f>
        <v>21336.319152700518</v>
      </c>
      <c r="AK498" s="14">
        <f>VLOOKUP($A498,Python数据平滑!$A$172:$AN$225,COLUMN(Python数据平滑!AI$172),0)</f>
        <v>21526.21604244515</v>
      </c>
      <c r="AL498" s="14">
        <f>VLOOKUP($A498,Python数据平滑!$A$172:$AN$225,COLUMN(Python数据平滑!AJ$172),0)</f>
        <v>21683.80650185197</v>
      </c>
      <c r="AM498" s="14">
        <f>VLOOKUP($A498,Python数据平滑!$A$172:$AN$225,COLUMN(Python数据平滑!AK$172),0)</f>
        <v>21807.926541007979</v>
      </c>
      <c r="AN498" s="14">
        <f>VLOOKUP($A498,Python数据平滑!$A$172:$AN$225,COLUMN(Python数据平滑!AL$172),0)</f>
        <v>21897.55587089857</v>
      </c>
      <c r="AO498" s="14">
        <f>VLOOKUP($A498,Python数据平滑!$A$172:$AN$225,COLUMN(Python数据平滑!AM$172),0)</f>
        <v>21951.829293912211</v>
      </c>
      <c r="AP498" s="167">
        <f>VLOOKUP($A498,Python数据平滑!$A$172:$AN$225,COLUMN(Python数据平滑!AN$172),0)</f>
        <v>21970.047090033939</v>
      </c>
    </row>
    <row r="499" spans="1:42" x14ac:dyDescent="0.25">
      <c r="A499" s="200" t="s">
        <v>115</v>
      </c>
      <c r="B499" s="125">
        <f>VLOOKUP($A499,'低情景（2001-2060, 2020RMB）'!$A$57:$W$70,COLUMN('低情景（2001-2060, 2020RMB）'!U$1),0)</f>
        <v>49261.9</v>
      </c>
      <c r="C499" s="18">
        <f>VLOOKUP($A499,'低情景（2001-2060, 2020RMB）'!$A$57:$W$70,COLUMN('低情景（2001-2060, 2020RMB）'!V$1),0)</f>
        <v>52591.181833510003</v>
      </c>
      <c r="D499" s="18">
        <f>VLOOKUP($A499,'低情景（2001-2060, 2020RMB）'!$A$57:$W$70,COLUMN('低情景（2001-2060, 2020RMB）'!W$1),0)</f>
        <v>54218.036905075918</v>
      </c>
      <c r="E499" s="18">
        <f>VLOOKUP($A499,Python数据平滑!$A$172:$AN$225,COLUMN(Python数据平滑!C$172),0)</f>
        <v>56062.666857066128</v>
      </c>
      <c r="F499" s="18">
        <f>VLOOKUP($A499,Python数据平滑!$A$172:$AN$225,COLUMN(Python数据平滑!D$172),0)</f>
        <v>60692.978115871672</v>
      </c>
      <c r="G499" s="18">
        <f>VLOOKUP($A499,Python数据平滑!$A$172:$AN$225,COLUMN(Python数据平滑!E$172),0)</f>
        <v>66657.662324842793</v>
      </c>
      <c r="H499" s="18">
        <f>VLOOKUP($A499,Python数据平滑!$A$172:$AN$225,COLUMN(Python数据平滑!F$172),0)</f>
        <v>72386.969163682254</v>
      </c>
      <c r="I499" s="18">
        <f>VLOOKUP($A499,Python数据平滑!$A$172:$AN$225,COLUMN(Python数据平滑!G$172),0)</f>
        <v>77549.555566163268</v>
      </c>
      <c r="J499" s="18">
        <f>VLOOKUP($A499,Python数据平滑!$A$172:$AN$225,COLUMN(Python数据平滑!H$172),0)</f>
        <v>82253.863345316902</v>
      </c>
      <c r="K499" s="18">
        <f>VLOOKUP($A499,Python数据平滑!$A$172:$AN$225,COLUMN(Python数据平滑!I$172),0)</f>
        <v>86684.377619398569</v>
      </c>
      <c r="L499" s="18">
        <f>VLOOKUP($A499,Python数据平滑!$A$172:$AN$225,COLUMN(Python数据平滑!J$172),0)</f>
        <v>91092.447192991298</v>
      </c>
      <c r="M499" s="18">
        <f>VLOOKUP($A499,Python数据平滑!$A$172:$AN$225,COLUMN(Python数据平滑!K$172),0)</f>
        <v>95728.708000339495</v>
      </c>
      <c r="N499" s="18">
        <f>VLOOKUP($A499,Python数据平滑!$A$172:$AN$225,COLUMN(Python数据平滑!L$172),0)</f>
        <v>100630.33159630161</v>
      </c>
      <c r="O499" s="18">
        <f>VLOOKUP($A499,Python数据平滑!$A$172:$AN$225,COLUMN(Python数据平滑!M$172),0)</f>
        <v>105770.0954962785</v>
      </c>
      <c r="P499" s="18">
        <f>VLOOKUP($A499,Python数据平滑!$A$172:$AN$225,COLUMN(Python数据平滑!N$172),0)</f>
        <v>111112.9258574422</v>
      </c>
      <c r="Q499" s="18">
        <f>VLOOKUP($A499,Python数据平滑!$A$172:$AN$225,COLUMN(Python数据平滑!O$172),0)</f>
        <v>116614.9884653226</v>
      </c>
      <c r="R499" s="18">
        <f>VLOOKUP($A499,Python数据平滑!$A$172:$AN$225,COLUMN(Python数据平滑!P$172),0)</f>
        <v>122230.4583052636</v>
      </c>
      <c r="S499" s="18">
        <f>VLOOKUP($A499,Python数据平滑!$A$172:$AN$225,COLUMN(Python数据平滑!Q$172),0)</f>
        <v>127936.36876047849</v>
      </c>
      <c r="T499" s="18">
        <f>VLOOKUP($A499,Python数据平滑!$A$172:$AN$225,COLUMN(Python数据平滑!R$172),0)</f>
        <v>133714.6879938209</v>
      </c>
      <c r="U499" s="18">
        <f>VLOOKUP($A499,Python数据平滑!$A$172:$AN$225,COLUMN(Python数据平滑!S$172),0)</f>
        <v>139545.46549972729</v>
      </c>
      <c r="V499" s="18">
        <f>VLOOKUP($A499,Python数据平滑!$A$172:$AN$225,COLUMN(Python数据平滑!T$172),0)</f>
        <v>145406.84879073399</v>
      </c>
      <c r="W499" s="18">
        <f>VLOOKUP($A499,Python数据平滑!$A$172:$AN$225,COLUMN(Python数据平滑!U$172),0)</f>
        <v>151275.12464070701</v>
      </c>
      <c r="X499" s="18">
        <f>VLOOKUP($A499,Python数据平滑!$A$172:$AN$225,COLUMN(Python数据平滑!V$172),0)</f>
        <v>157124.7868273443</v>
      </c>
      <c r="Y499" s="18">
        <f>VLOOKUP($A499,Python数据平滑!$A$172:$AN$225,COLUMN(Python数据平滑!W$172),0)</f>
        <v>162928.63205770461</v>
      </c>
      <c r="Z499" s="18">
        <f>VLOOKUP($A499,Python数据平滑!$A$172:$AN$225,COLUMN(Python数据平滑!X$172),0)</f>
        <v>168657.88543541709</v>
      </c>
      <c r="AA499" s="18">
        <f>VLOOKUP($A499,Python数据平滑!$A$172:$AN$225,COLUMN(Python数据平滑!Y$172),0)</f>
        <v>174282.35643647751</v>
      </c>
      <c r="AB499" s="18">
        <f>VLOOKUP($A499,Python数据平滑!$A$172:$AN$225,COLUMN(Python数据平滑!Z$172),0)</f>
        <v>179770.62590337949</v>
      </c>
      <c r="AC499" s="18">
        <f>VLOOKUP($A499,Python数据平滑!$A$172:$AN$225,COLUMN(Python数据平滑!AA$172),0)</f>
        <v>185090.26404821139</v>
      </c>
      <c r="AD499" s="18">
        <f>VLOOKUP($A499,Python数据平滑!$A$172:$AN$225,COLUMN(Python数据平滑!AB$172),0)</f>
        <v>190208.07887969789</v>
      </c>
      <c r="AE499" s="18">
        <f>VLOOKUP($A499,Python数据平滑!$A$172:$AN$225,COLUMN(Python数据平滑!AC$172),0)</f>
        <v>195090.39384481349</v>
      </c>
      <c r="AF499" s="18">
        <f>VLOOKUP($A499,Python数据平滑!$A$172:$AN$225,COLUMN(Python数据平滑!AD$172),0)</f>
        <v>199703.35281262241</v>
      </c>
      <c r="AG499" s="18">
        <f>VLOOKUP($A499,Python数据平滑!$A$172:$AN$225,COLUMN(Python数据平滑!AE$172),0)</f>
        <v>204013.24983883841</v>
      </c>
      <c r="AH499" s="18">
        <f>VLOOKUP($A499,Python数据平滑!$A$172:$AN$225,COLUMN(Python数据平滑!AF$172),0)</f>
        <v>207986.88044886151</v>
      </c>
      <c r="AI499" s="18">
        <f>VLOOKUP($A499,Python数据平滑!$A$172:$AN$225,COLUMN(Python数据平滑!AG$172),0)</f>
        <v>211591.91048135891</v>
      </c>
      <c r="AJ499" s="18">
        <f>VLOOKUP($A499,Python数据平滑!$A$172:$AN$225,COLUMN(Python数据平滑!AH$172),0)</f>
        <v>214797.25786216749</v>
      </c>
      <c r="AK499" s="18">
        <f>VLOOKUP($A499,Python数据平滑!$A$172:$AN$225,COLUMN(Python数据平滑!AI$172),0)</f>
        <v>217573.48204897271</v>
      </c>
      <c r="AL499" s="18">
        <f>VLOOKUP($A499,Python数据平滑!$A$172:$AN$225,COLUMN(Python数据平滑!AJ$172),0)</f>
        <v>219893.17532143439</v>
      </c>
      <c r="AM499" s="18">
        <f>VLOOKUP($A499,Python数据平滑!$A$172:$AN$225,COLUMN(Python数据平滑!AK$172),0)</f>
        <v>221731.34960976709</v>
      </c>
      <c r="AN499" s="18">
        <f>VLOOKUP($A499,Python数据平滑!$A$172:$AN$225,COLUMN(Python数据平滑!AL$172),0)</f>
        <v>223065.8121776442</v>
      </c>
      <c r="AO499" s="18">
        <f>VLOOKUP($A499,Python数据平滑!$A$172:$AN$225,COLUMN(Python数据平滑!AM$172),0)</f>
        <v>223877.52322173279</v>
      </c>
      <c r="AP499" s="169">
        <f>VLOOKUP($A499,Python数据平滑!$A$172:$AN$225,COLUMN(Python数据平滑!AN$172),0)</f>
        <v>224150.92833754659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844E-6DE7-4D3C-8E79-0BC9A530DEA9}">
  <dimension ref="A1:AN225"/>
  <sheetViews>
    <sheetView topLeftCell="A193" zoomScale="90" zoomScaleNormal="90" workbookViewId="0">
      <selection activeCell="A172" sqref="A172:AN225"/>
    </sheetView>
  </sheetViews>
  <sheetFormatPr defaultRowHeight="12.75" x14ac:dyDescent="0.2"/>
  <cols>
    <col min="1" max="1" width="21.125" style="160" customWidth="1"/>
    <col min="2" max="16" width="10.625" style="160" bestFit="1" customWidth="1"/>
    <col min="17" max="40" width="11.625" style="160" bestFit="1" customWidth="1"/>
    <col min="41" max="16384" width="9" style="160"/>
  </cols>
  <sheetData>
    <row r="1" spans="1:40" x14ac:dyDescent="0.2">
      <c r="A1" s="159" t="s">
        <v>260</v>
      </c>
    </row>
    <row r="2" spans="1:40" x14ac:dyDescent="0.2">
      <c r="B2" s="161">
        <v>2022</v>
      </c>
      <c r="C2" s="161">
        <v>2023</v>
      </c>
      <c r="D2" s="161">
        <v>2024</v>
      </c>
      <c r="E2" s="161">
        <v>2025</v>
      </c>
      <c r="F2" s="161">
        <v>2026</v>
      </c>
      <c r="G2" s="161">
        <v>2027</v>
      </c>
      <c r="H2" s="161">
        <v>2028</v>
      </c>
      <c r="I2" s="161">
        <v>2029</v>
      </c>
      <c r="J2" s="161">
        <v>2030</v>
      </c>
      <c r="K2" s="161">
        <v>2031</v>
      </c>
      <c r="L2" s="161">
        <v>2032</v>
      </c>
      <c r="M2" s="161">
        <v>2033</v>
      </c>
      <c r="N2" s="161">
        <v>2034</v>
      </c>
      <c r="O2" s="161">
        <v>2035</v>
      </c>
      <c r="P2" s="161">
        <v>2036</v>
      </c>
      <c r="Q2" s="161">
        <v>2037</v>
      </c>
      <c r="R2" s="161">
        <v>2038</v>
      </c>
      <c r="S2" s="161">
        <v>2039</v>
      </c>
      <c r="T2" s="161">
        <v>2040</v>
      </c>
      <c r="U2" s="161">
        <v>2041</v>
      </c>
      <c r="V2" s="161">
        <v>2042</v>
      </c>
      <c r="W2" s="161">
        <v>2043</v>
      </c>
      <c r="X2" s="161">
        <v>2044</v>
      </c>
      <c r="Y2" s="161">
        <v>2045</v>
      </c>
      <c r="Z2" s="161">
        <v>2046</v>
      </c>
      <c r="AA2" s="161">
        <v>2047</v>
      </c>
      <c r="AB2" s="161">
        <v>2048</v>
      </c>
      <c r="AC2" s="161">
        <v>2049</v>
      </c>
      <c r="AD2" s="161">
        <v>2050</v>
      </c>
      <c r="AE2" s="161">
        <v>2051</v>
      </c>
      <c r="AF2" s="161">
        <v>2052</v>
      </c>
      <c r="AG2" s="161">
        <v>2053</v>
      </c>
      <c r="AH2" s="161">
        <v>2054</v>
      </c>
      <c r="AI2" s="161">
        <v>2055</v>
      </c>
      <c r="AJ2" s="161">
        <v>2056</v>
      </c>
      <c r="AK2" s="161">
        <v>2057</v>
      </c>
      <c r="AL2" s="161">
        <v>2058</v>
      </c>
      <c r="AM2" s="161">
        <v>2059</v>
      </c>
      <c r="AN2" s="161">
        <v>2060</v>
      </c>
    </row>
    <row r="3" spans="1:40" x14ac:dyDescent="0.2">
      <c r="A3" s="161" t="s">
        <v>7</v>
      </c>
      <c r="B3" s="160">
        <v>1131667.82684</v>
      </c>
      <c r="C3" s="160">
        <v>1194812.0209740601</v>
      </c>
      <c r="D3" s="160">
        <v>1263623.181853852</v>
      </c>
      <c r="E3" s="160">
        <v>1321308.0553953969</v>
      </c>
      <c r="F3" s="160">
        <v>1403841.582782357</v>
      </c>
      <c r="G3" s="160">
        <v>1474848.116753832</v>
      </c>
      <c r="H3" s="160">
        <v>1546180.662912939</v>
      </c>
      <c r="I3" s="160">
        <v>1617633.978147818</v>
      </c>
      <c r="J3" s="160">
        <v>1702482.9912988669</v>
      </c>
      <c r="K3" s="160">
        <v>1760090.163645061</v>
      </c>
      <c r="L3" s="160">
        <v>1830695.9770825941</v>
      </c>
      <c r="M3" s="160">
        <v>1900631.7524870881</v>
      </c>
      <c r="N3" s="160">
        <v>1969715.557829424</v>
      </c>
      <c r="O3" s="160">
        <v>2031802.820295312</v>
      </c>
      <c r="P3" s="160">
        <v>2104647.1117330161</v>
      </c>
      <c r="Q3" s="160">
        <v>2170182.2377216271</v>
      </c>
      <c r="R3" s="160">
        <v>2234242.2563708322</v>
      </c>
      <c r="S3" s="160">
        <v>2296702.7884914079</v>
      </c>
      <c r="T3" s="160">
        <v>2357453.597145217</v>
      </c>
      <c r="U3" s="160">
        <v>2416399.1102210069</v>
      </c>
      <c r="V3" s="160">
        <v>2473458.7925607068</v>
      </c>
      <c r="W3" s="160">
        <v>2528567.3724909648</v>
      </c>
      <c r="X3" s="160">
        <v>2581674.9295366779</v>
      </c>
      <c r="Y3" s="160">
        <v>2632746.8517723251</v>
      </c>
      <c r="Z3" s="160">
        <v>2681763.6726906388</v>
      </c>
      <c r="AA3" s="160">
        <v>2728720.7986311028</v>
      </c>
      <c r="AB3" s="160">
        <v>2773628.1387158558</v>
      </c>
      <c r="AC3" s="160">
        <v>2816509.6498932061</v>
      </c>
      <c r="AD3" s="160">
        <v>2857402.8101032558</v>
      </c>
      <c r="AE3" s="160">
        <v>2896358.0327704921</v>
      </c>
      <c r="AF3" s="160">
        <v>2933438.0358167388</v>
      </c>
      <c r="AG3" s="160">
        <v>2968717.178195023</v>
      </c>
      <c r="AH3" s="160">
        <v>3002280.7765964088</v>
      </c>
      <c r="AI3" s="160">
        <v>3034224.4145025071</v>
      </c>
      <c r="AJ3" s="160">
        <v>3064653.255172329</v>
      </c>
      <c r="AK3" s="160">
        <v>3093681.3694889122</v>
      </c>
      <c r="AL3" s="160">
        <v>3121431.088874734</v>
      </c>
      <c r="AM3" s="160">
        <v>3148032.3927383362</v>
      </c>
      <c r="AN3" s="160">
        <v>3173774.0790885212</v>
      </c>
    </row>
    <row r="4" spans="1:40" x14ac:dyDescent="0.2">
      <c r="A4" s="161" t="s">
        <v>9</v>
      </c>
      <c r="B4" s="160">
        <v>1131667.82684</v>
      </c>
      <c r="C4" s="160">
        <v>1195506.1913291181</v>
      </c>
      <c r="D4" s="160">
        <v>1263585.160754059</v>
      </c>
      <c r="E4" s="160">
        <v>1325076.041879962</v>
      </c>
      <c r="F4" s="160">
        <v>1403070.8028434189</v>
      </c>
      <c r="G4" s="160">
        <v>1474143.5293544841</v>
      </c>
      <c r="H4" s="160">
        <v>1545872.195587852</v>
      </c>
      <c r="I4" s="160">
        <v>1618079.7910318361</v>
      </c>
      <c r="J4" s="160">
        <v>1699238.6662424761</v>
      </c>
      <c r="K4" s="160">
        <v>1763217.2561123089</v>
      </c>
      <c r="L4" s="160">
        <v>1835790.734866448</v>
      </c>
      <c r="M4" s="160">
        <v>1908133.045931882</v>
      </c>
      <c r="N4" s="160">
        <v>1980072.833990142</v>
      </c>
      <c r="O4" s="160">
        <v>2047581.2757680679</v>
      </c>
      <c r="P4" s="160">
        <v>2122085.5635053222</v>
      </c>
      <c r="Q4" s="160">
        <v>2191845.3286972251</v>
      </c>
      <c r="R4" s="160">
        <v>2260578.284465529</v>
      </c>
      <c r="S4" s="160">
        <v>2328148.7922391389</v>
      </c>
      <c r="T4" s="160">
        <v>2394431.1195179359</v>
      </c>
      <c r="U4" s="160">
        <v>2459310.127430846</v>
      </c>
      <c r="V4" s="160">
        <v>2522681.8512020148</v>
      </c>
      <c r="W4" s="160">
        <v>2584453.9728619559</v>
      </c>
      <c r="X4" s="160">
        <v>2644546.187029874</v>
      </c>
      <c r="Y4" s="160">
        <v>2702890.4619829939</v>
      </c>
      <c r="Z4" s="160">
        <v>2759431.199501161</v>
      </c>
      <c r="AA4" s="160">
        <v>2814125.298116765</v>
      </c>
      <c r="AB4" s="160">
        <v>2866942.1254040198</v>
      </c>
      <c r="AC4" s="160">
        <v>2917863.4057990708</v>
      </c>
      <c r="AD4" s="160">
        <v>2966883.0311541092</v>
      </c>
      <c r="AE4" s="160">
        <v>3014006.8017929508</v>
      </c>
      <c r="AF4" s="160">
        <v>3059252.106257664</v>
      </c>
      <c r="AG4" s="160">
        <v>3102647.54822121</v>
      </c>
      <c r="AH4" s="160">
        <v>3144232.5291982372</v>
      </c>
      <c r="AI4" s="160">
        <v>3184056.795725178</v>
      </c>
      <c r="AJ4" s="160">
        <v>3222179.9596127141</v>
      </c>
      <c r="AK4" s="160">
        <v>3258670.999712273</v>
      </c>
      <c r="AL4" s="160">
        <v>3293607.7533947751</v>
      </c>
      <c r="AM4" s="160">
        <v>3327076.4056300609</v>
      </c>
      <c r="AN4" s="160">
        <v>3359274.1151788309</v>
      </c>
    </row>
    <row r="5" spans="1:40" x14ac:dyDescent="0.2">
      <c r="A5" s="161" t="s">
        <v>11</v>
      </c>
      <c r="B5" s="160">
        <v>1131667.82684</v>
      </c>
      <c r="C5" s="160">
        <v>1194993.7510519209</v>
      </c>
      <c r="D5" s="160">
        <v>1262669.388716487</v>
      </c>
      <c r="E5" s="160">
        <v>1325076.041879962</v>
      </c>
      <c r="F5" s="160">
        <v>1402866.5213220229</v>
      </c>
      <c r="G5" s="160">
        <v>1475178.1824556061</v>
      </c>
      <c r="H5" s="160">
        <v>1548814.5812402209</v>
      </c>
      <c r="I5" s="160">
        <v>1623655.6159258371</v>
      </c>
      <c r="J5" s="160">
        <v>1707337.977897353</v>
      </c>
      <c r="K5" s="160">
        <v>1776447.6862881379</v>
      </c>
      <c r="L5" s="160">
        <v>1854137.2703751081</v>
      </c>
      <c r="M5" s="160">
        <v>1932510.1475661669</v>
      </c>
      <c r="N5" s="160">
        <v>2011429.6344957049</v>
      </c>
      <c r="O5" s="160">
        <v>2087243.649633561</v>
      </c>
      <c r="P5" s="160">
        <v>2170357.8604195891</v>
      </c>
      <c r="Q5" s="160">
        <v>2250091.8128875261</v>
      </c>
      <c r="R5" s="160">
        <v>2329824.3933273288</v>
      </c>
      <c r="S5" s="160">
        <v>2409422.25940067</v>
      </c>
      <c r="T5" s="160">
        <v>2488755.0485689072</v>
      </c>
      <c r="U5" s="160">
        <v>2567696.0871865321</v>
      </c>
      <c r="V5" s="160">
        <v>2646123.0627297559</v>
      </c>
      <c r="W5" s="160">
        <v>2723918.6548904618</v>
      </c>
      <c r="X5" s="160">
        <v>2800971.1218755241</v>
      </c>
      <c r="Y5" s="160">
        <v>2877174.8388796779</v>
      </c>
      <c r="Z5" s="160">
        <v>2952430.7863364331</v>
      </c>
      <c r="AA5" s="160">
        <v>3026646.986187194</v>
      </c>
      <c r="AB5" s="160">
        <v>3099738.8850356368</v>
      </c>
      <c r="AC5" s="160">
        <v>3171629.6836635852</v>
      </c>
      <c r="AD5" s="160">
        <v>3242250.6129709031</v>
      </c>
      <c r="AE5" s="160">
        <v>3311541.1569569721</v>
      </c>
      <c r="AF5" s="160">
        <v>3379449.2238815972</v>
      </c>
      <c r="AG5" s="160">
        <v>3445931.2672239221</v>
      </c>
      <c r="AH5" s="160">
        <v>3510952.3584946399</v>
      </c>
      <c r="AI5" s="160">
        <v>3574486.2143491041</v>
      </c>
      <c r="AJ5" s="160">
        <v>3636515.180792802</v>
      </c>
      <c r="AK5" s="160">
        <v>3697030.1775677488</v>
      </c>
      <c r="AL5" s="160">
        <v>3756030.6060568341</v>
      </c>
      <c r="AM5" s="160">
        <v>3813524.224244921</v>
      </c>
      <c r="AN5" s="160">
        <v>3869633.0459985328</v>
      </c>
    </row>
    <row r="8" spans="1:40" x14ac:dyDescent="0.2">
      <c r="A8" s="159" t="s">
        <v>259</v>
      </c>
    </row>
    <row r="9" spans="1:40" ht="14.25" x14ac:dyDescent="0.2">
      <c r="A9"/>
      <c r="B9" s="21">
        <v>2022</v>
      </c>
      <c r="C9" s="21">
        <v>2023</v>
      </c>
      <c r="D9" s="21">
        <v>2024</v>
      </c>
      <c r="E9" s="21">
        <v>2025</v>
      </c>
      <c r="F9" s="21">
        <v>2026</v>
      </c>
      <c r="G9" s="21">
        <v>2027</v>
      </c>
      <c r="H9" s="21">
        <v>2028</v>
      </c>
      <c r="I9" s="21">
        <v>2029</v>
      </c>
      <c r="J9" s="21">
        <v>2030</v>
      </c>
      <c r="K9" s="21">
        <v>2031</v>
      </c>
      <c r="L9" s="21">
        <v>2032</v>
      </c>
      <c r="M9" s="21">
        <v>2033</v>
      </c>
      <c r="N9" s="21">
        <v>2034</v>
      </c>
      <c r="O9" s="21">
        <v>2035</v>
      </c>
      <c r="P9" s="21">
        <v>2036</v>
      </c>
      <c r="Q9" s="21">
        <v>2037</v>
      </c>
      <c r="R9" s="21">
        <v>2038</v>
      </c>
      <c r="S9" s="21">
        <v>2039</v>
      </c>
      <c r="T9" s="21">
        <v>2040</v>
      </c>
      <c r="U9" s="21">
        <v>2041</v>
      </c>
      <c r="V9" s="21">
        <v>2042</v>
      </c>
      <c r="W9" s="21">
        <v>2043</v>
      </c>
      <c r="X9" s="21">
        <v>2044</v>
      </c>
      <c r="Y9" s="21">
        <v>2045</v>
      </c>
      <c r="Z9" s="21">
        <v>2046</v>
      </c>
      <c r="AA9" s="21">
        <v>2047</v>
      </c>
      <c r="AB9" s="21">
        <v>2048</v>
      </c>
      <c r="AC9" s="21">
        <v>2049</v>
      </c>
      <c r="AD9" s="21">
        <v>2050</v>
      </c>
      <c r="AE9" s="21">
        <v>2051</v>
      </c>
      <c r="AF9" s="21">
        <v>2052</v>
      </c>
      <c r="AG9" s="21">
        <v>2053</v>
      </c>
      <c r="AH9" s="21">
        <v>2054</v>
      </c>
      <c r="AI9" s="21">
        <v>2055</v>
      </c>
      <c r="AJ9" s="21">
        <v>2056</v>
      </c>
      <c r="AK9" s="21">
        <v>2057</v>
      </c>
      <c r="AL9" s="21">
        <v>2058</v>
      </c>
      <c r="AM9" s="21">
        <v>2059</v>
      </c>
      <c r="AN9" s="21">
        <v>2060</v>
      </c>
    </row>
    <row r="10" spans="1:40" ht="14.25" x14ac:dyDescent="0.2">
      <c r="A10" s="21" t="s">
        <v>131</v>
      </c>
      <c r="B10">
        <v>86574.037414115228</v>
      </c>
      <c r="C10">
        <v>90508.221165586176</v>
      </c>
      <c r="D10">
        <v>95121.373077498007</v>
      </c>
      <c r="E10">
        <v>97776.796099259387</v>
      </c>
      <c r="F10">
        <v>104107.1695158901</v>
      </c>
      <c r="G10">
        <v>108437.0454122956</v>
      </c>
      <c r="H10">
        <v>112631.9546654506</v>
      </c>
      <c r="I10">
        <v>116674.1833495676</v>
      </c>
      <c r="J10">
        <v>122578.77537351839</v>
      </c>
      <c r="K10">
        <v>124238.97419305189</v>
      </c>
      <c r="L10">
        <v>127735.7273382718</v>
      </c>
      <c r="M10">
        <v>131028.3574274275</v>
      </c>
      <c r="N10">
        <v>134109.29710473379</v>
      </c>
      <c r="O10">
        <v>136130.78895978589</v>
      </c>
      <c r="P10">
        <v>139616.67126265069</v>
      </c>
      <c r="Q10">
        <v>142038.69475328489</v>
      </c>
      <c r="R10">
        <v>144240.0698357388</v>
      </c>
      <c r="S10">
        <v>146223.55152717669</v>
      </c>
      <c r="T10">
        <v>147993.68349523991</v>
      </c>
      <c r="U10">
        <v>149556.66566516639</v>
      </c>
      <c r="V10">
        <v>150920.2118161516</v>
      </c>
      <c r="W10">
        <v>152093.40072090499</v>
      </c>
      <c r="X10">
        <v>153086.52419459159</v>
      </c>
      <c r="Y10">
        <v>153910.93517645411</v>
      </c>
      <c r="Z10">
        <v>154578.8986833478</v>
      </c>
      <c r="AA10">
        <v>155103.44816271361</v>
      </c>
      <c r="AB10">
        <v>155498.2494458452</v>
      </c>
      <c r="AC10">
        <v>155777.4741722052</v>
      </c>
      <c r="AD10">
        <v>155955.6842322858</v>
      </c>
      <c r="AE10">
        <v>156047.72846877819</v>
      </c>
      <c r="AF10">
        <v>156068.65259100511</v>
      </c>
      <c r="AG10">
        <v>156033.62300142989</v>
      </c>
      <c r="AH10">
        <v>155957.86501010551</v>
      </c>
      <c r="AI10">
        <v>155856.61572634659</v>
      </c>
      <c r="AJ10">
        <v>155745.0917688763</v>
      </c>
      <c r="AK10">
        <v>155638.471827473</v>
      </c>
      <c r="AL10">
        <v>155551.89404127351</v>
      </c>
      <c r="AM10">
        <v>155500.46813150801</v>
      </c>
      <c r="AN10">
        <v>155514.92987533749</v>
      </c>
    </row>
    <row r="11" spans="1:40" ht="14.25" x14ac:dyDescent="0.2">
      <c r="A11" s="21" t="s">
        <v>132</v>
      </c>
      <c r="B11">
        <v>375578.60517081129</v>
      </c>
      <c r="C11">
        <v>391019.37681789201</v>
      </c>
      <c r="D11">
        <v>407383.50550262129</v>
      </c>
      <c r="E11">
        <v>420175.96161573631</v>
      </c>
      <c r="F11">
        <v>438880.7277722563</v>
      </c>
      <c r="G11">
        <v>453904.51415084483</v>
      </c>
      <c r="H11">
        <v>468381.98945702543</v>
      </c>
      <c r="I11">
        <v>482273.73148850788</v>
      </c>
      <c r="J11">
        <v>498827.51645056793</v>
      </c>
      <c r="K11">
        <v>508175.61550820252</v>
      </c>
      <c r="L11">
        <v>520140.53440417349</v>
      </c>
      <c r="M11">
        <v>531429.28125231084</v>
      </c>
      <c r="N11">
        <v>542036.09138091095</v>
      </c>
      <c r="O11">
        <v>550618.56430002965</v>
      </c>
      <c r="P11">
        <v>561212.9139028897</v>
      </c>
      <c r="Q11">
        <v>569802.65111316775</v>
      </c>
      <c r="R11">
        <v>577749.24561935349</v>
      </c>
      <c r="S11">
        <v>585076.24082047225</v>
      </c>
      <c r="T11">
        <v>591811.95389357</v>
      </c>
      <c r="U11">
        <v>597989.06348028942</v>
      </c>
      <c r="V11">
        <v>603644.1952192419</v>
      </c>
      <c r="W11">
        <v>608817.51364345127</v>
      </c>
      <c r="X11">
        <v>613552.32821204641</v>
      </c>
      <c r="Y11">
        <v>617894.7204500651</v>
      </c>
      <c r="Z11">
        <v>621893.19836077874</v>
      </c>
      <c r="AA11">
        <v>625598.38347948145</v>
      </c>
      <c r="AB11">
        <v>629062.73518132675</v>
      </c>
      <c r="AC11">
        <v>632340.31616000156</v>
      </c>
      <c r="AD11">
        <v>635486.60237746139</v>
      </c>
      <c r="AE11">
        <v>638558.34026278462</v>
      </c>
      <c r="AF11">
        <v>641613.45352335903</v>
      </c>
      <c r="AG11">
        <v>644711.00163431256</v>
      </c>
      <c r="AH11">
        <v>647911.19190117309</v>
      </c>
      <c r="AI11">
        <v>651275.44695359154</v>
      </c>
      <c r="AJ11">
        <v>654866.52963172202</v>
      </c>
      <c r="AK11">
        <v>658748.72747849487</v>
      </c>
      <c r="AL11">
        <v>662988.09945895732</v>
      </c>
      <c r="AM11">
        <v>667652.78810146125</v>
      </c>
      <c r="AN11">
        <v>672840.10476676642</v>
      </c>
    </row>
    <row r="12" spans="1:40" ht="14.25" x14ac:dyDescent="0.2">
      <c r="A12" s="21" t="s">
        <v>133</v>
      </c>
      <c r="B12">
        <v>77971.748616420751</v>
      </c>
      <c r="C12">
        <v>82009.724979799386</v>
      </c>
      <c r="D12">
        <v>86241.129581131434</v>
      </c>
      <c r="E12">
        <v>89848.947766887009</v>
      </c>
      <c r="F12">
        <v>94546.138377305455</v>
      </c>
      <c r="G12">
        <v>98583.718305863149</v>
      </c>
      <c r="H12">
        <v>102522.3346519527</v>
      </c>
      <c r="I12">
        <v>106346.7530084738</v>
      </c>
      <c r="J12">
        <v>110661.3944344263</v>
      </c>
      <c r="K12">
        <v>113599.2156866716</v>
      </c>
      <c r="L12">
        <v>117004.2952717437</v>
      </c>
      <c r="M12">
        <v>120249.41529635849</v>
      </c>
      <c r="N12">
        <v>123327.3494910577</v>
      </c>
      <c r="O12">
        <v>125971.77485830941</v>
      </c>
      <c r="P12">
        <v>128961.5540592497</v>
      </c>
      <c r="Q12">
        <v>131512.13080280551</v>
      </c>
      <c r="R12">
        <v>133884.05853538529</v>
      </c>
      <c r="S12">
        <v>136078.64690468521</v>
      </c>
      <c r="T12">
        <v>138098.73948747091</v>
      </c>
      <c r="U12">
        <v>139948.62192938261</v>
      </c>
      <c r="V12">
        <v>141633.92092471119</v>
      </c>
      <c r="W12">
        <v>143161.49675839869</v>
      </c>
      <c r="X12">
        <v>144539.33203144631</v>
      </c>
      <c r="Y12">
        <v>145776.41904572159</v>
      </c>
      <c r="Z12">
        <v>146882.64814475551</v>
      </c>
      <c r="AA12">
        <v>147868.69910306219</v>
      </c>
      <c r="AB12">
        <v>148745.93743712749</v>
      </c>
      <c r="AC12">
        <v>149526.3172850773</v>
      </c>
      <c r="AD12">
        <v>150222.29227703239</v>
      </c>
      <c r="AE12">
        <v>150846.7356011782</v>
      </c>
      <c r="AF12">
        <v>151412.87026770381</v>
      </c>
      <c r="AG12">
        <v>151934.2103889678</v>
      </c>
      <c r="AH12">
        <v>152424.51413373771</v>
      </c>
      <c r="AI12">
        <v>152897.74887942919</v>
      </c>
      <c r="AJ12">
        <v>153368.06898153009</v>
      </c>
      <c r="AK12">
        <v>153849.8065058552</v>
      </c>
      <c r="AL12">
        <v>154357.47522850739</v>
      </c>
      <c r="AM12">
        <v>154905.7882016378</v>
      </c>
      <c r="AN12">
        <v>155514.92987533749</v>
      </c>
    </row>
    <row r="13" spans="1:40" ht="14.25" x14ac:dyDescent="0.2">
      <c r="A13" s="21" t="s">
        <v>134</v>
      </c>
      <c r="B13">
        <v>591543.43563865288</v>
      </c>
      <c r="C13">
        <v>631348.32832578942</v>
      </c>
      <c r="D13">
        <v>675016.11120322708</v>
      </c>
      <c r="E13">
        <v>713506.34991351445</v>
      </c>
      <c r="F13">
        <v>766425.27505771245</v>
      </c>
      <c r="G13">
        <v>813975.58370579907</v>
      </c>
      <c r="H13">
        <v>862613.14637846395</v>
      </c>
      <c r="I13">
        <v>912219.58967784559</v>
      </c>
      <c r="J13">
        <v>970415.30504035391</v>
      </c>
      <c r="K13">
        <v>1013827.076569924</v>
      </c>
      <c r="L13">
        <v>1065555.411502131</v>
      </c>
      <c r="M13">
        <v>1117709.0980172961</v>
      </c>
      <c r="N13">
        <v>1170139.4427522039</v>
      </c>
      <c r="O13">
        <v>1219081.692177187</v>
      </c>
      <c r="P13">
        <v>1275221.1515469819</v>
      </c>
      <c r="Q13">
        <v>1327564.2453772719</v>
      </c>
      <c r="R13">
        <v>1379569.6751137071</v>
      </c>
      <c r="S13">
        <v>1431084.492642489</v>
      </c>
      <c r="T13">
        <v>1481958.178579265</v>
      </c>
      <c r="U13">
        <v>1532043.6800043939</v>
      </c>
      <c r="V13">
        <v>1581198.401666923</v>
      </c>
      <c r="W13">
        <v>1629285.1408105709</v>
      </c>
      <c r="X13">
        <v>1676172.9568432169</v>
      </c>
      <c r="Y13">
        <v>1721737.9682336331</v>
      </c>
      <c r="Z13">
        <v>1765864.0702505489</v>
      </c>
      <c r="AA13">
        <v>1808443.568434194</v>
      </c>
      <c r="AB13">
        <v>1849377.723984973</v>
      </c>
      <c r="AC13">
        <v>1888577.208543929</v>
      </c>
      <c r="AD13">
        <v>1925962.467103851</v>
      </c>
      <c r="AE13">
        <v>1961463.989006825</v>
      </c>
      <c r="AF13">
        <v>1995022.4881377099</v>
      </c>
      <c r="AG13">
        <v>2026588.9944959481</v>
      </c>
      <c r="AH13">
        <v>2056124.8603090569</v>
      </c>
      <c r="AI13">
        <v>2083601.6847286641</v>
      </c>
      <c r="AJ13">
        <v>2109001.1619173069</v>
      </c>
      <c r="AK13">
        <v>2132314.857986026</v>
      </c>
      <c r="AL13">
        <v>2153543.9227768439</v>
      </c>
      <c r="AM13">
        <v>2172698.7429004852</v>
      </c>
      <c r="AN13">
        <v>2189904.1145710801</v>
      </c>
    </row>
    <row r="14" spans="1:40" ht="14.25" x14ac:dyDescent="0.2">
      <c r="A14" s="21" t="s">
        <v>135</v>
      </c>
      <c r="B14">
        <v>86574.037414115228</v>
      </c>
      <c r="C14">
        <v>90558.743170404006</v>
      </c>
      <c r="D14">
        <v>95114.071838282005</v>
      </c>
      <c r="E14">
        <v>98055.627099117191</v>
      </c>
      <c r="F14">
        <v>104045.38790911451</v>
      </c>
      <c r="G14">
        <v>108382.3764566334</v>
      </c>
      <c r="H14">
        <v>112609.1857820329</v>
      </c>
      <c r="I14">
        <v>116709.0039321408</v>
      </c>
      <c r="J14">
        <v>122345.1839694583</v>
      </c>
      <c r="K14">
        <v>124467.49944684459</v>
      </c>
      <c r="L14">
        <v>128100.0167530216</v>
      </c>
      <c r="M14">
        <v>131553.41657170301</v>
      </c>
      <c r="N14">
        <v>134818.93182440061</v>
      </c>
      <c r="O14">
        <v>137187.94547646059</v>
      </c>
      <c r="P14">
        <v>140760.2812389264</v>
      </c>
      <c r="Q14">
        <v>143427.61725353869</v>
      </c>
      <c r="R14">
        <v>145890.01683923529</v>
      </c>
      <c r="S14">
        <v>148147.5863776328</v>
      </c>
      <c r="T14">
        <v>150202.0580490084</v>
      </c>
      <c r="U14">
        <v>152056.70155161049</v>
      </c>
      <c r="V14">
        <v>153716.2243495147</v>
      </c>
      <c r="W14">
        <v>155186.6630784263</v>
      </c>
      <c r="X14">
        <v>156475.26868505299</v>
      </c>
      <c r="Y14">
        <v>157590.38777332709</v>
      </c>
      <c r="Z14">
        <v>158541.34248819071</v>
      </c>
      <c r="AA14">
        <v>159338.31109331539</v>
      </c>
      <c r="AB14">
        <v>159992.21120143149</v>
      </c>
      <c r="AC14">
        <v>160514.58740294259</v>
      </c>
      <c r="AD14">
        <v>160917.50481771529</v>
      </c>
      <c r="AE14">
        <v>161213.4498732035</v>
      </c>
      <c r="AF14">
        <v>161415.23939547321</v>
      </c>
      <c r="AG14">
        <v>161535.9388934593</v>
      </c>
      <c r="AH14">
        <v>161588.7907252755</v>
      </c>
      <c r="AI14">
        <v>161587.15266217591</v>
      </c>
      <c r="AJ14">
        <v>161544.4472135698</v>
      </c>
      <c r="AK14">
        <v>161474.12194738051</v>
      </c>
      <c r="AL14">
        <v>161389.62093540031</v>
      </c>
      <c r="AM14">
        <v>161304.36737403201</v>
      </c>
      <c r="AN14">
        <v>161245.15752858389</v>
      </c>
    </row>
    <row r="15" spans="1:40" ht="14.25" x14ac:dyDescent="0.2">
      <c r="A15" s="21" t="s">
        <v>136</v>
      </c>
      <c r="B15">
        <v>375578.60517081129</v>
      </c>
      <c r="C15">
        <v>389833.56805280928</v>
      </c>
      <c r="D15">
        <v>404800.96677601308</v>
      </c>
      <c r="E15">
        <v>418061.49121312809</v>
      </c>
      <c r="F15">
        <v>434712.70279114769</v>
      </c>
      <c r="G15">
        <v>449593.82939647528</v>
      </c>
      <c r="H15">
        <v>464383.14658047369</v>
      </c>
      <c r="I15">
        <v>479049.5310669535</v>
      </c>
      <c r="J15">
        <v>495328.0712096818</v>
      </c>
      <c r="K15">
        <v>507891.56648009579</v>
      </c>
      <c r="L15">
        <v>522007.98137723899</v>
      </c>
      <c r="M15">
        <v>535883.27794645005</v>
      </c>
      <c r="N15">
        <v>549490.20071729878</v>
      </c>
      <c r="O15">
        <v>562061.06019833474</v>
      </c>
      <c r="P15">
        <v>575795.88628081698</v>
      </c>
      <c r="Q15">
        <v>588446.44883980125</v>
      </c>
      <c r="R15">
        <v>600732.43069008796</v>
      </c>
      <c r="S15">
        <v>612633.46687204204</v>
      </c>
      <c r="T15">
        <v>624130.82140363404</v>
      </c>
      <c r="U15">
        <v>635207.44423076091</v>
      </c>
      <c r="V15">
        <v>645848.0165129056</v>
      </c>
      <c r="W15">
        <v>656038.98432777496</v>
      </c>
      <c r="X15">
        <v>665768.5809808193</v>
      </c>
      <c r="Y15">
        <v>675026.83820074308</v>
      </c>
      <c r="Z15">
        <v>683805.58658962685</v>
      </c>
      <c r="AA15">
        <v>692098.44577544893</v>
      </c>
      <c r="AB15">
        <v>699900.80478515988</v>
      </c>
      <c r="AC15">
        <v>707209.79321772477</v>
      </c>
      <c r="AD15">
        <v>714024.24384849845</v>
      </c>
      <c r="AE15">
        <v>720344.64733888255</v>
      </c>
      <c r="AF15">
        <v>726173.09975866531</v>
      </c>
      <c r="AG15">
        <v>731513.24365279917</v>
      </c>
      <c r="AH15">
        <v>736370.20340001164</v>
      </c>
      <c r="AI15">
        <v>740750.5156181053</v>
      </c>
      <c r="AJ15">
        <v>744662.05537027342</v>
      </c>
      <c r="AK15">
        <v>748113.95891914598</v>
      </c>
      <c r="AL15">
        <v>751116.54376096011</v>
      </c>
      <c r="AM15">
        <v>753681.22665190184</v>
      </c>
      <c r="AN15">
        <v>755836.67591523693</v>
      </c>
    </row>
    <row r="16" spans="1:40" ht="14.25" x14ac:dyDescent="0.2">
      <c r="A16" s="21" t="s">
        <v>137</v>
      </c>
      <c r="B16">
        <v>77971.748616420751</v>
      </c>
      <c r="C16">
        <v>82115.32793028075</v>
      </c>
      <c r="D16">
        <v>86399.496296246594</v>
      </c>
      <c r="E16">
        <v>90105.170847837435</v>
      </c>
      <c r="F16">
        <v>94727.031789858549</v>
      </c>
      <c r="G16">
        <v>98731.577629558626</v>
      </c>
      <c r="H16">
        <v>102606.84992712361</v>
      </c>
      <c r="I16">
        <v>106337.8725959162</v>
      </c>
      <c r="J16">
        <v>110450.51330576099</v>
      </c>
      <c r="K16">
        <v>113317.7682062666</v>
      </c>
      <c r="L16">
        <v>116547.4705994418</v>
      </c>
      <c r="M16">
        <v>119594.6749966119</v>
      </c>
      <c r="N16">
        <v>122455.4694333768</v>
      </c>
      <c r="O16">
        <v>124902.45782185211</v>
      </c>
      <c r="P16">
        <v>127613.2458169399</v>
      </c>
      <c r="Q16">
        <v>129913.2315248324</v>
      </c>
      <c r="R16">
        <v>132032.60330796649</v>
      </c>
      <c r="S16">
        <v>133977.6515486995</v>
      </c>
      <c r="T16">
        <v>135756.33759265751</v>
      </c>
      <c r="U16">
        <v>137378.14475419311</v>
      </c>
      <c r="V16">
        <v>138853.92694581271</v>
      </c>
      <c r="W16">
        <v>140195.75882607701</v>
      </c>
      <c r="X16">
        <v>141416.79100849209</v>
      </c>
      <c r="Y16">
        <v>142531.1134931063</v>
      </c>
      <c r="Z16">
        <v>143553.63009153021</v>
      </c>
      <c r="AA16">
        <v>144499.94623169291</v>
      </c>
      <c r="AB16">
        <v>145386.27216559349</v>
      </c>
      <c r="AC16">
        <v>146229.343274254</v>
      </c>
      <c r="AD16">
        <v>147046.35887965481</v>
      </c>
      <c r="AE16">
        <v>147854.94074225781</v>
      </c>
      <c r="AF16">
        <v>148673.1122519692</v>
      </c>
      <c r="AG16">
        <v>149519.29921573121</v>
      </c>
      <c r="AH16">
        <v>150412.35311128039</v>
      </c>
      <c r="AI16">
        <v>151371.59771837361</v>
      </c>
      <c r="AJ16">
        <v>152416.9001603784</v>
      </c>
      <c r="AK16">
        <v>153568.76759557211</v>
      </c>
      <c r="AL16">
        <v>154848.4710949304</v>
      </c>
      <c r="AM16">
        <v>156278.1986394464</v>
      </c>
      <c r="AN16">
        <v>157885.88341340501</v>
      </c>
    </row>
    <row r="17" spans="1:40" ht="14.25" x14ac:dyDescent="0.2">
      <c r="A17" s="21" t="s">
        <v>138</v>
      </c>
      <c r="B17">
        <v>591543.43563865288</v>
      </c>
      <c r="C17">
        <v>632955.50603394397</v>
      </c>
      <c r="D17">
        <v>677191.84503131232</v>
      </c>
      <c r="E17">
        <v>718853.7527198795</v>
      </c>
      <c r="F17">
        <v>769521.90532431786</v>
      </c>
      <c r="G17">
        <v>817406.54813821905</v>
      </c>
      <c r="H17">
        <v>866285.73424326081</v>
      </c>
      <c r="I17">
        <v>916037.67368760484</v>
      </c>
      <c r="J17">
        <v>971114.89775757503</v>
      </c>
      <c r="K17">
        <v>1017648.597223938</v>
      </c>
      <c r="L17">
        <v>1069243.3655439641</v>
      </c>
      <c r="M17">
        <v>1121184.805103245</v>
      </c>
      <c r="N17">
        <v>1173337.506291301</v>
      </c>
      <c r="O17">
        <v>1223429.8122714211</v>
      </c>
      <c r="P17">
        <v>1277740.2529134899</v>
      </c>
      <c r="Q17">
        <v>1329728.0969525231</v>
      </c>
      <c r="R17">
        <v>1381404.975246188</v>
      </c>
      <c r="S17">
        <v>1432650.5984829001</v>
      </c>
      <c r="T17">
        <v>1483350.738940442</v>
      </c>
      <c r="U17">
        <v>1533398.0751552731</v>
      </c>
      <c r="V17">
        <v>1582692.949291704</v>
      </c>
      <c r="W17">
        <v>1631144.032548584</v>
      </c>
      <c r="X17">
        <v>1678668.895631565</v>
      </c>
      <c r="Y17">
        <v>1725194.4829631031</v>
      </c>
      <c r="Z17">
        <v>1770657.490871259</v>
      </c>
      <c r="AA17">
        <v>1815004.6514667771</v>
      </c>
      <c r="AB17">
        <v>1858192.925266694</v>
      </c>
      <c r="AC17">
        <v>1900189.606834525</v>
      </c>
      <c r="AD17">
        <v>1940972.3487722899</v>
      </c>
      <c r="AE17">
        <v>1980529.1103096339</v>
      </c>
      <c r="AF17">
        <v>2018858.0374891739</v>
      </c>
      <c r="AG17">
        <v>2055967.2825446569</v>
      </c>
      <c r="AH17">
        <v>2091874.7705150589</v>
      </c>
      <c r="AI17">
        <v>2126607.92144062</v>
      </c>
      <c r="AJ17">
        <v>2160203.336656387</v>
      </c>
      <c r="AK17">
        <v>2192706.4577471642</v>
      </c>
      <c r="AL17">
        <v>2224171.206669549</v>
      </c>
      <c r="AM17">
        <v>2254659.6153957341</v>
      </c>
      <c r="AN17">
        <v>2284306.3983216048</v>
      </c>
    </row>
    <row r="18" spans="1:40" ht="14.25" x14ac:dyDescent="0.2">
      <c r="A18" s="21" t="s">
        <v>139</v>
      </c>
      <c r="B18">
        <v>86574.037414115228</v>
      </c>
      <c r="C18">
        <v>90517.821616264177</v>
      </c>
      <c r="D18">
        <v>95040.609665513417</v>
      </c>
      <c r="E18">
        <v>98055.627099117191</v>
      </c>
      <c r="F18">
        <v>104025.5213995688</v>
      </c>
      <c r="G18">
        <v>108455.51948820479</v>
      </c>
      <c r="H18">
        <v>112823.2187437556</v>
      </c>
      <c r="I18">
        <v>117113.90878044641</v>
      </c>
      <c r="J18">
        <v>122928.3344086094</v>
      </c>
      <c r="K18">
        <v>125409.4688745359</v>
      </c>
      <c r="L18">
        <v>129389.3049941005</v>
      </c>
      <c r="M18">
        <v>133242.2552768621</v>
      </c>
      <c r="N18">
        <v>136958.5685352241</v>
      </c>
      <c r="O18">
        <v>139845.32452544861</v>
      </c>
      <c r="P18">
        <v>143948.44203489879</v>
      </c>
      <c r="Q18">
        <v>147208.77069916221</v>
      </c>
      <c r="R18">
        <v>150306.03587098801</v>
      </c>
      <c r="S18">
        <v>153236.8685945326</v>
      </c>
      <c r="T18">
        <v>155999.1829146274</v>
      </c>
      <c r="U18">
        <v>158592.14790957031</v>
      </c>
      <c r="V18">
        <v>161016.14909725179</v>
      </c>
      <c r="W18">
        <v>163272.74055854511</v>
      </c>
      <c r="X18">
        <v>165364.58917680729</v>
      </c>
      <c r="Y18">
        <v>167295.4124173632</v>
      </c>
      <c r="Z18">
        <v>169069.91106846661</v>
      </c>
      <c r="AA18">
        <v>170693.6983383983</v>
      </c>
      <c r="AB18">
        <v>172173.22665534951</v>
      </c>
      <c r="AC18">
        <v>173515.7134509004</v>
      </c>
      <c r="AD18">
        <v>174729.06712785011</v>
      </c>
      <c r="AE18">
        <v>175821.81432218759</v>
      </c>
      <c r="AF18">
        <v>176803.02947065709</v>
      </c>
      <c r="AG18">
        <v>177682.26759268899</v>
      </c>
      <c r="AH18">
        <v>178469.50109148561</v>
      </c>
      <c r="AI18">
        <v>179175.06127638841</v>
      </c>
      <c r="AJ18">
        <v>179809.58520974891</v>
      </c>
      <c r="AK18">
        <v>180383.96838840839</v>
      </c>
      <c r="AL18">
        <v>180909.32368440411</v>
      </c>
      <c r="AM18">
        <v>181396.94689310159</v>
      </c>
      <c r="AN18">
        <v>181872.753161931</v>
      </c>
    </row>
    <row r="19" spans="1:40" ht="14.25" x14ac:dyDescent="0.2">
      <c r="A19" s="21" t="s">
        <v>140</v>
      </c>
      <c r="B19">
        <v>375578.60517081129</v>
      </c>
      <c r="C19">
        <v>388251.48595543928</v>
      </c>
      <c r="D19">
        <v>401946.01891526632</v>
      </c>
      <c r="E19">
        <v>414748.80110842822</v>
      </c>
      <c r="F19">
        <v>430744.92679020838</v>
      </c>
      <c r="G19">
        <v>445833.96215625911</v>
      </c>
      <c r="H19">
        <v>461367.91902818502</v>
      </c>
      <c r="I19">
        <v>477331.9177972477</v>
      </c>
      <c r="J19">
        <v>495128.01359023218</v>
      </c>
      <c r="K19">
        <v>510473.78101894067</v>
      </c>
      <c r="L19">
        <v>527604.46999181889</v>
      </c>
      <c r="M19">
        <v>545070.42178387637</v>
      </c>
      <c r="N19">
        <v>562838.06359175267</v>
      </c>
      <c r="O19">
        <v>580253.73459812999</v>
      </c>
      <c r="P19">
        <v>599122.34873547067</v>
      </c>
      <c r="Q19">
        <v>617549.64773903205</v>
      </c>
      <c r="R19">
        <v>636099.73865756567</v>
      </c>
      <c r="S19">
        <v>654716.23157411476</v>
      </c>
      <c r="T19">
        <v>673337.99617883726</v>
      </c>
      <c r="U19">
        <v>691899.20438607689</v>
      </c>
      <c r="V19">
        <v>710329.42646291154</v>
      </c>
      <c r="W19">
        <v>728553.78534624667</v>
      </c>
      <c r="X19">
        <v>746493.1734661276</v>
      </c>
      <c r="Y19">
        <v>764064.53590486303</v>
      </c>
      <c r="Z19">
        <v>781181.22309742565</v>
      </c>
      <c r="AA19">
        <v>797753.41551395471</v>
      </c>
      <c r="AB19">
        <v>813688.6218582727</v>
      </c>
      <c r="AC19">
        <v>828892.25126846472</v>
      </c>
      <c r="AD19">
        <v>843268.25882286287</v>
      </c>
      <c r="AE19">
        <v>856719.86234616966</v>
      </c>
      <c r="AF19">
        <v>869150.3270912572</v>
      </c>
      <c r="AG19">
        <v>880463.81336093845</v>
      </c>
      <c r="AH19">
        <v>890566.28055542579</v>
      </c>
      <c r="AI19">
        <v>899366.43951414642</v>
      </c>
      <c r="AJ19">
        <v>906776.74339923193</v>
      </c>
      <c r="AK19">
        <v>912714.40578022704</v>
      </c>
      <c r="AL19">
        <v>917102.43306776765</v>
      </c>
      <c r="AM19">
        <v>919870.65705237095</v>
      </c>
      <c r="AN19">
        <v>920972.66494765074</v>
      </c>
    </row>
    <row r="20" spans="1:40" ht="14.25" x14ac:dyDescent="0.2">
      <c r="A20" s="21" t="s">
        <v>141</v>
      </c>
      <c r="B20">
        <v>77971.748616420751</v>
      </c>
      <c r="C20">
        <v>82138.959242726516</v>
      </c>
      <c r="D20">
        <v>86500.470429233115</v>
      </c>
      <c r="E20">
        <v>90105.170847837435</v>
      </c>
      <c r="F20">
        <v>94950.215610543339</v>
      </c>
      <c r="G20">
        <v>98999.445058417783</v>
      </c>
      <c r="H20">
        <v>102909.15246427309</v>
      </c>
      <c r="I20">
        <v>106665.5004919455</v>
      </c>
      <c r="J20">
        <v>110976.9685633279</v>
      </c>
      <c r="K20">
        <v>113675.6135440707</v>
      </c>
      <c r="L20">
        <v>116914.73697591529</v>
      </c>
      <c r="M20">
        <v>119971.2337369774</v>
      </c>
      <c r="N20">
        <v>122844.3558310853</v>
      </c>
      <c r="O20">
        <v>125234.61897801371</v>
      </c>
      <c r="P20">
        <v>128049.8871660469</v>
      </c>
      <c r="Q20">
        <v>130392.82760541359</v>
      </c>
      <c r="R20">
        <v>132573.15929771011</v>
      </c>
      <c r="S20">
        <v>134601.28452374769</v>
      </c>
      <c r="T20">
        <v>136489.35932339201</v>
      </c>
      <c r="U20">
        <v>138251.12514801131</v>
      </c>
      <c r="V20">
        <v>139901.74727552661</v>
      </c>
      <c r="W20">
        <v>141457.6645981202</v>
      </c>
      <c r="X20">
        <v>142936.45488210619</v>
      </c>
      <c r="Y20">
        <v>144356.7191037997</v>
      </c>
      <c r="Z20">
        <v>145737.98800952651</v>
      </c>
      <c r="AA20">
        <v>147100.65365416501</v>
      </c>
      <c r="AB20">
        <v>148465.92835968101</v>
      </c>
      <c r="AC20">
        <v>149855.83331927689</v>
      </c>
      <c r="AD20">
        <v>151293.2189683528</v>
      </c>
      <c r="AE20">
        <v>152801.81926340869</v>
      </c>
      <c r="AF20">
        <v>154406.3421671027</v>
      </c>
      <c r="AG20">
        <v>156132.59894529561</v>
      </c>
      <c r="AH20">
        <v>158007.6753554829</v>
      </c>
      <c r="AI20">
        <v>160060.14846415521</v>
      </c>
      <c r="AJ20">
        <v>162320.35369691049</v>
      </c>
      <c r="AK20">
        <v>164820.70782965631</v>
      </c>
      <c r="AL20">
        <v>167596.09501099959</v>
      </c>
      <c r="AM20">
        <v>170684.324615141</v>
      </c>
      <c r="AN20">
        <v>174133.487069934</v>
      </c>
    </row>
    <row r="21" spans="1:40" ht="14.25" x14ac:dyDescent="0.2">
      <c r="A21" s="21" t="s">
        <v>142</v>
      </c>
      <c r="B21">
        <v>591543.43563865288</v>
      </c>
      <c r="C21">
        <v>633921.84195611533</v>
      </c>
      <c r="D21">
        <v>678896.01561360189</v>
      </c>
      <c r="E21">
        <v>722166.44282457943</v>
      </c>
      <c r="F21">
        <v>772932.7970344153</v>
      </c>
      <c r="G21">
        <v>821809.10227653524</v>
      </c>
      <c r="H21">
        <v>871790.89232834731</v>
      </c>
      <c r="I21">
        <v>922773.29346584517</v>
      </c>
      <c r="J21">
        <v>978304.66133518296</v>
      </c>
      <c r="K21">
        <v>1027308.499753467</v>
      </c>
      <c r="L21">
        <v>1080643.228554111</v>
      </c>
      <c r="M21">
        <v>1134544.826865365</v>
      </c>
      <c r="N21">
        <v>1188907.2944594149</v>
      </c>
      <c r="O21">
        <v>1241909.971531969</v>
      </c>
      <c r="P21">
        <v>1298608.4948921229</v>
      </c>
      <c r="Q21">
        <v>1353756.1275672701</v>
      </c>
      <c r="R21">
        <v>1408984.4468482351</v>
      </c>
      <c r="S21">
        <v>1464214.389790047</v>
      </c>
      <c r="T21">
        <v>1519375.0474107731</v>
      </c>
      <c r="U21">
        <v>1574404.405602874</v>
      </c>
      <c r="V21">
        <v>1629250.002706734</v>
      </c>
      <c r="W21">
        <v>1683869.5042651179</v>
      </c>
      <c r="X21">
        <v>1738231.197206168</v>
      </c>
      <c r="Y21">
        <v>1792314.4073142339</v>
      </c>
      <c r="Z21">
        <v>1846109.8453249179</v>
      </c>
      <c r="AA21">
        <v>1899619.888313446</v>
      </c>
      <c r="AB21">
        <v>1952858.8042290199</v>
      </c>
      <c r="AC21">
        <v>2005852.928462005</v>
      </c>
      <c r="AD21">
        <v>2058640.8022233921</v>
      </c>
      <c r="AE21">
        <v>2111273.2832745989</v>
      </c>
      <c r="AF21">
        <v>2163813.6401878721</v>
      </c>
      <c r="AG21">
        <v>2216337.6418590299</v>
      </c>
      <c r="AH21">
        <v>2268933.6544580152</v>
      </c>
      <c r="AI21">
        <v>2321702.7584118112</v>
      </c>
      <c r="AJ21">
        <v>2374758.898395699</v>
      </c>
      <c r="AK21">
        <v>2428229.079690699</v>
      </c>
      <c r="AL21">
        <v>2482253.6246778578</v>
      </c>
      <c r="AM21">
        <v>2536986.5037160502</v>
      </c>
      <c r="AN21">
        <v>2592654.1408190168</v>
      </c>
    </row>
    <row r="24" spans="1:40" x14ac:dyDescent="0.2">
      <c r="A24" s="162" t="s">
        <v>261</v>
      </c>
      <c r="B24" s="160">
        <f>SUM(B26:B31)</f>
        <v>375578.60517081129</v>
      </c>
      <c r="C24" s="160">
        <f t="shared" ref="C24:AN24" si="0">SUM(C26:C31)</f>
        <v>382373.73458276351</v>
      </c>
      <c r="D24" s="160">
        <f t="shared" si="0"/>
        <v>399129.65544079099</v>
      </c>
      <c r="E24" s="160">
        <f t="shared" si="0"/>
        <v>420175.96161573625</v>
      </c>
      <c r="F24" s="160">
        <f t="shared" si="0"/>
        <v>440023.24870931834</v>
      </c>
      <c r="G24" s="160">
        <f t="shared" si="0"/>
        <v>457539.4707158024</v>
      </c>
      <c r="H24" s="160">
        <f t="shared" si="0"/>
        <v>472933.79818875168</v>
      </c>
      <c r="I24" s="160">
        <f t="shared" si="0"/>
        <v>486546.44093602389</v>
      </c>
      <c r="J24" s="160">
        <f t="shared" si="0"/>
        <v>498827.51645056787</v>
      </c>
      <c r="K24" s="160">
        <f t="shared" si="0"/>
        <v>510246.2812803128</v>
      </c>
      <c r="L24" s="160">
        <f t="shared" si="0"/>
        <v>521008.95123471768</v>
      </c>
      <c r="M24" s="160">
        <f t="shared" si="0"/>
        <v>531248.70610985777</v>
      </c>
      <c r="N24" s="160">
        <f t="shared" si="0"/>
        <v>541086.3689285724</v>
      </c>
      <c r="O24" s="160">
        <f t="shared" si="0"/>
        <v>550618.56430002965</v>
      </c>
      <c r="P24" s="160">
        <f t="shared" si="0"/>
        <v>559899.2280152021</v>
      </c>
      <c r="Q24" s="160">
        <f t="shared" si="0"/>
        <v>568912.96346809971</v>
      </c>
      <c r="R24" s="160">
        <f t="shared" si="0"/>
        <v>577632.97730379982</v>
      </c>
      <c r="S24" s="160">
        <f t="shared" si="0"/>
        <v>586036.17956108006</v>
      </c>
      <c r="T24" s="160">
        <f t="shared" si="0"/>
        <v>594102.86162599805</v>
      </c>
      <c r="U24" s="160">
        <f t="shared" si="0"/>
        <v>601816.36301364331</v>
      </c>
      <c r="V24" s="160">
        <f t="shared" si="0"/>
        <v>609162.73909108248</v>
      </c>
      <c r="W24" s="160">
        <f t="shared" si="0"/>
        <v>616130.44046798476</v>
      </c>
      <c r="X24" s="160">
        <f t="shared" si="0"/>
        <v>622710.01314974844</v>
      </c>
      <c r="Y24" s="160">
        <f t="shared" si="0"/>
        <v>628893.82679426915</v>
      </c>
      <c r="Z24" s="160">
        <f t="shared" si="0"/>
        <v>634675.83664554148</v>
      </c>
      <c r="AA24" s="160">
        <f t="shared" si="0"/>
        <v>640051.38302491524</v>
      </c>
      <c r="AB24" s="160">
        <f t="shared" si="0"/>
        <v>645017.03071418975</v>
      </c>
      <c r="AC24" s="160">
        <f t="shared" si="0"/>
        <v>649570.44921489246</v>
      </c>
      <c r="AD24" s="160">
        <f t="shared" si="0"/>
        <v>653710.33374804689</v>
      </c>
      <c r="AE24" s="160">
        <f t="shared" si="0"/>
        <v>657436.36598619458</v>
      </c>
      <c r="AF24" s="160">
        <f t="shared" si="0"/>
        <v>660749.21288900985</v>
      </c>
      <c r="AG24" s="160">
        <f t="shared" si="0"/>
        <v>663650.56164074992</v>
      </c>
      <c r="AH24" s="160">
        <f t="shared" si="0"/>
        <v>666143.18855054874</v>
      </c>
      <c r="AI24" s="160">
        <f t="shared" si="0"/>
        <v>668231.05986017967</v>
      </c>
      <c r="AJ24" s="160">
        <f t="shared" si="0"/>
        <v>669919.46269281255</v>
      </c>
      <c r="AK24" s="160">
        <f t="shared" si="0"/>
        <v>671215.16485653061</v>
      </c>
      <c r="AL24" s="160">
        <f t="shared" si="0"/>
        <v>672126.60287831374</v>
      </c>
      <c r="AM24" s="160">
        <f t="shared" si="0"/>
        <v>672664.09848445596</v>
      </c>
      <c r="AN24" s="160">
        <f t="shared" si="0"/>
        <v>672840.10476676654</v>
      </c>
    </row>
    <row r="25" spans="1:40" ht="14.25" x14ac:dyDescent="0.2">
      <c r="A25"/>
      <c r="B25" s="21">
        <v>2022</v>
      </c>
      <c r="C25" s="21">
        <v>2023</v>
      </c>
      <c r="D25" s="21">
        <v>2024</v>
      </c>
      <c r="E25" s="21">
        <v>2025</v>
      </c>
      <c r="F25" s="21">
        <v>2026</v>
      </c>
      <c r="G25" s="21">
        <v>2027</v>
      </c>
      <c r="H25" s="21">
        <v>2028</v>
      </c>
      <c r="I25" s="21">
        <v>2029</v>
      </c>
      <c r="J25" s="21">
        <v>2030</v>
      </c>
      <c r="K25" s="21">
        <v>2031</v>
      </c>
      <c r="L25" s="21">
        <v>2032</v>
      </c>
      <c r="M25" s="21">
        <v>2033</v>
      </c>
      <c r="N25" s="21">
        <v>2034</v>
      </c>
      <c r="O25" s="21">
        <v>2035</v>
      </c>
      <c r="P25" s="21">
        <v>2036</v>
      </c>
      <c r="Q25" s="21">
        <v>2037</v>
      </c>
      <c r="R25" s="21">
        <v>2038</v>
      </c>
      <c r="S25" s="21">
        <v>2039</v>
      </c>
      <c r="T25" s="21">
        <v>2040</v>
      </c>
      <c r="U25" s="21">
        <v>2041</v>
      </c>
      <c r="V25" s="21">
        <v>2042</v>
      </c>
      <c r="W25" s="21">
        <v>2043</v>
      </c>
      <c r="X25" s="21">
        <v>2044</v>
      </c>
      <c r="Y25" s="21">
        <v>2045</v>
      </c>
      <c r="Z25" s="21">
        <v>2046</v>
      </c>
      <c r="AA25" s="21">
        <v>2047</v>
      </c>
      <c r="AB25" s="21">
        <v>2048</v>
      </c>
      <c r="AC25" s="21">
        <v>2049</v>
      </c>
      <c r="AD25" s="21">
        <v>2050</v>
      </c>
      <c r="AE25" s="21">
        <v>2051</v>
      </c>
      <c r="AF25" s="21">
        <v>2052</v>
      </c>
      <c r="AG25" s="21">
        <v>2053</v>
      </c>
      <c r="AH25" s="21">
        <v>2054</v>
      </c>
      <c r="AI25" s="21">
        <v>2055</v>
      </c>
      <c r="AJ25" s="21">
        <v>2056</v>
      </c>
      <c r="AK25" s="21">
        <v>2057</v>
      </c>
      <c r="AL25" s="21">
        <v>2058</v>
      </c>
      <c r="AM25" s="21">
        <v>2059</v>
      </c>
      <c r="AN25" s="21">
        <v>2060</v>
      </c>
    </row>
    <row r="26" spans="1:40" ht="14.25" x14ac:dyDescent="0.2">
      <c r="A26" s="21" t="s">
        <v>196</v>
      </c>
      <c r="B26">
        <v>40294.225269378127</v>
      </c>
      <c r="C26">
        <v>40875.212958274649</v>
      </c>
      <c r="D26">
        <v>42308.5210958932</v>
      </c>
      <c r="E26">
        <v>44118.475969652311</v>
      </c>
      <c r="F26">
        <v>45860.65015832668</v>
      </c>
      <c r="G26">
        <v>47424.311186421903</v>
      </c>
      <c r="H26">
        <v>48791.594439142711</v>
      </c>
      <c r="I26">
        <v>49947.548734245211</v>
      </c>
      <c r="J26">
        <v>50880.406677957923</v>
      </c>
      <c r="K26">
        <v>51588.33473311524</v>
      </c>
      <c r="L26">
        <v>52099.723287834393</v>
      </c>
      <c r="M26">
        <v>52453.685443054143</v>
      </c>
      <c r="N26">
        <v>52692.280196795997</v>
      </c>
      <c r="O26">
        <v>52859.382172802849</v>
      </c>
      <c r="P26">
        <v>52992.575269173547</v>
      </c>
      <c r="Q26">
        <v>53100.63483532385</v>
      </c>
      <c r="R26">
        <v>53185.111697019791</v>
      </c>
      <c r="S26">
        <v>53247.600491260651</v>
      </c>
      <c r="T26">
        <v>53289.732598301081</v>
      </c>
      <c r="U26">
        <v>53313.1695044976</v>
      </c>
      <c r="V26">
        <v>53319.596628531639</v>
      </c>
      <c r="W26">
        <v>53310.71763803545</v>
      </c>
      <c r="X26">
        <v>53288.249278471791</v>
      </c>
      <c r="Y26">
        <v>53253.916731325808</v>
      </c>
      <c r="Z26">
        <v>53209.449514307358</v>
      </c>
      <c r="AA26">
        <v>53156.577932345121</v>
      </c>
      <c r="AB26">
        <v>53097.030084720267</v>
      </c>
      <c r="AC26">
        <v>53032.529430740236</v>
      </c>
      <c r="AD26">
        <v>52964.792913899117</v>
      </c>
      <c r="AE26">
        <v>52895.529642532783</v>
      </c>
      <c r="AF26">
        <v>52826.440123529821</v>
      </c>
      <c r="AG26">
        <v>52759.216044719928</v>
      </c>
      <c r="AH26">
        <v>52695.540601121749</v>
      </c>
      <c r="AI26">
        <v>52637.089360274513</v>
      </c>
      <c r="AJ26">
        <v>52585.531662416717</v>
      </c>
      <c r="AK26">
        <v>52542.532552284392</v>
      </c>
      <c r="AL26">
        <v>52509.755240793253</v>
      </c>
      <c r="AM26">
        <v>52488.864096829093</v>
      </c>
      <c r="AN26">
        <v>52481.528171807782</v>
      </c>
    </row>
    <row r="27" spans="1:40" ht="14.25" x14ac:dyDescent="0.2">
      <c r="A27" s="21" t="s">
        <v>197</v>
      </c>
      <c r="B27">
        <v>17470.728074872739</v>
      </c>
      <c r="C27">
        <v>18018.84876359997</v>
      </c>
      <c r="D27">
        <v>19361.584639183431</v>
      </c>
      <c r="E27">
        <v>21008.798080786819</v>
      </c>
      <c r="F27">
        <v>22450.271075598059</v>
      </c>
      <c r="G27">
        <v>23614.33211044487</v>
      </c>
      <c r="H27">
        <v>24586.802902522209</v>
      </c>
      <c r="I27">
        <v>25482.344813650321</v>
      </c>
      <c r="J27">
        <v>26437.858371880098</v>
      </c>
      <c r="K27">
        <v>27577.616664530651</v>
      </c>
      <c r="L27">
        <v>28903.230272592471</v>
      </c>
      <c r="M27">
        <v>30378.494501132489</v>
      </c>
      <c r="N27">
        <v>31958.57024989112</v>
      </c>
      <c r="O27">
        <v>33587.732422301808</v>
      </c>
      <c r="P27">
        <v>35209.589306252637</v>
      </c>
      <c r="Q27">
        <v>36805.905721995361</v>
      </c>
      <c r="R27">
        <v>38369.252920752551</v>
      </c>
      <c r="S27">
        <v>39892.51983489401</v>
      </c>
      <c r="T27">
        <v>41368.988022665792</v>
      </c>
      <c r="U27">
        <v>42792.39902498739</v>
      </c>
      <c r="V27">
        <v>44157.013245169539</v>
      </c>
      <c r="W27">
        <v>45457.659686541912</v>
      </c>
      <c r="X27">
        <v>46689.776110263228</v>
      </c>
      <c r="Y27">
        <v>47849.439399388539</v>
      </c>
      <c r="Z27">
        <v>48933.386129591279</v>
      </c>
      <c r="AA27">
        <v>49939.023546578159</v>
      </c>
      <c r="AB27">
        <v>50864.431330897329</v>
      </c>
      <c r="AC27">
        <v>51708.354689191226</v>
      </c>
      <c r="AD27">
        <v>52470.189444647258</v>
      </c>
      <c r="AE27">
        <v>53149.95990707288</v>
      </c>
      <c r="AF27">
        <v>53748.29038422351</v>
      </c>
      <c r="AG27">
        <v>54266.371251105207</v>
      </c>
      <c r="AH27">
        <v>54705.920524080997</v>
      </c>
      <c r="AI27">
        <v>55069.141893447777</v>
      </c>
      <c r="AJ27">
        <v>55358.680153928588</v>
      </c>
      <c r="AK27">
        <v>55577.574939820894</v>
      </c>
      <c r="AL27">
        <v>55729.213623152187</v>
      </c>
      <c r="AM27">
        <v>55817.284172057742</v>
      </c>
      <c r="AN27">
        <v>55845.728695641606</v>
      </c>
    </row>
    <row r="28" spans="1:40" ht="14.25" x14ac:dyDescent="0.2">
      <c r="A28" s="21" t="s">
        <v>198</v>
      </c>
      <c r="B28">
        <v>101803.0146975994</v>
      </c>
      <c r="C28">
        <v>103460.68010973019</v>
      </c>
      <c r="D28">
        <v>107528.73654169661</v>
      </c>
      <c r="E28">
        <v>112607.1577130173</v>
      </c>
      <c r="F28">
        <v>117362.2837448136</v>
      </c>
      <c r="G28">
        <v>121429.90399366731</v>
      </c>
      <c r="H28">
        <v>124721.66072699281</v>
      </c>
      <c r="I28">
        <v>127163.3149897766</v>
      </c>
      <c r="J28">
        <v>128697.4992442465</v>
      </c>
      <c r="K28">
        <v>129323.2860063868</v>
      </c>
      <c r="L28">
        <v>129209.2416262663</v>
      </c>
      <c r="M28">
        <v>128575.4254278661</v>
      </c>
      <c r="N28">
        <v>127646.00638231151</v>
      </c>
      <c r="O28">
        <v>126642.26978900679</v>
      </c>
      <c r="P28">
        <v>125742.59316348479</v>
      </c>
      <c r="Q28">
        <v>124973.9574859143</v>
      </c>
      <c r="R28">
        <v>124326.5505555027</v>
      </c>
      <c r="S28">
        <v>123791.08392023521</v>
      </c>
      <c r="T28">
        <v>123358.7144446548</v>
      </c>
      <c r="U28">
        <v>123020.9736585207</v>
      </c>
      <c r="V28">
        <v>122769.7041227962</v>
      </c>
      <c r="W28">
        <v>122597.0021774694</v>
      </c>
      <c r="X28">
        <v>122495.16654799051</v>
      </c>
      <c r="Y28">
        <v>122456.65238569819</v>
      </c>
      <c r="Z28">
        <v>122474.03040416251</v>
      </c>
      <c r="AA28">
        <v>122539.9508492949</v>
      </c>
      <c r="AB28">
        <v>122647.1121073542</v>
      </c>
      <c r="AC28">
        <v>122788.2338125027</v>
      </c>
      <c r="AD28">
        <v>122956.0343648752</v>
      </c>
      <c r="AE28">
        <v>123143.21281169</v>
      </c>
      <c r="AF28">
        <v>123342.4350779942</v>
      </c>
      <c r="AG28">
        <v>123546.32456035761</v>
      </c>
      <c r="AH28">
        <v>123747.4571162538</v>
      </c>
      <c r="AI28">
        <v>123938.36049395621</v>
      </c>
      <c r="AJ28">
        <v>124111.51825246619</v>
      </c>
      <c r="AK28">
        <v>124259.3782181541</v>
      </c>
      <c r="AL28">
        <v>124374.3655143159</v>
      </c>
      <c r="AM28">
        <v>124448.9001816692</v>
      </c>
      <c r="AN28">
        <v>124475.4193818518</v>
      </c>
    </row>
    <row r="29" spans="1:40" ht="14.25" x14ac:dyDescent="0.2">
      <c r="A29" s="21" t="s">
        <v>199</v>
      </c>
      <c r="B29">
        <v>101531.7046580208</v>
      </c>
      <c r="C29">
        <v>103538.17392889439</v>
      </c>
      <c r="D29">
        <v>108486.416220955</v>
      </c>
      <c r="E29">
        <v>114708.037521096</v>
      </c>
      <c r="F29">
        <v>120596.2659729132</v>
      </c>
      <c r="G29">
        <v>125838.792692804</v>
      </c>
      <c r="H29">
        <v>130516.4805404814</v>
      </c>
      <c r="I29">
        <v>134745.96007795719</v>
      </c>
      <c r="J29">
        <v>138674.04957325789</v>
      </c>
      <c r="K29">
        <v>142442.51321626219</v>
      </c>
      <c r="L29">
        <v>146086.77496494589</v>
      </c>
      <c r="M29">
        <v>149615.7658552436</v>
      </c>
      <c r="N29">
        <v>153040.84068861089</v>
      </c>
      <c r="O29">
        <v>156375.67226120841</v>
      </c>
      <c r="P29">
        <v>159632.12737094701</v>
      </c>
      <c r="Q29">
        <v>162807.46690113479</v>
      </c>
      <c r="R29">
        <v>165895.24764293281</v>
      </c>
      <c r="S29">
        <v>168889.20090410681</v>
      </c>
      <c r="T29">
        <v>171783.2552974335</v>
      </c>
      <c r="U29">
        <v>174571.55866673321</v>
      </c>
      <c r="V29">
        <v>177248.49903533541</v>
      </c>
      <c r="W29">
        <v>179808.72446878941</v>
      </c>
      <c r="X29">
        <v>182247.16175127111</v>
      </c>
      <c r="Y29">
        <v>184559.0337835135</v>
      </c>
      <c r="Z29">
        <v>186739.87561895241</v>
      </c>
      <c r="AA29">
        <v>188785.5490641669</v>
      </c>
      <c r="AB29">
        <v>190692.2557794805</v>
      </c>
      <c r="AC29">
        <v>192456.54882566101</v>
      </c>
      <c r="AD29">
        <v>194075.34261298471</v>
      </c>
      <c r="AE29">
        <v>195545.92121936721</v>
      </c>
      <c r="AF29">
        <v>196865.94505477461</v>
      </c>
      <c r="AG29">
        <v>198033.45585956969</v>
      </c>
      <c r="AH29">
        <v>199046.8800348168</v>
      </c>
      <c r="AI29">
        <v>199905.03031268239</v>
      </c>
      <c r="AJ29">
        <v>200607.10578495811</v>
      </c>
      <c r="AK29">
        <v>201152.69031724511</v>
      </c>
      <c r="AL29">
        <v>201541.74938543671</v>
      </c>
      <c r="AM29">
        <v>201774.62537980071</v>
      </c>
      <c r="AN29">
        <v>201852.03143002989</v>
      </c>
    </row>
    <row r="30" spans="1:40" ht="14.25" x14ac:dyDescent="0.2">
      <c r="A30" s="21" t="s">
        <v>200</v>
      </c>
      <c r="B30">
        <v>54801.586556831287</v>
      </c>
      <c r="C30">
        <v>56208.38591080776</v>
      </c>
      <c r="D30">
        <v>59646.202475670201</v>
      </c>
      <c r="E30">
        <v>63866.746165591918</v>
      </c>
      <c r="F30">
        <v>67624.977326477136</v>
      </c>
      <c r="G30">
        <v>70743.022164342779</v>
      </c>
      <c r="H30">
        <v>73400.909476847432</v>
      </c>
      <c r="I30">
        <v>75832.932258166082</v>
      </c>
      <c r="J30">
        <v>78315.920082739161</v>
      </c>
      <c r="K30">
        <v>81099.897585142768</v>
      </c>
      <c r="L30">
        <v>84195.904177364457</v>
      </c>
      <c r="M30">
        <v>87544.612183599456</v>
      </c>
      <c r="N30">
        <v>91075.815821059776</v>
      </c>
      <c r="O30">
        <v>94706.393059605092</v>
      </c>
      <c r="P30">
        <v>98355.142163999379</v>
      </c>
      <c r="Q30">
        <v>101995.6546954393</v>
      </c>
      <c r="R30">
        <v>105616.0572869148</v>
      </c>
      <c r="S30">
        <v>109204.0560615008</v>
      </c>
      <c r="T30">
        <v>112746.9962973488</v>
      </c>
      <c r="U30">
        <v>116231.9277786881</v>
      </c>
      <c r="V30">
        <v>119645.67547433299</v>
      </c>
      <c r="W30">
        <v>122974.9151068183</v>
      </c>
      <c r="X30">
        <v>126206.253098614</v>
      </c>
      <c r="Y30">
        <v>129326.3103080586</v>
      </c>
      <c r="Z30">
        <v>132321.8088979852</v>
      </c>
      <c r="AA30">
        <v>135179.66161570069</v>
      </c>
      <c r="AB30">
        <v>137887.06270522269</v>
      </c>
      <c r="AC30">
        <v>140431.579622677</v>
      </c>
      <c r="AD30">
        <v>142801.2446845372</v>
      </c>
      <c r="AE30">
        <v>144984.6457470131</v>
      </c>
      <c r="AF30">
        <v>146971.0149941711</v>
      </c>
      <c r="AG30">
        <v>148750.31490308151</v>
      </c>
      <c r="AH30">
        <v>150313.32045698541</v>
      </c>
      <c r="AI30">
        <v>151651.69669255259</v>
      </c>
      <c r="AJ30">
        <v>152758.070694997</v>
      </c>
      <c r="AK30">
        <v>153626.09719507489</v>
      </c>
      <c r="AL30">
        <v>154250.5169746856</v>
      </c>
      <c r="AM30">
        <v>154627.20735241481</v>
      </c>
      <c r="AN30">
        <v>154753.22409635631</v>
      </c>
    </row>
    <row r="31" spans="1:40" ht="14.25" x14ac:dyDescent="0.2">
      <c r="A31" s="21" t="s">
        <v>201</v>
      </c>
      <c r="B31">
        <v>59677.345914108897</v>
      </c>
      <c r="C31">
        <v>60272.432911456563</v>
      </c>
      <c r="D31">
        <v>61798.194467392539</v>
      </c>
      <c r="E31">
        <v>63866.746165591881</v>
      </c>
      <c r="F31">
        <v>66128.800431189724</v>
      </c>
      <c r="G31">
        <v>68489.108568121534</v>
      </c>
      <c r="H31">
        <v>70916.350102765064</v>
      </c>
      <c r="I31">
        <v>73374.340062228512</v>
      </c>
      <c r="J31">
        <v>75821.782500486283</v>
      </c>
      <c r="K31">
        <v>78214.633074875164</v>
      </c>
      <c r="L31">
        <v>80514.076905714159</v>
      </c>
      <c r="M31">
        <v>82680.722698962054</v>
      </c>
      <c r="N31">
        <v>84672.855589903207</v>
      </c>
      <c r="O31">
        <v>86447.114595104678</v>
      </c>
      <c r="P31">
        <v>87967.200741344699</v>
      </c>
      <c r="Q31">
        <v>89229.343828292127</v>
      </c>
      <c r="R31">
        <v>90240.757200677137</v>
      </c>
      <c r="S31">
        <v>91011.718349082614</v>
      </c>
      <c r="T31">
        <v>91555.17496559408</v>
      </c>
      <c r="U31">
        <v>91886.334380216271</v>
      </c>
      <c r="V31">
        <v>92022.250584916663</v>
      </c>
      <c r="W31">
        <v>91981.421390330346</v>
      </c>
      <c r="X31">
        <v>91783.406363137721</v>
      </c>
      <c r="Y31">
        <v>91448.474186284424</v>
      </c>
      <c r="Z31">
        <v>90997.286080542748</v>
      </c>
      <c r="AA31">
        <v>90450.620016829474</v>
      </c>
      <c r="AB31">
        <v>89829.138706514757</v>
      </c>
      <c r="AC31">
        <v>89153.202834120268</v>
      </c>
      <c r="AD31">
        <v>88442.729727103375</v>
      </c>
      <c r="AE31">
        <v>87717.096658518611</v>
      </c>
      <c r="AF31">
        <v>86995.087254316648</v>
      </c>
      <c r="AG31">
        <v>86294.879021916015</v>
      </c>
      <c r="AH31">
        <v>85634.069817289987</v>
      </c>
      <c r="AI31">
        <v>85029.74110726612</v>
      </c>
      <c r="AJ31">
        <v>84498.556144045855</v>
      </c>
      <c r="AK31">
        <v>84056.891633951207</v>
      </c>
      <c r="AL31">
        <v>83721.002139930104</v>
      </c>
      <c r="AM31">
        <v>83507.217301684315</v>
      </c>
      <c r="AN31">
        <v>83432.172991079104</v>
      </c>
    </row>
    <row r="32" spans="1:40" ht="14.25" x14ac:dyDescent="0.2">
      <c r="A32" s="21" t="s">
        <v>202</v>
      </c>
      <c r="B32">
        <v>46450.003049149032</v>
      </c>
      <c r="C32">
        <v>47824.421577336543</v>
      </c>
      <c r="D32">
        <v>51257.761766710362</v>
      </c>
      <c r="E32">
        <v>55653.495293254127</v>
      </c>
      <c r="F32">
        <v>59863.721443088747</v>
      </c>
      <c r="G32">
        <v>63627.287917374982</v>
      </c>
      <c r="H32">
        <v>66979.226089978722</v>
      </c>
      <c r="I32">
        <v>69994.260384955953</v>
      </c>
      <c r="J32">
        <v>72781.147878026546</v>
      </c>
      <c r="K32">
        <v>75451.912765536006</v>
      </c>
      <c r="L32">
        <v>78034.336025596262</v>
      </c>
      <c r="M32">
        <v>80535.385741129401</v>
      </c>
      <c r="N32">
        <v>82964.949108210742</v>
      </c>
      <c r="O32">
        <v>85335.718452403133</v>
      </c>
      <c r="P32">
        <v>87659.191678197269</v>
      </c>
      <c r="Q32">
        <v>89933.100333823881</v>
      </c>
      <c r="R32">
        <v>92151.620341994218</v>
      </c>
      <c r="S32">
        <v>94309.080087418319</v>
      </c>
      <c r="T32">
        <v>96399.987756594812</v>
      </c>
      <c r="U32">
        <v>98419.057464845726</v>
      </c>
      <c r="V32">
        <v>100361.23398801011</v>
      </c>
      <c r="W32">
        <v>102221.71593122619</v>
      </c>
      <c r="X32">
        <v>103995.9771836634</v>
      </c>
      <c r="Y32">
        <v>105679.7865256821</v>
      </c>
      <c r="Z32">
        <v>107269.225273444</v>
      </c>
      <c r="AA32">
        <v>108760.7028652778</v>
      </c>
      <c r="AB32">
        <v>110150.9703138167</v>
      </c>
      <c r="AC32">
        <v>111437.1314678997</v>
      </c>
      <c r="AD32">
        <v>112616.6520481663</v>
      </c>
      <c r="AE32">
        <v>113687.3664400077</v>
      </c>
      <c r="AF32">
        <v>114647.48224680409</v>
      </c>
      <c r="AG32">
        <v>115495.58262502241</v>
      </c>
      <c r="AH32">
        <v>116230.6264405502</v>
      </c>
      <c r="AI32">
        <v>116851.9463024635</v>
      </c>
      <c r="AJ32">
        <v>117359.2445461062</v>
      </c>
      <c r="AK32">
        <v>117752.58725177019</v>
      </c>
      <c r="AL32">
        <v>118032.3963983368</v>
      </c>
      <c r="AM32">
        <v>118199.4402628157</v>
      </c>
      <c r="AN32">
        <v>118254.8221868383</v>
      </c>
    </row>
    <row r="33" spans="1:40" ht="14.25" x14ac:dyDescent="0.2">
      <c r="A33" s="21" t="s">
        <v>203</v>
      </c>
      <c r="B33">
        <v>123782.3285486083</v>
      </c>
      <c r="C33">
        <v>127089.58191013899</v>
      </c>
      <c r="D33">
        <v>135416.2620473615</v>
      </c>
      <c r="E33">
        <v>146268.80173227051</v>
      </c>
      <c r="F33">
        <v>157090.22688839311</v>
      </c>
      <c r="G33">
        <v>167264.69709313809</v>
      </c>
      <c r="H33">
        <v>176784.53522250429</v>
      </c>
      <c r="I33">
        <v>185693.33591677889</v>
      </c>
      <c r="J33">
        <v>194083.0610080708</v>
      </c>
      <c r="K33">
        <v>202070.9240709116</v>
      </c>
      <c r="L33">
        <v>209731.73405767151</v>
      </c>
      <c r="M33">
        <v>217143.20727876181</v>
      </c>
      <c r="N33">
        <v>224402.54814817131</v>
      </c>
      <c r="O33">
        <v>231625.52151366559</v>
      </c>
      <c r="P33">
        <v>238918.36138746489</v>
      </c>
      <c r="Q33">
        <v>246288.15367704479</v>
      </c>
      <c r="R33">
        <v>253714.05706119901</v>
      </c>
      <c r="S33">
        <v>261173.24305143629</v>
      </c>
      <c r="T33">
        <v>268640.88635126682</v>
      </c>
      <c r="U33">
        <v>276090.17559069768</v>
      </c>
      <c r="V33">
        <v>283492.3466450639</v>
      </c>
      <c r="W33">
        <v>290816.74065943348</v>
      </c>
      <c r="X33">
        <v>298030.88875858427</v>
      </c>
      <c r="Y33">
        <v>305100.62522359</v>
      </c>
      <c r="Z33">
        <v>311990.23065553862</v>
      </c>
      <c r="AA33">
        <v>318662.60632236587</v>
      </c>
      <c r="AB33">
        <v>325079.4804946545</v>
      </c>
      <c r="AC33">
        <v>331201.64712098072</v>
      </c>
      <c r="AD33">
        <v>336989.2366746944</v>
      </c>
      <c r="AE33">
        <v>342402.01842606597</v>
      </c>
      <c r="AF33">
        <v>347399.73276250547</v>
      </c>
      <c r="AG33">
        <v>351942.45150359109</v>
      </c>
      <c r="AH33">
        <v>355990.96344758989</v>
      </c>
      <c r="AI33">
        <v>359507.18165534007</v>
      </c>
      <c r="AJ33">
        <v>362454.56824110262</v>
      </c>
      <c r="AK33">
        <v>364798.5717159615</v>
      </c>
      <c r="AL33">
        <v>366507.07123687392</v>
      </c>
      <c r="AM33">
        <v>367550.82147457969</v>
      </c>
      <c r="AN33">
        <v>367903.89124794141</v>
      </c>
    </row>
    <row r="34" spans="1:40" ht="14.25" x14ac:dyDescent="0.2">
      <c r="A34" s="21" t="s">
        <v>204</v>
      </c>
      <c r="B34">
        <v>421311.10404089559</v>
      </c>
      <c r="C34">
        <v>434591.9983369587</v>
      </c>
      <c r="D34">
        <v>468055.13182838057</v>
      </c>
      <c r="E34">
        <v>511584.05288798991</v>
      </c>
      <c r="F34">
        <v>554442.46072546544</v>
      </c>
      <c r="G34">
        <v>594314.73331187654</v>
      </c>
      <c r="H34">
        <v>631749.10253274557</v>
      </c>
      <c r="I34">
        <v>667710.9298272637</v>
      </c>
      <c r="J34">
        <v>703551.09615425672</v>
      </c>
      <c r="K34">
        <v>740641.8429561354</v>
      </c>
      <c r="L34">
        <v>779195.77330253285</v>
      </c>
      <c r="M34">
        <v>819078.48908166727</v>
      </c>
      <c r="N34">
        <v>860121.66298547108</v>
      </c>
      <c r="O34">
        <v>902120.45221111865</v>
      </c>
      <c r="P34">
        <v>944856.37790032686</v>
      </c>
      <c r="Q34">
        <v>988180.01143542863</v>
      </c>
      <c r="R34">
        <v>1031951.29521453</v>
      </c>
      <c r="S34">
        <v>1076016.867878177</v>
      </c>
      <c r="T34">
        <v>1120210.3363968411</v>
      </c>
      <c r="U34">
        <v>1164352.7220021009</v>
      </c>
      <c r="V34">
        <v>1208253.090411538</v>
      </c>
      <c r="W34">
        <v>1251709.3747502069</v>
      </c>
      <c r="X34">
        <v>1294509.3971329851</v>
      </c>
      <c r="Y34">
        <v>1336432.09205272</v>
      </c>
      <c r="Z34">
        <v>1377248.9315403199</v>
      </c>
      <c r="AA34">
        <v>1416725.5485581551</v>
      </c>
      <c r="AB34">
        <v>1454623.551303247</v>
      </c>
      <c r="AC34">
        <v>1490702.517090352</v>
      </c>
      <c r="AD34">
        <v>1524722.1503281719</v>
      </c>
      <c r="AE34">
        <v>1556444.5848770221</v>
      </c>
      <c r="AF34">
        <v>1585636.80687718</v>
      </c>
      <c r="AG34">
        <v>1612073.1700661611</v>
      </c>
      <c r="AH34">
        <v>1635537.971769582</v>
      </c>
      <c r="AI34">
        <v>1655828.054268758</v>
      </c>
      <c r="AJ34">
        <v>1672755.3932329169</v>
      </c>
      <c r="AK34">
        <v>1686149.632469723</v>
      </c>
      <c r="AL34">
        <v>1695860.522501355</v>
      </c>
      <c r="AM34">
        <v>1701760.219513505</v>
      </c>
      <c r="AN34">
        <v>1703745.4011363001</v>
      </c>
    </row>
    <row r="35" spans="1:40" ht="14.25" x14ac:dyDescent="0.2">
      <c r="A35" s="21" t="s">
        <v>205</v>
      </c>
      <c r="B35">
        <v>40294.225269378127</v>
      </c>
      <c r="C35">
        <v>40776.226555960449</v>
      </c>
      <c r="D35">
        <v>41967.336910814229</v>
      </c>
      <c r="E35">
        <v>43478.395086165321</v>
      </c>
      <c r="F35">
        <v>44951.489588890632</v>
      </c>
      <c r="G35">
        <v>46292.090055174413</v>
      </c>
      <c r="H35">
        <v>47476.473319881959</v>
      </c>
      <c r="I35">
        <v>48481.485060867883</v>
      </c>
      <c r="J35">
        <v>49285.143085363343</v>
      </c>
      <c r="K35">
        <v>49876.722317768217</v>
      </c>
      <c r="L35">
        <v>50286.321121977053</v>
      </c>
      <c r="M35">
        <v>50557.138657657881</v>
      </c>
      <c r="N35">
        <v>50734.847726453358</v>
      </c>
      <c r="O35">
        <v>50866.525947949303</v>
      </c>
      <c r="P35">
        <v>50991.884186074218</v>
      </c>
      <c r="Q35">
        <v>51118.496862341482</v>
      </c>
      <c r="R35">
        <v>51245.852865894492</v>
      </c>
      <c r="S35">
        <v>51373.435976226669</v>
      </c>
      <c r="T35">
        <v>51500.724814181507</v>
      </c>
      <c r="U35">
        <v>51627.192845474841</v>
      </c>
      <c r="V35">
        <v>51752.308437652136</v>
      </c>
      <c r="W35">
        <v>51875.534971386223</v>
      </c>
      <c r="X35">
        <v>51996.331006993838</v>
      </c>
      <c r="Y35">
        <v>52114.150507011298</v>
      </c>
      <c r="Z35">
        <v>52228.443115615672</v>
      </c>
      <c r="AA35">
        <v>52338.654495600247</v>
      </c>
      <c r="AB35">
        <v>52444.226723527441</v>
      </c>
      <c r="AC35">
        <v>52544.598743577699</v>
      </c>
      <c r="AD35">
        <v>52639.206880484351</v>
      </c>
      <c r="AE35">
        <v>52727.485411808157</v>
      </c>
      <c r="AF35">
        <v>52808.867199646593</v>
      </c>
      <c r="AG35">
        <v>52882.78438169638</v>
      </c>
      <c r="AH35">
        <v>52948.669121398227</v>
      </c>
      <c r="AI35">
        <v>53005.954416679997</v>
      </c>
      <c r="AJ35">
        <v>53054.074966594082</v>
      </c>
      <c r="AK35">
        <v>53092.468094898257</v>
      </c>
      <c r="AL35">
        <v>53120.574729376771</v>
      </c>
      <c r="AM35">
        <v>53137.840435423852</v>
      </c>
      <c r="AN35">
        <v>53143.7165021291</v>
      </c>
    </row>
    <row r="36" spans="1:40" ht="14.25" x14ac:dyDescent="0.2">
      <c r="A36" s="21" t="s">
        <v>206</v>
      </c>
      <c r="B36">
        <v>17470.728074872739</v>
      </c>
      <c r="C36">
        <v>18003.918471405032</v>
      </c>
      <c r="D36">
        <v>19307.853582702111</v>
      </c>
      <c r="E36">
        <v>20903.074560656409</v>
      </c>
      <c r="F36">
        <v>22295.121339627109</v>
      </c>
      <c r="G36">
        <v>23421.315063046099</v>
      </c>
      <c r="H36">
        <v>24372.98610812788</v>
      </c>
      <c r="I36">
        <v>25269.491223595989</v>
      </c>
      <c r="J36">
        <v>26252.38777411314</v>
      </c>
      <c r="K36">
        <v>27450.57652167471</v>
      </c>
      <c r="L36">
        <v>28866.649383821499</v>
      </c>
      <c r="M36">
        <v>30464.002411062331</v>
      </c>
      <c r="N36">
        <v>32196.350755430249</v>
      </c>
      <c r="O36">
        <v>34004.694141999251</v>
      </c>
      <c r="P36">
        <v>35828.073493289477</v>
      </c>
      <c r="Q36">
        <v>37646.605228528242</v>
      </c>
      <c r="R36">
        <v>39451.887041584618</v>
      </c>
      <c r="S36">
        <v>41235.489757408694</v>
      </c>
      <c r="T36">
        <v>42989.041866059008</v>
      </c>
      <c r="U36">
        <v>44704.312922320343</v>
      </c>
      <c r="V36">
        <v>46373.294510654203</v>
      </c>
      <c r="W36">
        <v>47988.277550911291</v>
      </c>
      <c r="X36">
        <v>49541.924820182867</v>
      </c>
      <c r="Y36">
        <v>51027.337686936378</v>
      </c>
      <c r="Z36">
        <v>52438.116191276262</v>
      </c>
      <c r="AA36">
        <v>53768.411755673333</v>
      </c>
      <c r="AB36">
        <v>55012.971969531623</v>
      </c>
      <c r="AC36">
        <v>56167.17705425874</v>
      </c>
      <c r="AD36">
        <v>57227.067778962941</v>
      </c>
      <c r="AE36">
        <v>58189.364756639479</v>
      </c>
      <c r="AF36">
        <v>59051.479203235976</v>
      </c>
      <c r="AG36">
        <v>59811.515384203369</v>
      </c>
      <c r="AH36">
        <v>60468.265102457888</v>
      </c>
      <c r="AI36">
        <v>61021.194696022627</v>
      </c>
      <c r="AJ36">
        <v>61470.425111459372</v>
      </c>
      <c r="AK36">
        <v>61816.705699539423</v>
      </c>
      <c r="AL36">
        <v>62061.382441985683</v>
      </c>
      <c r="AM36">
        <v>62206.361362531497</v>
      </c>
      <c r="AN36">
        <v>62254.067902494091</v>
      </c>
    </row>
    <row r="37" spans="1:40" ht="14.25" x14ac:dyDescent="0.2">
      <c r="A37" s="21" t="s">
        <v>207</v>
      </c>
      <c r="B37">
        <v>101803.0146975994</v>
      </c>
      <c r="C37">
        <v>103050.1429746612</v>
      </c>
      <c r="D37">
        <v>106112.51779977301</v>
      </c>
      <c r="E37">
        <v>109950.1721890527</v>
      </c>
      <c r="F37">
        <v>113604.51743444111</v>
      </c>
      <c r="G37">
        <v>116825.17186664831</v>
      </c>
      <c r="H37">
        <v>119554.8089215896</v>
      </c>
      <c r="I37">
        <v>121740.79072852781</v>
      </c>
      <c r="J37">
        <v>123336.6897312108</v>
      </c>
      <c r="K37">
        <v>124328.41884469231</v>
      </c>
      <c r="L37">
        <v>124810.2137302184</v>
      </c>
      <c r="M37">
        <v>124910.019493848</v>
      </c>
      <c r="N37">
        <v>124760.6696449844</v>
      </c>
      <c r="O37">
        <v>124496.52483393119</v>
      </c>
      <c r="P37">
        <v>124229.20879291771</v>
      </c>
      <c r="Q37">
        <v>123980.4057410571</v>
      </c>
      <c r="R37">
        <v>123749.4065878433</v>
      </c>
      <c r="S37">
        <v>123535.51456683841</v>
      </c>
      <c r="T37">
        <v>123338.0443224607</v>
      </c>
      <c r="U37">
        <v>123156.3210396058</v>
      </c>
      <c r="V37">
        <v>122989.6796145376</v>
      </c>
      <c r="W37">
        <v>122837.4638656045</v>
      </c>
      <c r="X37">
        <v>122699.02578247379</v>
      </c>
      <c r="Y37">
        <v>122573.7248126646</v>
      </c>
      <c r="Z37">
        <v>122460.92718429471</v>
      </c>
      <c r="AA37">
        <v>122360.0052640307</v>
      </c>
      <c r="AB37">
        <v>122270.33694934211</v>
      </c>
      <c r="AC37">
        <v>122191.3050942448</v>
      </c>
      <c r="AD37">
        <v>122122.2969677959</v>
      </c>
      <c r="AE37">
        <v>122062.7037446911</v>
      </c>
      <c r="AF37">
        <v>122011.9200273809</v>
      </c>
      <c r="AG37">
        <v>121969.3433991936</v>
      </c>
      <c r="AH37">
        <v>121934.3740080197</v>
      </c>
      <c r="AI37">
        <v>121906.41418016409</v>
      </c>
      <c r="AJ37">
        <v>121884.8680640368</v>
      </c>
      <c r="AK37">
        <v>121869.1413033999</v>
      </c>
      <c r="AL37">
        <v>121858.6407399288</v>
      </c>
      <c r="AM37">
        <v>121852.77414490659</v>
      </c>
      <c r="AN37">
        <v>121850.9499798817</v>
      </c>
    </row>
    <row r="38" spans="1:40" ht="14.25" x14ac:dyDescent="0.2">
      <c r="A38" s="21" t="s">
        <v>208</v>
      </c>
      <c r="B38">
        <v>101531.7046580208</v>
      </c>
      <c r="C38">
        <v>103682.30397522741</v>
      </c>
      <c r="D38">
        <v>108974.8258718695</v>
      </c>
      <c r="E38">
        <v>115594.00232042991</v>
      </c>
      <c r="F38">
        <v>121781.4695151937</v>
      </c>
      <c r="G38">
        <v>127243.0435802529</v>
      </c>
      <c r="H38">
        <v>132143.00610720701</v>
      </c>
      <c r="I38">
        <v>136697.94243300939</v>
      </c>
      <c r="J38">
        <v>141168.50029475929</v>
      </c>
      <c r="K38">
        <v>145793.7705114251</v>
      </c>
      <c r="L38">
        <v>150591.54531966851</v>
      </c>
      <c r="M38">
        <v>155515.8749959938</v>
      </c>
      <c r="N38">
        <v>160514.19450515331</v>
      </c>
      <c r="O38">
        <v>165526.98222840959</v>
      </c>
      <c r="P38">
        <v>170497.33548855141</v>
      </c>
      <c r="Q38">
        <v>175402.440767475</v>
      </c>
      <c r="R38">
        <v>180228.48988393959</v>
      </c>
      <c r="S38">
        <v>184961.59790471941</v>
      </c>
      <c r="T38">
        <v>189587.8690247749</v>
      </c>
      <c r="U38">
        <v>194093.46411099151</v>
      </c>
      <c r="V38">
        <v>198464.6694537538</v>
      </c>
      <c r="W38">
        <v>202687.96625033021</v>
      </c>
      <c r="X38">
        <v>206750.10032795291</v>
      </c>
      <c r="Y38">
        <v>210638.15160285559</v>
      </c>
      <c r="Z38">
        <v>214339.6027646134</v>
      </c>
      <c r="AA38">
        <v>217842.40667301489</v>
      </c>
      <c r="AB38">
        <v>221135.05195756041</v>
      </c>
      <c r="AC38">
        <v>224206.62631748189</v>
      </c>
      <c r="AD38">
        <v>227046.8770329915</v>
      </c>
      <c r="AE38">
        <v>229646.2682160947</v>
      </c>
      <c r="AF38">
        <v>231996.03435177269</v>
      </c>
      <c r="AG38">
        <v>234088.22970724231</v>
      </c>
      <c r="AH38">
        <v>235915.7732183004</v>
      </c>
      <c r="AI38">
        <v>237472.48849699611</v>
      </c>
      <c r="AJ38">
        <v>238753.13864374449</v>
      </c>
      <c r="AK38">
        <v>239753.4555891148</v>
      </c>
      <c r="AL38">
        <v>240470.16373542219</v>
      </c>
      <c r="AM38">
        <v>240900.99771544751</v>
      </c>
      <c r="AN38">
        <v>241044.714134657</v>
      </c>
    </row>
    <row r="39" spans="1:40" ht="14.25" x14ac:dyDescent="0.2">
      <c r="A39" s="21" t="s">
        <v>209</v>
      </c>
      <c r="B39">
        <v>54801.586556831287</v>
      </c>
      <c r="C39">
        <v>56405.1627980419</v>
      </c>
      <c r="D39">
        <v>60344.581277502773</v>
      </c>
      <c r="E39">
        <v>65217.592629247978</v>
      </c>
      <c r="F39">
        <v>69585.310781829423</v>
      </c>
      <c r="G39">
        <v>73238.512344143019</v>
      </c>
      <c r="H39">
        <v>76397.525970098432</v>
      </c>
      <c r="I39">
        <v>79357.068356577045</v>
      </c>
      <c r="J39">
        <v>82472.123856412014</v>
      </c>
      <c r="K39">
        <v>86069.300389569617</v>
      </c>
      <c r="L39">
        <v>90164.489677351521</v>
      </c>
      <c r="M39">
        <v>94678.455464079991</v>
      </c>
      <c r="N39">
        <v>99512.44492014109</v>
      </c>
      <c r="O39">
        <v>104543.3571968903</v>
      </c>
      <c r="P39">
        <v>109646.1089741638</v>
      </c>
      <c r="Q39">
        <v>114779.2769198531</v>
      </c>
      <c r="R39">
        <v>119923.87958391719</v>
      </c>
      <c r="S39">
        <v>125059.9431771141</v>
      </c>
      <c r="T39">
        <v>130166.6127406391</v>
      </c>
      <c r="U39">
        <v>135222.27751134869</v>
      </c>
      <c r="V39">
        <v>140204.7096687608</v>
      </c>
      <c r="W39">
        <v>145091.21542338809</v>
      </c>
      <c r="X39">
        <v>149858.79718499811</v>
      </c>
      <c r="Y39">
        <v>154484.32533835041</v>
      </c>
      <c r="Z39">
        <v>158944.7179571288</v>
      </c>
      <c r="AA39">
        <v>163217.12660828891</v>
      </c>
      <c r="AB39">
        <v>167279.1262429067</v>
      </c>
      <c r="AC39">
        <v>171108.90703954449</v>
      </c>
      <c r="AD39">
        <v>174685.4659654609</v>
      </c>
      <c r="AE39">
        <v>177988.79575259879</v>
      </c>
      <c r="AF39">
        <v>181000.06895148821</v>
      </c>
      <c r="AG39">
        <v>183701.81472874389</v>
      </c>
      <c r="AH39">
        <v>186078.0861137661</v>
      </c>
      <c r="AI39">
        <v>188114.6154779061</v>
      </c>
      <c r="AJ39">
        <v>189798.9561443071</v>
      </c>
      <c r="AK39">
        <v>191120.6081777536</v>
      </c>
      <c r="AL39">
        <v>192071.1265891722</v>
      </c>
      <c r="AM39">
        <v>192644.21040636711</v>
      </c>
      <c r="AN39">
        <v>192835.7713077256</v>
      </c>
    </row>
    <row r="40" spans="1:40" ht="14.25" x14ac:dyDescent="0.2">
      <c r="A40" s="21" t="s">
        <v>210</v>
      </c>
      <c r="B40">
        <v>59677.345914108897</v>
      </c>
      <c r="C40">
        <v>60132.168275605793</v>
      </c>
      <c r="D40">
        <v>61306.714534313163</v>
      </c>
      <c r="E40">
        <v>62918.254427575739</v>
      </c>
      <c r="F40">
        <v>64716.52300313241</v>
      </c>
      <c r="G40">
        <v>66631.758742325503</v>
      </c>
      <c r="H40">
        <v>68639.084572947773</v>
      </c>
      <c r="I40">
        <v>70710.239871561062</v>
      </c>
      <c r="J40">
        <v>72813.226467823231</v>
      </c>
      <c r="K40">
        <v>74913.626139817687</v>
      </c>
      <c r="L40">
        <v>76979.499219824284</v>
      </c>
      <c r="M40">
        <v>78977.453718438512</v>
      </c>
      <c r="N40">
        <v>80871.411484308279</v>
      </c>
      <c r="O40">
        <v>82622.97584915522</v>
      </c>
      <c r="P40">
        <v>84198.835522669193</v>
      </c>
      <c r="Q40">
        <v>85592.982140067586</v>
      </c>
      <c r="R40">
        <v>86808.028222803274</v>
      </c>
      <c r="S40">
        <v>87848.454877205455</v>
      </c>
      <c r="T40">
        <v>88720.443778285349</v>
      </c>
      <c r="U40">
        <v>89431.696001329707</v>
      </c>
      <c r="V40">
        <v>89991.243347284835</v>
      </c>
      <c r="W40">
        <v>90409.257417387169</v>
      </c>
      <c r="X40">
        <v>90696.861195033838</v>
      </c>
      <c r="Y40">
        <v>90865.947322097971</v>
      </c>
      <c r="Z40">
        <v>90929.006644470268</v>
      </c>
      <c r="AA40">
        <v>90898.969976361375</v>
      </c>
      <c r="AB40">
        <v>90789.065419966631</v>
      </c>
      <c r="AC40">
        <v>90612.692997523802</v>
      </c>
      <c r="AD40">
        <v>90383.317823437217</v>
      </c>
      <c r="AE40">
        <v>90114.382577666503</v>
      </c>
      <c r="AF40">
        <v>89819.239646905291</v>
      </c>
      <c r="AG40">
        <v>89511.102982691838</v>
      </c>
      <c r="AH40">
        <v>89203.019488171456</v>
      </c>
      <c r="AI40">
        <v>88907.859588253545</v>
      </c>
      <c r="AJ40">
        <v>88638.326560212648</v>
      </c>
      <c r="AK40">
        <v>88406.98420134031</v>
      </c>
      <c r="AL40">
        <v>88226.302484658081</v>
      </c>
      <c r="AM40">
        <v>88108.721000879799</v>
      </c>
      <c r="AN40">
        <v>88066.730203528205</v>
      </c>
    </row>
    <row r="41" spans="1:40" ht="14.25" x14ac:dyDescent="0.2">
      <c r="A41" s="21" t="s">
        <v>211</v>
      </c>
      <c r="B41">
        <v>46450.003049149032</v>
      </c>
      <c r="C41">
        <v>47719.385525712882</v>
      </c>
      <c r="D41">
        <v>50897.49808385285</v>
      </c>
      <c r="E41">
        <v>54992.312083070778</v>
      </c>
      <c r="F41">
        <v>58983.241003012437</v>
      </c>
      <c r="G41">
        <v>62634.893699069253</v>
      </c>
      <c r="H41">
        <v>65964.574616870697</v>
      </c>
      <c r="I41">
        <v>69017.233466315593</v>
      </c>
      <c r="J41">
        <v>71862.502434060545</v>
      </c>
      <c r="K41">
        <v>74574.758698370511</v>
      </c>
      <c r="L41">
        <v>77175.085137201662</v>
      </c>
      <c r="M41">
        <v>79672.821773787582</v>
      </c>
      <c r="N41">
        <v>82081.102783218696</v>
      </c>
      <c r="O41">
        <v>84416.657046728025</v>
      </c>
      <c r="P41">
        <v>86694.88086215833</v>
      </c>
      <c r="Q41">
        <v>88914.489714764772</v>
      </c>
      <c r="R41">
        <v>91069.955882559341</v>
      </c>
      <c r="S41">
        <v>93156.020777521509</v>
      </c>
      <c r="T41">
        <v>95167.720410557027</v>
      </c>
      <c r="U41">
        <v>97100.408359350215</v>
      </c>
      <c r="V41">
        <v>98949.776105386205</v>
      </c>
      <c r="W41">
        <v>100711.87063754159</v>
      </c>
      <c r="X41">
        <v>102383.10925082079</v>
      </c>
      <c r="Y41">
        <v>103960.2914995731</v>
      </c>
      <c r="Z41">
        <v>105440.60829452481</v>
      </c>
      <c r="AA41">
        <v>106821.64816176939</v>
      </c>
      <c r="AB41">
        <v>108101.40070920999</v>
      </c>
      <c r="AC41">
        <v>109278.257371502</v>
      </c>
      <c r="AD41">
        <v>110351.0095280939</v>
      </c>
      <c r="AE41">
        <v>111318.84411028679</v>
      </c>
      <c r="AF41">
        <v>112181.3368321779</v>
      </c>
      <c r="AG41">
        <v>112938.4431968181</v>
      </c>
      <c r="AH41">
        <v>113590.48744281429</v>
      </c>
      <c r="AI41">
        <v>114138.1496079333</v>
      </c>
      <c r="AJ41">
        <v>114582.4508950154</v>
      </c>
      <c r="AK41">
        <v>114924.7375317401</v>
      </c>
      <c r="AL41">
        <v>115166.6633195826</v>
      </c>
      <c r="AM41">
        <v>115310.1710687595</v>
      </c>
      <c r="AN41">
        <v>115357.4731152411</v>
      </c>
    </row>
    <row r="42" spans="1:40" ht="14.25" x14ac:dyDescent="0.2">
      <c r="A42" s="21" t="s">
        <v>212</v>
      </c>
      <c r="B42">
        <v>123782.3285486083</v>
      </c>
      <c r="C42">
        <v>127187.8495739308</v>
      </c>
      <c r="D42">
        <v>135703.43385085859</v>
      </c>
      <c r="E42">
        <v>146646.1655548554</v>
      </c>
      <c r="F42">
        <v>157258.2563601828</v>
      </c>
      <c r="G42">
        <v>166937.6932596736</v>
      </c>
      <c r="H42">
        <v>175784.54476314349</v>
      </c>
      <c r="I42">
        <v>183983.729417528</v>
      </c>
      <c r="J42">
        <v>191795.19230712109</v>
      </c>
      <c r="K42">
        <v>199485.8174230213</v>
      </c>
      <c r="L42">
        <v>207126.68774830329</v>
      </c>
      <c r="M42">
        <v>214739.9565787662</v>
      </c>
      <c r="N42">
        <v>222354.2651723832</v>
      </c>
      <c r="O42">
        <v>230004.8047070271</v>
      </c>
      <c r="P42">
        <v>237722.24857856441</v>
      </c>
      <c r="Q42">
        <v>245496.4756915163</v>
      </c>
      <c r="R42">
        <v>253305.04428490991</v>
      </c>
      <c r="S42">
        <v>261123.64066436159</v>
      </c>
      <c r="T42">
        <v>268926.10165007762</v>
      </c>
      <c r="U42">
        <v>276684.45770268218</v>
      </c>
      <c r="V42">
        <v>284368.99835620448</v>
      </c>
      <c r="W42">
        <v>291948.36143369903</v>
      </c>
      <c r="X42">
        <v>299389.64732171391</v>
      </c>
      <c r="Y42">
        <v>306658.5593334185</v>
      </c>
      <c r="Z42">
        <v>313719.57089579088</v>
      </c>
      <c r="AA42">
        <v>320536.11995408073</v>
      </c>
      <c r="AB42">
        <v>327070.83059817209</v>
      </c>
      <c r="AC42">
        <v>333285.76148316427</v>
      </c>
      <c r="AD42">
        <v>339142.68014466978</v>
      </c>
      <c r="AE42">
        <v>344603.36180353002</v>
      </c>
      <c r="AF42">
        <v>349629.91072217358</v>
      </c>
      <c r="AG42">
        <v>354185.10162434098</v>
      </c>
      <c r="AH42">
        <v>358232.73813170858</v>
      </c>
      <c r="AI42">
        <v>361738.02461659402</v>
      </c>
      <c r="AJ42">
        <v>364667.94733251509</v>
      </c>
      <c r="AK42">
        <v>366991.66017755592</v>
      </c>
      <c r="AL42">
        <v>368680.86998426862</v>
      </c>
      <c r="AM42">
        <v>369710.21582896932</v>
      </c>
      <c r="AN42">
        <v>370057.6365281</v>
      </c>
    </row>
    <row r="43" spans="1:40" ht="14.25" x14ac:dyDescent="0.2">
      <c r="A43" s="21" t="s">
        <v>213</v>
      </c>
      <c r="B43">
        <v>421311.10404089559</v>
      </c>
      <c r="C43">
        <v>435523.90778612747</v>
      </c>
      <c r="D43">
        <v>471209.5471609754</v>
      </c>
      <c r="E43">
        <v>517215.27508195332</v>
      </c>
      <c r="F43">
        <v>561507.91614147252</v>
      </c>
      <c r="G43">
        <v>601560.64743059722</v>
      </c>
      <c r="H43">
        <v>638209.9421787794</v>
      </c>
      <c r="I43">
        <v>672868.10742296744</v>
      </c>
      <c r="J43">
        <v>707457.20301639347</v>
      </c>
      <c r="K43">
        <v>743898.16464170616</v>
      </c>
      <c r="L43">
        <v>782491.43470371654</v>
      </c>
      <c r="M43">
        <v>823049.22501054883</v>
      </c>
      <c r="N43">
        <v>865325.42254038353</v>
      </c>
      <c r="O43">
        <v>909008.3505176655</v>
      </c>
      <c r="P43">
        <v>953768.63073439663</v>
      </c>
      <c r="Q43">
        <v>999437.48582335713</v>
      </c>
      <c r="R43">
        <v>1045878.010675553</v>
      </c>
      <c r="S43">
        <v>1092935.636553</v>
      </c>
      <c r="T43">
        <v>1140437.9429382519</v>
      </c>
      <c r="U43">
        <v>1188194.68391942</v>
      </c>
      <c r="V43">
        <v>1235998.0539712559</v>
      </c>
      <c r="W43">
        <v>1283623.2164032231</v>
      </c>
      <c r="X43">
        <v>1330829.115397797</v>
      </c>
      <c r="Y43">
        <v>1377359.58941117</v>
      </c>
      <c r="Z43">
        <v>1422944.7997267779</v>
      </c>
      <c r="AA43">
        <v>1467302.9831342241</v>
      </c>
      <c r="AB43">
        <v>1510142.532072159</v>
      </c>
      <c r="AC43">
        <v>1551164.3991714639</v>
      </c>
      <c r="AD43">
        <v>1590064.8160446589</v>
      </c>
      <c r="AE43">
        <v>1626538.30850036</v>
      </c>
      <c r="AF43">
        <v>1660280.9822643211</v>
      </c>
      <c r="AG43">
        <v>1690994.0449391031</v>
      </c>
      <c r="AH43">
        <v>1718387.5215431829</v>
      </c>
      <c r="AI43">
        <v>1742184.112773973</v>
      </c>
      <c r="AJ43">
        <v>1762123.137398314</v>
      </c>
      <c r="AK43">
        <v>1777964.493163371</v>
      </c>
      <c r="AL43">
        <v>1789492.564623961</v>
      </c>
      <c r="AM43">
        <v>1796520.001580111</v>
      </c>
      <c r="AN43">
        <v>1798891.288678264</v>
      </c>
    </row>
    <row r="44" spans="1:40" ht="14.25" x14ac:dyDescent="0.2">
      <c r="A44" s="21" t="s">
        <v>214</v>
      </c>
      <c r="B44">
        <v>40294.225269378127</v>
      </c>
      <c r="C44">
        <v>40647.781346250973</v>
      </c>
      <c r="D44">
        <v>41540.410345045697</v>
      </c>
      <c r="E44">
        <v>42719.1265141681</v>
      </c>
      <c r="F44">
        <v>43952.372333485117</v>
      </c>
      <c r="G44">
        <v>45153.698332992193</v>
      </c>
      <c r="H44">
        <v>46271.229716322552</v>
      </c>
      <c r="I44">
        <v>47248.837067959008</v>
      </c>
      <c r="J44">
        <v>48027.417318252519</v>
      </c>
      <c r="K44">
        <v>48565.933147268857</v>
      </c>
      <c r="L44">
        <v>48902.137376368373</v>
      </c>
      <c r="M44">
        <v>49097.282663937709</v>
      </c>
      <c r="N44">
        <v>49215.340608505387</v>
      </c>
      <c r="O44">
        <v>49321.567440841063</v>
      </c>
      <c r="P44">
        <v>49470.11926956159</v>
      </c>
      <c r="Q44">
        <v>49668.493684738962</v>
      </c>
      <c r="R44">
        <v>49912.538835015912</v>
      </c>
      <c r="S44">
        <v>50198.145034572139</v>
      </c>
      <c r="T44">
        <v>50521.205950829913</v>
      </c>
      <c r="U44">
        <v>50877.583528589181</v>
      </c>
      <c r="V44">
        <v>51263.076531079518</v>
      </c>
      <c r="W44">
        <v>51673.39266246184</v>
      </c>
      <c r="X44">
        <v>52104.124311038278</v>
      </c>
      <c r="Y44">
        <v>52550.7280181858</v>
      </c>
      <c r="Z44">
        <v>53008.507834824479</v>
      </c>
      <c r="AA44">
        <v>53472.602774749728</v>
      </c>
      <c r="AB44">
        <v>53937.97861184764</v>
      </c>
      <c r="AC44">
        <v>54399.424295282377</v>
      </c>
      <c r="AD44">
        <v>54851.553272252902</v>
      </c>
      <c r="AE44">
        <v>55288.810010808498</v>
      </c>
      <c r="AF44">
        <v>55705.482004384423</v>
      </c>
      <c r="AG44">
        <v>56095.717514092503</v>
      </c>
      <c r="AH44">
        <v>56453.549263391717</v>
      </c>
      <c r="AI44">
        <v>56772.924241773297</v>
      </c>
      <c r="AJ44">
        <v>57047.73969899815</v>
      </c>
      <c r="AK44">
        <v>57271.885319057241</v>
      </c>
      <c r="AL44">
        <v>57439.291453671503</v>
      </c>
      <c r="AM44">
        <v>57543.983169673127</v>
      </c>
      <c r="AN44">
        <v>57580.13972445816</v>
      </c>
    </row>
    <row r="45" spans="1:40" ht="14.25" x14ac:dyDescent="0.2">
      <c r="A45" s="21" t="s">
        <v>215</v>
      </c>
      <c r="B45">
        <v>17470.728074872739</v>
      </c>
      <c r="C45">
        <v>17976.202625133661</v>
      </c>
      <c r="D45">
        <v>19214.45397512733</v>
      </c>
      <c r="E45">
        <v>20737.440055421412</v>
      </c>
      <c r="F45">
        <v>22089.160206481611</v>
      </c>
      <c r="G45">
        <v>23215.85030118627</v>
      </c>
      <c r="H45">
        <v>24204.815476925709</v>
      </c>
      <c r="I45">
        <v>25168.72484585605</v>
      </c>
      <c r="J45">
        <v>26241.7847202823</v>
      </c>
      <c r="K45">
        <v>27548.14564186124</v>
      </c>
      <c r="L45">
        <v>29094.239144763789</v>
      </c>
      <c r="M45">
        <v>30849.61296574122</v>
      </c>
      <c r="N45">
        <v>32774.265437230257</v>
      </c>
      <c r="O45">
        <v>34815.224075887803</v>
      </c>
      <c r="P45">
        <v>36916.236291132947</v>
      </c>
      <c r="Q45">
        <v>39059.160245325518</v>
      </c>
      <c r="R45">
        <v>41236.09016979576</v>
      </c>
      <c r="S45">
        <v>43438.316444166572</v>
      </c>
      <c r="T45">
        <v>45656.356007830662</v>
      </c>
      <c r="U45">
        <v>47879.994933290967</v>
      </c>
      <c r="V45">
        <v>50098.343446518033</v>
      </c>
      <c r="W45">
        <v>52299.903476140978</v>
      </c>
      <c r="X45">
        <v>54472.648591373239</v>
      </c>
      <c r="Y45">
        <v>56604.115951793159</v>
      </c>
      <c r="Z45">
        <v>58681.509644826983</v>
      </c>
      <c r="AA45">
        <v>60691.814534069417</v>
      </c>
      <c r="AB45">
        <v>62621.919489055363</v>
      </c>
      <c r="AC45">
        <v>64458.748620794882</v>
      </c>
      <c r="AD45">
        <v>66189.398913688987</v>
      </c>
      <c r="AE45">
        <v>67801.282429837869</v>
      </c>
      <c r="AF45">
        <v>69282.271072686897</v>
      </c>
      <c r="AG45">
        <v>70620.841739660915</v>
      </c>
      <c r="AH45">
        <v>71806.219573654686</v>
      </c>
      <c r="AI45">
        <v>72828.516946125106</v>
      </c>
      <c r="AJ45">
        <v>73678.865774338643</v>
      </c>
      <c r="AK45">
        <v>74349.540795315799</v>
      </c>
      <c r="AL45">
        <v>74834.07149127296</v>
      </c>
      <c r="AM45">
        <v>75127.340486621819</v>
      </c>
      <c r="AN45">
        <v>75225.666414211475</v>
      </c>
    </row>
    <row r="46" spans="1:40" ht="14.25" x14ac:dyDescent="0.2">
      <c r="A46" s="21" t="s">
        <v>216</v>
      </c>
      <c r="B46">
        <v>101803.0146975994</v>
      </c>
      <c r="C46">
        <v>102563.39590394461</v>
      </c>
      <c r="D46">
        <v>104480.19360820259</v>
      </c>
      <c r="E46">
        <v>107005.19068597451</v>
      </c>
      <c r="F46">
        <v>109645.0133440637</v>
      </c>
      <c r="G46">
        <v>112234.7897128226</v>
      </c>
      <c r="H46">
        <v>114690.24472036349</v>
      </c>
      <c r="I46">
        <v>116920.7596149289</v>
      </c>
      <c r="J46">
        <v>118830.7232616557</v>
      </c>
      <c r="K46">
        <v>120348.4275278602</v>
      </c>
      <c r="L46">
        <v>121511.2533243673</v>
      </c>
      <c r="M46">
        <v>122389.3480972028</v>
      </c>
      <c r="N46">
        <v>123057.5952153262</v>
      </c>
      <c r="O46">
        <v>123594.0454694017</v>
      </c>
      <c r="P46">
        <v>124065.61965127059</v>
      </c>
      <c r="Q46">
        <v>124487.52863666099</v>
      </c>
      <c r="R46">
        <v>124861.99505041059</v>
      </c>
      <c r="S46">
        <v>125191.3307279639</v>
      </c>
      <c r="T46">
        <v>125477.9273613619</v>
      </c>
      <c r="U46">
        <v>125724.24748742751</v>
      </c>
      <c r="V46">
        <v>125932.8158633142</v>
      </c>
      <c r="W46">
        <v>126106.2112696925</v>
      </c>
      <c r="X46">
        <v>126247.05877707549</v>
      </c>
      <c r="Y46">
        <v>126358.02250619981</v>
      </c>
      <c r="Z46">
        <v>126441.7989090051</v>
      </c>
      <c r="AA46">
        <v>126501.11059261271</v>
      </c>
      <c r="AB46">
        <v>126538.70070486949</v>
      </c>
      <c r="AC46">
        <v>126557.3278964592</v>
      </c>
      <c r="AD46">
        <v>126559.7618713619</v>
      </c>
      <c r="AE46">
        <v>126548.77953455161</v>
      </c>
      <c r="AF46">
        <v>126527.1617432901</v>
      </c>
      <c r="AG46">
        <v>126497.6906661856</v>
      </c>
      <c r="AH46">
        <v>126463.1477523955</v>
      </c>
      <c r="AI46">
        <v>126426.3123118997</v>
      </c>
      <c r="AJ46">
        <v>126389.9607067224</v>
      </c>
      <c r="AK46">
        <v>126356.86615228609</v>
      </c>
      <c r="AL46">
        <v>126329.79912777861</v>
      </c>
      <c r="AM46">
        <v>126311.5283944744</v>
      </c>
      <c r="AN46">
        <v>126304.8226213921</v>
      </c>
    </row>
    <row r="47" spans="1:40" ht="14.25" x14ac:dyDescent="0.2">
      <c r="A47" s="21" t="s">
        <v>217</v>
      </c>
      <c r="B47">
        <v>101531.7046580208</v>
      </c>
      <c r="C47">
        <v>103750.30578503131</v>
      </c>
      <c r="D47">
        <v>109229.98378227709</v>
      </c>
      <c r="E47">
        <v>116129.66431035991</v>
      </c>
      <c r="F47">
        <v>122660.6175755664</v>
      </c>
      <c r="G47">
        <v>128543.73589768499</v>
      </c>
      <c r="H47">
        <v>133977.36077960781</v>
      </c>
      <c r="I47">
        <v>139218.70320700429</v>
      </c>
      <c r="J47">
        <v>144577.37996834781</v>
      </c>
      <c r="K47">
        <v>150339.95880484191</v>
      </c>
      <c r="L47">
        <v>156527.1305945128</v>
      </c>
      <c r="M47">
        <v>163079.5581201248</v>
      </c>
      <c r="N47">
        <v>169925.1718092107</v>
      </c>
      <c r="O47">
        <v>176977.38905242959</v>
      </c>
      <c r="P47">
        <v>184149.6861133606</v>
      </c>
      <c r="Q47">
        <v>191407.64152484681</v>
      </c>
      <c r="R47">
        <v>198729.4734710927</v>
      </c>
      <c r="S47">
        <v>206091.29273876929</v>
      </c>
      <c r="T47">
        <v>213467.11839615149</v>
      </c>
      <c r="U47">
        <v>220828.91834650451</v>
      </c>
      <c r="V47">
        <v>228146.67686036759</v>
      </c>
      <c r="W47">
        <v>235388.49098099361</v>
      </c>
      <c r="X47">
        <v>242520.6974230734</v>
      </c>
      <c r="Y47">
        <v>249508.03124501111</v>
      </c>
      <c r="Z47">
        <v>256313.81716867199</v>
      </c>
      <c r="AA47">
        <v>262900.19394884928</v>
      </c>
      <c r="AB47">
        <v>269228.37166053272</v>
      </c>
      <c r="AC47">
        <v>275258.92118042172</v>
      </c>
      <c r="AD47">
        <v>280952.09449719219</v>
      </c>
      <c r="AE47">
        <v>286268.1738022198</v>
      </c>
      <c r="AF47">
        <v>291167.84660059097</v>
      </c>
      <c r="AG47">
        <v>295612.60335522023</v>
      </c>
      <c r="AH47">
        <v>299565.15345082898</v>
      </c>
      <c r="AI47">
        <v>302989.85455740523</v>
      </c>
      <c r="AJ47">
        <v>305853.14980391611</v>
      </c>
      <c r="AK47">
        <v>308124.00656306278</v>
      </c>
      <c r="AL47">
        <v>309774.35011789098</v>
      </c>
      <c r="AM47">
        <v>310779.48505209573</v>
      </c>
      <c r="AN47">
        <v>311118.49689828203</v>
      </c>
    </row>
    <row r="48" spans="1:40" ht="14.25" x14ac:dyDescent="0.2">
      <c r="A48" s="21" t="s">
        <v>218</v>
      </c>
      <c r="B48">
        <v>54801.586556831287</v>
      </c>
      <c r="C48">
        <v>56557.692587346057</v>
      </c>
      <c r="D48">
        <v>60905.928071934948</v>
      </c>
      <c r="E48">
        <v>66359.808177348503</v>
      </c>
      <c r="F48">
        <v>71356.545590016729</v>
      </c>
      <c r="G48">
        <v>75655.342229417845</v>
      </c>
      <c r="H48">
        <v>79490.190831738873</v>
      </c>
      <c r="I48">
        <v>83185.322609924493</v>
      </c>
      <c r="J48">
        <v>87142.530391880864</v>
      </c>
      <c r="K48">
        <v>91743.533266575978</v>
      </c>
      <c r="L48">
        <v>97023.291648975966</v>
      </c>
      <c r="M48">
        <v>102907.1799415569</v>
      </c>
      <c r="N48">
        <v>109294.5135327184</v>
      </c>
      <c r="O48">
        <v>116050.74691962601</v>
      </c>
      <c r="P48">
        <v>123032.3805880672</v>
      </c>
      <c r="Q48">
        <v>130191.4210272121</v>
      </c>
      <c r="R48">
        <v>137504.66610953701</v>
      </c>
      <c r="S48">
        <v>144945.69101114071</v>
      </c>
      <c r="T48">
        <v>152484.83809340349</v>
      </c>
      <c r="U48">
        <v>160089.25134554511</v>
      </c>
      <c r="V48">
        <v>167722.95957041541</v>
      </c>
      <c r="W48">
        <v>175347.01196373609</v>
      </c>
      <c r="X48">
        <v>182919.66905275831</v>
      </c>
      <c r="Y48">
        <v>190396.6511236394</v>
      </c>
      <c r="Z48">
        <v>197731.44528225751</v>
      </c>
      <c r="AA48">
        <v>204875.671170402</v>
      </c>
      <c r="AB48">
        <v>211779.50411361401</v>
      </c>
      <c r="AC48">
        <v>218392.15312959469</v>
      </c>
      <c r="AD48">
        <v>224662.38980395719</v>
      </c>
      <c r="AE48">
        <v>230539.12257571329</v>
      </c>
      <c r="AF48">
        <v>235972.0095058759</v>
      </c>
      <c r="AG48">
        <v>240912.1011708359</v>
      </c>
      <c r="AH48">
        <v>245312.50397300729</v>
      </c>
      <c r="AI48">
        <v>249129.05294191829</v>
      </c>
      <c r="AJ48">
        <v>252320.98205724431</v>
      </c>
      <c r="AK48">
        <v>254851.57930791099</v>
      </c>
      <c r="AL48">
        <v>256688.81315187871</v>
      </c>
      <c r="AM48">
        <v>257805.91679829339</v>
      </c>
      <c r="AN48">
        <v>258181.91682902211</v>
      </c>
    </row>
    <row r="49" spans="1:40" ht="14.25" x14ac:dyDescent="0.2">
      <c r="A49" s="21" t="s">
        <v>219</v>
      </c>
      <c r="B49">
        <v>59677.345914108897</v>
      </c>
      <c r="C49">
        <v>59948.770508815513</v>
      </c>
      <c r="D49">
        <v>60690.452259325757</v>
      </c>
      <c r="E49">
        <v>61797.57136515576</v>
      </c>
      <c r="F49">
        <v>63175.440029890116</v>
      </c>
      <c r="G49">
        <v>64767.768239154968</v>
      </c>
      <c r="H49">
        <v>66524.956455097825</v>
      </c>
      <c r="I49">
        <v>68392.18764889249</v>
      </c>
      <c r="J49">
        <v>70308.177929813028</v>
      </c>
      <c r="K49">
        <v>72215.515133801862</v>
      </c>
      <c r="L49">
        <v>74096.037839287412</v>
      </c>
      <c r="M49">
        <v>75941.712958445918</v>
      </c>
      <c r="N49">
        <v>77744.174096442963</v>
      </c>
      <c r="O49">
        <v>79494.761639943812</v>
      </c>
      <c r="P49">
        <v>81185.554560244433</v>
      </c>
      <c r="Q49">
        <v>82812.536861739587</v>
      </c>
      <c r="R49">
        <v>84372.952850859132</v>
      </c>
      <c r="S49">
        <v>85864.371598041209</v>
      </c>
      <c r="T49">
        <v>87284.692403317342</v>
      </c>
      <c r="U49">
        <v>88632.147784613175</v>
      </c>
      <c r="V49">
        <v>89905.30407155132</v>
      </c>
      <c r="W49">
        <v>91103.059708919187</v>
      </c>
      <c r="X49">
        <v>92224.641392844889</v>
      </c>
      <c r="Y49">
        <v>93269.598178987726</v>
      </c>
      <c r="Z49">
        <v>94237.793715649517</v>
      </c>
      <c r="AA49">
        <v>95129.396765630765</v>
      </c>
      <c r="AB49">
        <v>95944.870188944886</v>
      </c>
      <c r="AC49">
        <v>96684.958564206449</v>
      </c>
      <c r="AD49">
        <v>97350.67462977588</v>
      </c>
      <c r="AE49">
        <v>97943.284726671496</v>
      </c>
      <c r="AF49">
        <v>98464.293424042451</v>
      </c>
      <c r="AG49">
        <v>98915.427504806416</v>
      </c>
      <c r="AH49">
        <v>99298.619484084556</v>
      </c>
      <c r="AI49">
        <v>99615.990826540219</v>
      </c>
      <c r="AJ49">
        <v>99869.835020852261</v>
      </c>
      <c r="AK49">
        <v>100062.60066053081</v>
      </c>
      <c r="AL49">
        <v>100196.87467036879</v>
      </c>
      <c r="AM49">
        <v>100275.3658071727</v>
      </c>
      <c r="AN49">
        <v>100300.8885522818</v>
      </c>
    </row>
    <row r="50" spans="1:40" ht="14.25" x14ac:dyDescent="0.2">
      <c r="A50" s="21" t="s">
        <v>220</v>
      </c>
      <c r="B50">
        <v>46450.003049149032</v>
      </c>
      <c r="C50">
        <v>47577.547912494847</v>
      </c>
      <c r="D50">
        <v>50424.712991829329</v>
      </c>
      <c r="E50">
        <v>54162.483211843457</v>
      </c>
      <c r="F50">
        <v>57956.244386426988</v>
      </c>
      <c r="G50">
        <v>61596.725239037492</v>
      </c>
      <c r="H50">
        <v>65061.492260325816</v>
      </c>
      <c r="I50">
        <v>68336.496731673891</v>
      </c>
      <c r="J50">
        <v>71416.240277468358</v>
      </c>
      <c r="K50">
        <v>74304.989690407252</v>
      </c>
      <c r="L50">
        <v>77020.841790135994</v>
      </c>
      <c r="M50">
        <v>79591.786013151563</v>
      </c>
      <c r="N50">
        <v>82053.737130240959</v>
      </c>
      <c r="O50">
        <v>84449.878064173885</v>
      </c>
      <c r="P50">
        <v>86819.999219350168</v>
      </c>
      <c r="Q50">
        <v>89167.514431324991</v>
      </c>
      <c r="R50">
        <v>91486.042985142209</v>
      </c>
      <c r="S50">
        <v>93769.045144502583</v>
      </c>
      <c r="T50">
        <v>96009.847092810713</v>
      </c>
      <c r="U50">
        <v>98201.667945088979</v>
      </c>
      <c r="V50">
        <v>100337.6487343941</v>
      </c>
      <c r="W50">
        <v>102410.8832529814</v>
      </c>
      <c r="X50">
        <v>104414.4506049231</v>
      </c>
      <c r="Y50">
        <v>106341.44930347829</v>
      </c>
      <c r="Z50">
        <v>108185.03272348311</v>
      </c>
      <c r="AA50">
        <v>109938.4456967406</v>
      </c>
      <c r="AB50">
        <v>111595.0620171086</v>
      </c>
      <c r="AC50">
        <v>113148.4226020491</v>
      </c>
      <c r="AD50">
        <v>114592.2740391307</v>
      </c>
      <c r="AE50">
        <v>115920.60722969681</v>
      </c>
      <c r="AF50">
        <v>117127.6958278988</v>
      </c>
      <c r="AG50">
        <v>118208.1341618928</v>
      </c>
      <c r="AH50">
        <v>119156.8743154441</v>
      </c>
      <c r="AI50">
        <v>119969.26204273741</v>
      </c>
      <c r="AJ50">
        <v>120641.0711870958</v>
      </c>
      <c r="AK50">
        <v>121168.5362757244</v>
      </c>
      <c r="AL50">
        <v>121548.38296767601</v>
      </c>
      <c r="AM50">
        <v>121777.8560410981</v>
      </c>
      <c r="AN50">
        <v>121854.7446184938</v>
      </c>
    </row>
    <row r="51" spans="1:40" ht="14.25" x14ac:dyDescent="0.2">
      <c r="A51" s="21" t="s">
        <v>221</v>
      </c>
      <c r="B51">
        <v>123782.3285486083</v>
      </c>
      <c r="C51">
        <v>127196.5307326935</v>
      </c>
      <c r="D51">
        <v>135712.41967863249</v>
      </c>
      <c r="E51">
        <v>146599.78789338961</v>
      </c>
      <c r="F51">
        <v>157056.77127954119</v>
      </c>
      <c r="G51">
        <v>166503.54819582851</v>
      </c>
      <c r="H51">
        <v>175091.95748230221</v>
      </c>
      <c r="I51">
        <v>183069.98844484601</v>
      </c>
      <c r="J51">
        <v>190769.40896036071</v>
      </c>
      <c r="K51">
        <v>198521.91843962629</v>
      </c>
      <c r="L51">
        <v>206407.0253848611</v>
      </c>
      <c r="M51">
        <v>214437.16384702871</v>
      </c>
      <c r="N51">
        <v>222627.33484494919</v>
      </c>
      <c r="O51">
        <v>230995.25470494619</v>
      </c>
      <c r="P51">
        <v>239554.4044908059</v>
      </c>
      <c r="Q51">
        <v>248290.79182556289</v>
      </c>
      <c r="R51">
        <v>257180.6830695057</v>
      </c>
      <c r="S51">
        <v>266197.0778021267</v>
      </c>
      <c r="T51">
        <v>275309.60008524382</v>
      </c>
      <c r="U51">
        <v>284484.42113227578</v>
      </c>
      <c r="V51">
        <v>293684.21891648899</v>
      </c>
      <c r="W51">
        <v>302868.18032933708</v>
      </c>
      <c r="X51">
        <v>311992.0514542773</v>
      </c>
      <c r="Y51">
        <v>321008.24133161118</v>
      </c>
      <c r="Z51">
        <v>329865.98423758132</v>
      </c>
      <c r="AA51">
        <v>338511.56496934022</v>
      </c>
      <c r="AB51">
        <v>346888.61090297537</v>
      </c>
      <c r="AC51">
        <v>354938.45366497693</v>
      </c>
      <c r="AD51">
        <v>362600.56212404848</v>
      </c>
      <c r="AE51">
        <v>369813.04707198212</v>
      </c>
      <c r="AF51">
        <v>376513.23642872018</v>
      </c>
      <c r="AG51">
        <v>382638.31809526001</v>
      </c>
      <c r="AH51">
        <v>388126.04571514443</v>
      </c>
      <c r="AI51">
        <v>392915.50062683917</v>
      </c>
      <c r="AJ51">
        <v>396947.9012405856</v>
      </c>
      <c r="AK51">
        <v>400167.44900888082</v>
      </c>
      <c r="AL51">
        <v>402522.19814259262</v>
      </c>
      <c r="AM51">
        <v>403964.93432483071</v>
      </c>
      <c r="AN51">
        <v>404454.04596776672</v>
      </c>
    </row>
    <row r="52" spans="1:40" ht="14.25" x14ac:dyDescent="0.2">
      <c r="A52" s="21" t="s">
        <v>222</v>
      </c>
      <c r="B52">
        <v>421311.10404089559</v>
      </c>
      <c r="C52">
        <v>436150.16284195043</v>
      </c>
      <c r="D52">
        <v>473413.49997200182</v>
      </c>
      <c r="E52">
        <v>521404.17171934631</v>
      </c>
      <c r="F52">
        <v>567347.13138416735</v>
      </c>
      <c r="G52">
        <v>608539.39862104761</v>
      </c>
      <c r="H52">
        <v>645910.62409226538</v>
      </c>
      <c r="I52">
        <v>681049.15402146813</v>
      </c>
      <c r="J52">
        <v>716119.01209735393</v>
      </c>
      <c r="K52">
        <v>753299.22042728646</v>
      </c>
      <c r="L52">
        <v>793023.405364951</v>
      </c>
      <c r="M52">
        <v>835213.89213682874</v>
      </c>
      <c r="N52">
        <v>879750.8064395329</v>
      </c>
      <c r="O52">
        <v>926464.83876284875</v>
      </c>
      <c r="P52">
        <v>975163.84588178596</v>
      </c>
      <c r="Q52">
        <v>1025741.294906149</v>
      </c>
      <c r="R52">
        <v>1078094.7679741329</v>
      </c>
      <c r="S52">
        <v>1132093.0863412479</v>
      </c>
      <c r="T52">
        <v>1187574.026789523</v>
      </c>
      <c r="U52">
        <v>1244342.2497670851</v>
      </c>
      <c r="V52">
        <v>1302167.521868299</v>
      </c>
      <c r="W52">
        <v>1360783.3221628531</v>
      </c>
      <c r="X52">
        <v>1419885.9271375751</v>
      </c>
      <c r="Y52">
        <v>1479134.0720831079</v>
      </c>
      <c r="Z52">
        <v>1538149.287072137</v>
      </c>
      <c r="AA52">
        <v>1596517.0026724881</v>
      </c>
      <c r="AB52">
        <v>1653788.51368493</v>
      </c>
      <c r="AC52">
        <v>1709483.8780263029</v>
      </c>
      <c r="AD52">
        <v>1763095.812033542</v>
      </c>
      <c r="AE52">
        <v>1814094.6227307811</v>
      </c>
      <c r="AF52">
        <v>1861934.1919568521</v>
      </c>
      <c r="AG52">
        <v>1906058.9969016821</v>
      </c>
      <c r="AH52">
        <v>1945912.117019817</v>
      </c>
      <c r="AI52">
        <v>1980944.1392423981</v>
      </c>
      <c r="AJ52">
        <v>2010622.8329663831</v>
      </c>
      <c r="AK52">
        <v>2034443.424837643</v>
      </c>
      <c r="AL52">
        <v>2051939.262521534</v>
      </c>
      <c r="AM52">
        <v>2062692.618371045</v>
      </c>
      <c r="AN52">
        <v>2066345.3502327569</v>
      </c>
    </row>
    <row r="55" spans="1:40" x14ac:dyDescent="0.2">
      <c r="A55" s="206" t="s">
        <v>262</v>
      </c>
    </row>
    <row r="56" spans="1:40" ht="14.25" x14ac:dyDescent="0.2">
      <c r="A56"/>
      <c r="B56" s="21">
        <v>2022</v>
      </c>
      <c r="C56" s="21">
        <v>2023</v>
      </c>
      <c r="D56" s="21">
        <v>2024</v>
      </c>
      <c r="E56" s="21">
        <v>2025</v>
      </c>
      <c r="F56" s="21">
        <v>2026</v>
      </c>
      <c r="G56" s="21">
        <v>2027</v>
      </c>
      <c r="H56" s="21">
        <v>2028</v>
      </c>
      <c r="I56" s="21">
        <v>2029</v>
      </c>
      <c r="J56" s="21">
        <v>2030</v>
      </c>
      <c r="K56" s="21">
        <v>2031</v>
      </c>
      <c r="L56" s="21">
        <v>2032</v>
      </c>
      <c r="M56" s="21">
        <v>2033</v>
      </c>
      <c r="N56" s="21">
        <v>2034</v>
      </c>
      <c r="O56" s="21">
        <v>2035</v>
      </c>
      <c r="P56" s="21">
        <v>2036</v>
      </c>
      <c r="Q56" s="21">
        <v>2037</v>
      </c>
      <c r="R56" s="21">
        <v>2038</v>
      </c>
      <c r="S56" s="21">
        <v>2039</v>
      </c>
      <c r="T56" s="21">
        <v>2040</v>
      </c>
      <c r="U56" s="21">
        <v>2041</v>
      </c>
      <c r="V56" s="21">
        <v>2042</v>
      </c>
      <c r="W56" s="21">
        <v>2043</v>
      </c>
      <c r="X56" s="21">
        <v>2044</v>
      </c>
      <c r="Y56" s="21">
        <v>2045</v>
      </c>
      <c r="Z56" s="21">
        <v>2046</v>
      </c>
      <c r="AA56" s="21">
        <v>2047</v>
      </c>
      <c r="AB56" s="21">
        <v>2048</v>
      </c>
      <c r="AC56" s="21">
        <v>2049</v>
      </c>
      <c r="AD56" s="21">
        <v>2050</v>
      </c>
      <c r="AE56" s="21">
        <v>2051</v>
      </c>
      <c r="AF56" s="21">
        <v>2052</v>
      </c>
      <c r="AG56" s="21">
        <v>2053</v>
      </c>
      <c r="AH56" s="21">
        <v>2054</v>
      </c>
      <c r="AI56" s="21">
        <v>2055</v>
      </c>
      <c r="AJ56" s="21">
        <v>2056</v>
      </c>
      <c r="AK56" s="21">
        <v>2057</v>
      </c>
      <c r="AL56" s="21">
        <v>2058</v>
      </c>
      <c r="AM56" s="21">
        <v>2059</v>
      </c>
      <c r="AN56" s="21">
        <v>2060</v>
      </c>
    </row>
    <row r="57" spans="1:40" ht="14.25" x14ac:dyDescent="0.2">
      <c r="A57" s="208" t="s">
        <v>67</v>
      </c>
      <c r="B57">
        <v>18002.06128553487</v>
      </c>
      <c r="C57">
        <v>18269.323525456432</v>
      </c>
      <c r="D57">
        <v>18926.656634159051</v>
      </c>
      <c r="E57">
        <v>19751.617294720581</v>
      </c>
      <c r="F57">
        <v>20536.50544840431</v>
      </c>
      <c r="G57">
        <v>21233.915865927451</v>
      </c>
      <c r="H57">
        <v>21841.855565827111</v>
      </c>
      <c r="I57">
        <v>22360.478192148519</v>
      </c>
      <c r="J57">
        <v>22791.923923805341</v>
      </c>
      <c r="K57">
        <v>23139.662022922948</v>
      </c>
      <c r="L57">
        <v>23406.86033208092</v>
      </c>
      <c r="M57">
        <v>23597.446027392099</v>
      </c>
      <c r="N57">
        <v>23716.36263342611</v>
      </c>
      <c r="O57">
        <v>23769.386034399478</v>
      </c>
      <c r="P57">
        <v>23762.578463500809</v>
      </c>
      <c r="Q57">
        <v>23701.030946256131</v>
      </c>
      <c r="R57">
        <v>23589.823917864411</v>
      </c>
      <c r="S57">
        <v>23434.282676708492</v>
      </c>
      <c r="T57">
        <v>23239.878200128591</v>
      </c>
      <c r="U57">
        <v>23012.137690633332</v>
      </c>
      <c r="V57">
        <v>22756.566061462068</v>
      </c>
      <c r="W57">
        <v>22478.57908577022</v>
      </c>
      <c r="X57">
        <v>22183.448505271259</v>
      </c>
      <c r="Y57">
        <v>21876.259030921468</v>
      </c>
      <c r="Z57">
        <v>21561.87687468715</v>
      </c>
      <c r="AA57">
        <v>21244.929228318069</v>
      </c>
      <c r="AB57">
        <v>20929.793950083171</v>
      </c>
      <c r="AC57">
        <v>20620.598629134071</v>
      </c>
      <c r="AD57">
        <v>20321.228163639262</v>
      </c>
      <c r="AE57">
        <v>20035.340006454149</v>
      </c>
      <c r="AF57">
        <v>19766.386294116201</v>
      </c>
      <c r="AG57">
        <v>19517.642175081932</v>
      </c>
      <c r="AH57">
        <v>19292.23978589286</v>
      </c>
      <c r="AI57">
        <v>19093.207485137249</v>
      </c>
      <c r="AJ57">
        <v>18923.514141929831</v>
      </c>
      <c r="AK57">
        <v>18786.11848719875</v>
      </c>
      <c r="AL57">
        <v>18684.023773383229</v>
      </c>
      <c r="AM57">
        <v>18620.33825451892</v>
      </c>
      <c r="AN57">
        <v>18598.342300030621</v>
      </c>
    </row>
    <row r="58" spans="1:40" ht="14.25" x14ac:dyDescent="0.2">
      <c r="A58" s="208" t="s">
        <v>68</v>
      </c>
      <c r="B58">
        <v>12304.162743704101</v>
      </c>
      <c r="C58">
        <v>12408.763690375221</v>
      </c>
      <c r="D58">
        <v>12665.018361304499</v>
      </c>
      <c r="E58">
        <v>12985.418411526271</v>
      </c>
      <c r="F58">
        <v>13291.708614581899</v>
      </c>
      <c r="G58">
        <v>13564.451467408629</v>
      </c>
      <c r="H58">
        <v>13799.77526245005</v>
      </c>
      <c r="I58">
        <v>13994.002225982391</v>
      </c>
      <c r="J58">
        <v>14143.7250272648</v>
      </c>
      <c r="K58">
        <v>14246.94140989275</v>
      </c>
      <c r="L58">
        <v>14306.335344983239</v>
      </c>
      <c r="M58">
        <v>14326.14314797419</v>
      </c>
      <c r="N58">
        <v>14310.98376636767</v>
      </c>
      <c r="O58">
        <v>14265.73667286767</v>
      </c>
      <c r="P58">
        <v>14195.00815689935</v>
      </c>
      <c r="Q58">
        <v>14101.786319006091</v>
      </c>
      <c r="R58">
        <v>13988.688107786549</v>
      </c>
      <c r="S58">
        <v>13858.35089804404</v>
      </c>
      <c r="T58">
        <v>13713.400606249301</v>
      </c>
      <c r="U58">
        <v>13556.424202579159</v>
      </c>
      <c r="V58">
        <v>13389.946724650321</v>
      </c>
      <c r="W58">
        <v>13216.41277931605</v>
      </c>
      <c r="X58">
        <v>13038.17242077495</v>
      </c>
      <c r="Y58">
        <v>12857.47121608316</v>
      </c>
      <c r="Z58">
        <v>12676.44425248769</v>
      </c>
      <c r="AA58">
        <v>12497.11380371684</v>
      </c>
      <c r="AB58">
        <v>12321.390352958389</v>
      </c>
      <c r="AC58">
        <v>12151.076666941621</v>
      </c>
      <c r="AD58">
        <v>11987.87462643734</v>
      </c>
      <c r="AE58">
        <v>11833.39454174142</v>
      </c>
      <c r="AF58">
        <v>11689.16671560396</v>
      </c>
      <c r="AG58">
        <v>11556.65505913292</v>
      </c>
      <c r="AH58">
        <v>11437.2726172774</v>
      </c>
      <c r="AI58">
        <v>11332.39891880229</v>
      </c>
      <c r="AJ58">
        <v>11243.39913085325</v>
      </c>
      <c r="AK58">
        <v>11171.64507042182</v>
      </c>
      <c r="AL58">
        <v>11118.5382049324</v>
      </c>
      <c r="AM58">
        <v>11085.534863078959</v>
      </c>
      <c r="AN58">
        <v>11074.17397691644</v>
      </c>
    </row>
    <row r="59" spans="1:40" ht="14.25" x14ac:dyDescent="0.2">
      <c r="A59" s="208" t="s">
        <v>86</v>
      </c>
      <c r="B59">
        <v>6224.4128368227912</v>
      </c>
      <c r="C59">
        <v>6283.2967559329436</v>
      </c>
      <c r="D59">
        <v>6423.7161871903581</v>
      </c>
      <c r="E59">
        <v>6590.0930946414028</v>
      </c>
      <c r="F59">
        <v>6733.0605806038493</v>
      </c>
      <c r="G59">
        <v>6843.9775376690168</v>
      </c>
      <c r="H59">
        <v>6925.5061346965003</v>
      </c>
      <c r="I59">
        <v>6980.9279998153552</v>
      </c>
      <c r="J59">
        <v>7013.9926299134586</v>
      </c>
      <c r="K59">
        <v>7028.1623190105538</v>
      </c>
      <c r="L59">
        <v>7024.6467192546679</v>
      </c>
      <c r="M59">
        <v>7004.1805288624428</v>
      </c>
      <c r="N59">
        <v>6967.6162927723844</v>
      </c>
      <c r="O59">
        <v>6915.9060420786818</v>
      </c>
      <c r="P59">
        <v>6850.1915521626879</v>
      </c>
      <c r="Q59">
        <v>6772.1024260088807</v>
      </c>
      <c r="R59">
        <v>6683.3897123132674</v>
      </c>
      <c r="S59">
        <v>6585.7890237435086</v>
      </c>
      <c r="T59">
        <v>6480.9981458593047</v>
      </c>
      <c r="U59">
        <v>6370.6585751000648</v>
      </c>
      <c r="V59">
        <v>6256.3409505002664</v>
      </c>
      <c r="W59">
        <v>6139.5342409221112</v>
      </c>
      <c r="X59">
        <v>6021.6384704209231</v>
      </c>
      <c r="Y59">
        <v>5903.9607080819969</v>
      </c>
      <c r="Z59">
        <v>5787.7140136678736</v>
      </c>
      <c r="AA59">
        <v>5674.0190145308006</v>
      </c>
      <c r="AB59">
        <v>5563.9077899981776</v>
      </c>
      <c r="AC59">
        <v>5458.3297542630398</v>
      </c>
      <c r="AD59">
        <v>5358.1592552134789</v>
      </c>
      <c r="AE59">
        <v>5264.2046423449337</v>
      </c>
      <c r="AF59">
        <v>5177.2185999711237</v>
      </c>
      <c r="AG59">
        <v>5097.9095908421014</v>
      </c>
      <c r="AH59">
        <v>5026.9543089120834</v>
      </c>
      <c r="AI59">
        <v>4965.0110977961313</v>
      </c>
      <c r="AJ59">
        <v>4912.7343533744934</v>
      </c>
      <c r="AK59">
        <v>4870.7899955766843</v>
      </c>
      <c r="AL59">
        <v>4839.8721667571426</v>
      </c>
      <c r="AM59">
        <v>4820.7213940976744</v>
      </c>
      <c r="AN59">
        <v>4814.1445437600141</v>
      </c>
    </row>
    <row r="60" spans="1:40" ht="14.25" x14ac:dyDescent="0.2">
      <c r="A60" s="208" t="s">
        <v>105</v>
      </c>
      <c r="B60">
        <v>2464.9908072284761</v>
      </c>
      <c r="C60">
        <v>2577.363872154493</v>
      </c>
      <c r="D60">
        <v>2865.2359558037888</v>
      </c>
      <c r="E60">
        <v>3248.061988226571</v>
      </c>
      <c r="F60">
        <v>3628.7189858854899</v>
      </c>
      <c r="G60">
        <v>3981.5904066962971</v>
      </c>
      <c r="H60">
        <v>4308.9748617894902</v>
      </c>
      <c r="I60">
        <v>4618.9726721863581</v>
      </c>
      <c r="J60">
        <v>4925.0517334525384</v>
      </c>
      <c r="K60">
        <v>5242.0202086106838</v>
      </c>
      <c r="L60">
        <v>5573.0378674422018</v>
      </c>
      <c r="M60">
        <v>5917.8264558746932</v>
      </c>
      <c r="N60">
        <v>6275.9706360854307</v>
      </c>
      <c r="O60">
        <v>6646.9061466495787</v>
      </c>
      <c r="P60">
        <v>7029.9040032946159</v>
      </c>
      <c r="Q60">
        <v>7424.0444452293568</v>
      </c>
      <c r="R60">
        <v>7828.2175882522588</v>
      </c>
      <c r="S60">
        <v>8241.1194036999914</v>
      </c>
      <c r="T60">
        <v>8661.2455923415055</v>
      </c>
      <c r="U60">
        <v>9086.8877818950696</v>
      </c>
      <c r="V60">
        <v>9516.1324241022376</v>
      </c>
      <c r="W60">
        <v>9946.8627578523738</v>
      </c>
      <c r="X60">
        <v>10376.764184067461</v>
      </c>
      <c r="Y60">
        <v>10803.33336479392</v>
      </c>
      <c r="Z60">
        <v>11223.891312327631</v>
      </c>
      <c r="AA60">
        <v>11635.60067367963</v>
      </c>
      <c r="AB60">
        <v>12035.487341154159</v>
      </c>
      <c r="AC60">
        <v>12420.466431627179</v>
      </c>
      <c r="AD60">
        <v>12787.37257621607</v>
      </c>
      <c r="AE60">
        <v>13132.99434996011</v>
      </c>
      <c r="AF60">
        <v>13454.112550072239</v>
      </c>
      <c r="AG60">
        <v>13747.54190410475</v>
      </c>
      <c r="AH60">
        <v>14010.1756594583</v>
      </c>
      <c r="AI60">
        <v>14239.03237708109</v>
      </c>
      <c r="AJ60">
        <v>14431.30412946662</v>
      </c>
      <c r="AK60">
        <v>14584.40519102496</v>
      </c>
      <c r="AL60">
        <v>14696.020212627591</v>
      </c>
      <c r="AM60">
        <v>14764.1507966585</v>
      </c>
      <c r="AN60">
        <v>14787.15933906226</v>
      </c>
    </row>
    <row r="61" spans="1:40" ht="14.25" x14ac:dyDescent="0.2">
      <c r="A61" s="208" t="s">
        <v>106</v>
      </c>
      <c r="B61">
        <v>1298.5975960878829</v>
      </c>
      <c r="C61">
        <v>1335.1876979081781</v>
      </c>
      <c r="D61">
        <v>1426.495491680698</v>
      </c>
      <c r="E61">
        <v>1543.2851805374901</v>
      </c>
      <c r="F61">
        <v>1655.336860055336</v>
      </c>
      <c r="G61">
        <v>1756.002760062046</v>
      </c>
      <c r="H61">
        <v>1846.4016130395321</v>
      </c>
      <c r="I61">
        <v>1928.64757528317</v>
      </c>
      <c r="J61">
        <v>2005.7133635217881</v>
      </c>
      <c r="K61">
        <v>2080.5859046162318</v>
      </c>
      <c r="L61">
        <v>2153.8056203673732</v>
      </c>
      <c r="M61">
        <v>2225.2696906679071</v>
      </c>
      <c r="N61">
        <v>2294.9081841269121</v>
      </c>
      <c r="O61">
        <v>2362.6844054075109</v>
      </c>
      <c r="P61">
        <v>2428.5620234833891</v>
      </c>
      <c r="Q61">
        <v>2492.3992481958489</v>
      </c>
      <c r="R61">
        <v>2554.0354323709021</v>
      </c>
      <c r="S61">
        <v>2613.3229686391928</v>
      </c>
      <c r="T61">
        <v>2670.1280004524301</v>
      </c>
      <c r="U61">
        <v>2724.3309950013931</v>
      </c>
      <c r="V61">
        <v>2775.8271775529511</v>
      </c>
      <c r="W61">
        <v>2824.5268285194638</v>
      </c>
      <c r="X61">
        <v>2870.355446250991</v>
      </c>
      <c r="Y61">
        <v>2913.25378007778</v>
      </c>
      <c r="Z61">
        <v>2953.177739510621</v>
      </c>
      <c r="AA61">
        <v>2990.0981867173109</v>
      </c>
      <c r="AB61">
        <v>3024.000620426018</v>
      </c>
      <c r="AC61">
        <v>3054.8847602564788</v>
      </c>
      <c r="AD61">
        <v>3082.7640411472748</v>
      </c>
      <c r="AE61">
        <v>3107.665028033844</v>
      </c>
      <c r="AF61">
        <v>3129.6267612445481</v>
      </c>
      <c r="AG61">
        <v>3148.7000432287591</v>
      </c>
      <c r="AH61">
        <v>3164.946677222541</v>
      </c>
      <c r="AI61">
        <v>3178.438668307489</v>
      </c>
      <c r="AJ61">
        <v>3189.2573970400181</v>
      </c>
      <c r="AK61">
        <v>3197.4927754379778</v>
      </c>
      <c r="AL61">
        <v>3203.2423946236072</v>
      </c>
      <c r="AM61">
        <v>3206.610672854174</v>
      </c>
      <c r="AN61">
        <v>3207.708012038438</v>
      </c>
    </row>
    <row r="62" spans="1:40" ht="14.25" x14ac:dyDescent="0.2">
      <c r="A62" s="209" t="s">
        <v>78</v>
      </c>
      <c r="B62">
        <v>8119.836142530613</v>
      </c>
      <c r="C62">
        <v>8155.3932853368306</v>
      </c>
      <c r="D62">
        <v>8245.1433621552005</v>
      </c>
      <c r="E62">
        <v>8363.6861355938254</v>
      </c>
      <c r="F62">
        <v>8487.4822440276457</v>
      </c>
      <c r="G62">
        <v>8603.1315542044849</v>
      </c>
      <c r="H62">
        <v>8699.4249716762661</v>
      </c>
      <c r="I62">
        <v>8764.7713750283874</v>
      </c>
      <c r="J62">
        <v>8787.5227936612664</v>
      </c>
      <c r="K62">
        <v>8760.1944297997215</v>
      </c>
      <c r="L62">
        <v>8691.0306856956686</v>
      </c>
      <c r="M62">
        <v>8592.3853134859073</v>
      </c>
      <c r="N62">
        <v>8476.4849127230136</v>
      </c>
      <c r="O62">
        <v>8355.108549279179</v>
      </c>
      <c r="P62">
        <v>8237.6264135920246</v>
      </c>
      <c r="Q62">
        <v>8125.7659697428389</v>
      </c>
      <c r="R62">
        <v>8019.4032532132314</v>
      </c>
      <c r="S62">
        <v>7918.4216114625351</v>
      </c>
      <c r="T62">
        <v>7822.711623039866</v>
      </c>
      <c r="U62">
        <v>7732.1710272986629</v>
      </c>
      <c r="V62">
        <v>7646.7046651842438</v>
      </c>
      <c r="W62">
        <v>7566.2244315871967</v>
      </c>
      <c r="X62">
        <v>7490.6492397837301</v>
      </c>
      <c r="Y62">
        <v>7419.904998515397</v>
      </c>
      <c r="Z62">
        <v>7353.9246022978423</v>
      </c>
      <c r="AA62">
        <v>7292.6479355881893</v>
      </c>
      <c r="AB62">
        <v>7236.0218914889392</v>
      </c>
      <c r="AC62">
        <v>7184.0004057171673</v>
      </c>
      <c r="AD62">
        <v>7136.5445066258517</v>
      </c>
      <c r="AE62">
        <v>7093.6223821297644</v>
      </c>
      <c r="AF62">
        <v>7055.2094644581493</v>
      </c>
      <c r="AG62">
        <v>7021.288533736818</v>
      </c>
      <c r="AH62">
        <v>6991.8498414879459</v>
      </c>
      <c r="AI62">
        <v>6966.8912552326301</v>
      </c>
      <c r="AJ62">
        <v>6946.4184254859374</v>
      </c>
      <c r="AK62">
        <v>6930.4449765505487</v>
      </c>
      <c r="AL62">
        <v>6918.9927226415666</v>
      </c>
      <c r="AM62">
        <v>6912.0919110157174</v>
      </c>
      <c r="AN62">
        <v>6909.781493930619</v>
      </c>
    </row>
    <row r="63" spans="1:40" ht="14.25" x14ac:dyDescent="0.2">
      <c r="A63" s="209" t="s">
        <v>79</v>
      </c>
      <c r="B63">
        <v>5144.2443998897388</v>
      </c>
      <c r="C63">
        <v>5173.1570729024379</v>
      </c>
      <c r="D63">
        <v>5245.3519423030139</v>
      </c>
      <c r="E63">
        <v>5338.9226177488836</v>
      </c>
      <c r="F63">
        <v>5433.8752878768992</v>
      </c>
      <c r="G63">
        <v>5521.1220266569844</v>
      </c>
      <c r="H63">
        <v>5594.1376389372244</v>
      </c>
      <c r="I63">
        <v>5646.1648714833273</v>
      </c>
      <c r="J63">
        <v>5670.4177319180026</v>
      </c>
      <c r="K63">
        <v>5662.6187331931687</v>
      </c>
      <c r="L63">
        <v>5627.9835169987446</v>
      </c>
      <c r="M63">
        <v>5574.2596492358316</v>
      </c>
      <c r="N63">
        <v>5509.1691612066243</v>
      </c>
      <c r="O63">
        <v>5440.2043221760568</v>
      </c>
      <c r="P63">
        <v>5373.3630850938443</v>
      </c>
      <c r="Q63">
        <v>5309.7593119198564</v>
      </c>
      <c r="R63">
        <v>5249.3192028132353</v>
      </c>
      <c r="S63">
        <v>5191.973371542289</v>
      </c>
      <c r="T63">
        <v>5137.6567464608997</v>
      </c>
      <c r="U63">
        <v>5086.3084797230904</v>
      </c>
      <c r="V63">
        <v>5037.8718646617936</v>
      </c>
      <c r="W63">
        <v>4992.2942612771922</v>
      </c>
      <c r="X63">
        <v>4949.5270298007999</v>
      </c>
      <c r="Y63">
        <v>4909.525472322106</v>
      </c>
      <c r="Z63">
        <v>4872.2487824862546</v>
      </c>
      <c r="AA63">
        <v>4837.6600032936594</v>
      </c>
      <c r="AB63">
        <v>4805.725993056004</v>
      </c>
      <c r="AC63">
        <v>4776.417399586865</v>
      </c>
      <c r="AD63">
        <v>4749.7086427309123</v>
      </c>
      <c r="AE63">
        <v>4725.5779053623237</v>
      </c>
      <c r="AF63">
        <v>4704.0071330103829</v>
      </c>
      <c r="AG63">
        <v>4684.982042300363</v>
      </c>
      <c r="AH63">
        <v>4668.4921384282516</v>
      </c>
      <c r="AI63">
        <v>4654.5307419208666</v>
      </c>
      <c r="AJ63">
        <v>4643.0950249678654</v>
      </c>
      <c r="AK63">
        <v>4634.1860576487252</v>
      </c>
      <c r="AL63">
        <v>4627.8088644175123</v>
      </c>
      <c r="AM63">
        <v>4623.9724912499832</v>
      </c>
      <c r="AN63">
        <v>4622.6900839023356</v>
      </c>
    </row>
    <row r="64" spans="1:40" ht="14.25" x14ac:dyDescent="0.2">
      <c r="A64" s="209" t="s">
        <v>83</v>
      </c>
      <c r="B64">
        <v>4094.0668183633061</v>
      </c>
      <c r="C64">
        <v>4136.5813676525459</v>
      </c>
      <c r="D64">
        <v>4241.3462248375436</v>
      </c>
      <c r="E64">
        <v>4373.6569729002258</v>
      </c>
      <c r="F64">
        <v>4501.7453273924812</v>
      </c>
      <c r="G64">
        <v>4616.1604041460496</v>
      </c>
      <c r="H64">
        <v>4713.3123670446594</v>
      </c>
      <c r="I64">
        <v>4789.5919417506466</v>
      </c>
      <c r="J64">
        <v>4841.4936206352086</v>
      </c>
      <c r="K64">
        <v>4867.156468517077</v>
      </c>
      <c r="L64">
        <v>4870.7141185663631</v>
      </c>
      <c r="M64">
        <v>4858.0568338128132</v>
      </c>
      <c r="N64">
        <v>4835.2217283279051</v>
      </c>
      <c r="O64">
        <v>4808.2305216302757</v>
      </c>
      <c r="P64">
        <v>4782.0190125933586</v>
      </c>
      <c r="Q64">
        <v>4757.5104968887608</v>
      </c>
      <c r="R64">
        <v>4734.6379473867446</v>
      </c>
      <c r="S64">
        <v>4713.3368656128596</v>
      </c>
      <c r="T64">
        <v>4693.5451028648176</v>
      </c>
      <c r="U64">
        <v>4675.2026914428161</v>
      </c>
      <c r="V64">
        <v>4658.2516853354718</v>
      </c>
      <c r="W64">
        <v>4642.636009757427</v>
      </c>
      <c r="X64">
        <v>4628.3013189844733</v>
      </c>
      <c r="Y64">
        <v>4615.1948619771683</v>
      </c>
      <c r="Z64">
        <v>4603.2653553275213</v>
      </c>
      <c r="AA64">
        <v>4592.4628631020241</v>
      </c>
      <c r="AB64">
        <v>4582.7386831917693</v>
      </c>
      <c r="AC64">
        <v>4574.0452398141933</v>
      </c>
      <c r="AD64">
        <v>4566.3359818430308</v>
      </c>
      <c r="AE64">
        <v>4559.5652866728096</v>
      </c>
      <c r="AF64">
        <v>4553.6883693516093</v>
      </c>
      <c r="AG64">
        <v>4548.6611967421868</v>
      </c>
      <c r="AH64">
        <v>4544.4404064948576</v>
      </c>
      <c r="AI64">
        <v>4540.983230638677</v>
      </c>
      <c r="AJ64">
        <v>4538.2474236183434</v>
      </c>
      <c r="AK64">
        <v>4536.1911946231567</v>
      </c>
      <c r="AL64">
        <v>4534.7731440737616</v>
      </c>
      <c r="AM64">
        <v>4533.9522041482214</v>
      </c>
      <c r="AN64">
        <v>4533.6875832456026</v>
      </c>
    </row>
    <row r="65" spans="1:40" ht="14.25" x14ac:dyDescent="0.2">
      <c r="A65" s="209" t="s">
        <v>123</v>
      </c>
      <c r="B65">
        <v>24050.846611769</v>
      </c>
      <c r="C65">
        <v>24548.507196012441</v>
      </c>
      <c r="D65">
        <v>25772.32073525136</v>
      </c>
      <c r="E65">
        <v>27301.22359256287</v>
      </c>
      <c r="F65">
        <v>28722.798893997191</v>
      </c>
      <c r="G65">
        <v>29936.52276172012</v>
      </c>
      <c r="H65">
        <v>30936.365070368902</v>
      </c>
      <c r="I65">
        <v>31724.437486178911</v>
      </c>
      <c r="J65">
        <v>32310.127753127741</v>
      </c>
      <c r="K65">
        <v>32710.89417127717</v>
      </c>
      <c r="L65">
        <v>32956.881259295827</v>
      </c>
      <c r="M65">
        <v>33083.863339820011</v>
      </c>
      <c r="N65">
        <v>33129.830802420671</v>
      </c>
      <c r="O65">
        <v>33133.825101034818</v>
      </c>
      <c r="P65">
        <v>33128.682490519961</v>
      </c>
      <c r="Q65">
        <v>33121.15530609282</v>
      </c>
      <c r="R65">
        <v>33111.466001851637</v>
      </c>
      <c r="S65">
        <v>33099.837227162418</v>
      </c>
      <c r="T65">
        <v>33086.491689337097</v>
      </c>
      <c r="U65">
        <v>33071.652031185062</v>
      </c>
      <c r="V65">
        <v>33055.540723473372</v>
      </c>
      <c r="W65">
        <v>33038.37997230859</v>
      </c>
      <c r="X65">
        <v>33020.391641435926</v>
      </c>
      <c r="Y65">
        <v>33001.797189435667</v>
      </c>
      <c r="Z65">
        <v>32982.817621781032</v>
      </c>
      <c r="AA65">
        <v>32963.673457715777</v>
      </c>
      <c r="AB65">
        <v>32944.584711897267</v>
      </c>
      <c r="AC65">
        <v>32925.770890749111</v>
      </c>
      <c r="AD65">
        <v>32907.451003465801</v>
      </c>
      <c r="AE65">
        <v>32889.843587609052</v>
      </c>
      <c r="AF65">
        <v>32873.166749242817</v>
      </c>
      <c r="AG65">
        <v>32857.638217558037</v>
      </c>
      <c r="AH65">
        <v>32843.475413947082</v>
      </c>
      <c r="AI65">
        <v>32830.895535499629</v>
      </c>
      <c r="AJ65">
        <v>32820.115652907043</v>
      </c>
      <c r="AK65">
        <v>32811.352822776433</v>
      </c>
      <c r="AL65">
        <v>32804.824214377579</v>
      </c>
      <c r="AM65">
        <v>32800.747250868619</v>
      </c>
      <c r="AN65">
        <v>32799.339765067751</v>
      </c>
    </row>
    <row r="66" spans="1:40" ht="14.25" x14ac:dyDescent="0.2">
      <c r="A66" s="209" t="s">
        <v>89</v>
      </c>
      <c r="B66">
        <v>1857.221055664822</v>
      </c>
      <c r="C66">
        <v>1902.4919678449139</v>
      </c>
      <c r="D66">
        <v>2014.273316271913</v>
      </c>
      <c r="E66">
        <v>2154.6518357021951</v>
      </c>
      <c r="F66">
        <v>2285.4154915184431</v>
      </c>
      <c r="G66">
        <v>2397.212276007539</v>
      </c>
      <c r="H66">
        <v>2489.7996782187802</v>
      </c>
      <c r="I66">
        <v>2563.9067844424039</v>
      </c>
      <c r="J66">
        <v>2621.098202569829</v>
      </c>
      <c r="K66">
        <v>2663.5485269060368</v>
      </c>
      <c r="L66">
        <v>2693.6800923571291</v>
      </c>
      <c r="M66">
        <v>2714.1948597641831</v>
      </c>
      <c r="N66">
        <v>2728.017528572449</v>
      </c>
      <c r="O66">
        <v>2738.2048599674672</v>
      </c>
      <c r="P66">
        <v>2747.360490217523</v>
      </c>
      <c r="Q66">
        <v>2756.0152756477542</v>
      </c>
      <c r="R66">
        <v>2764.1776056261788</v>
      </c>
      <c r="S66">
        <v>2771.856294978882</v>
      </c>
      <c r="T66">
        <v>2779.0605645820669</v>
      </c>
      <c r="U66">
        <v>2785.8000219605478</v>
      </c>
      <c r="V66">
        <v>2792.0846419424038</v>
      </c>
      <c r="W66">
        <v>2797.9247474177041</v>
      </c>
      <c r="X66">
        <v>2803.3309902471601</v>
      </c>
      <c r="Y66">
        <v>2808.3143323645681</v>
      </c>
      <c r="Z66">
        <v>2812.886027114947</v>
      </c>
      <c r="AA66">
        <v>2817.057600868075</v>
      </c>
      <c r="AB66">
        <v>2820.8408349451151</v>
      </c>
      <c r="AC66">
        <v>2824.2477478938272</v>
      </c>
      <c r="AD66">
        <v>2827.2905781459408</v>
      </c>
      <c r="AE66">
        <v>2829.9817670878729</v>
      </c>
      <c r="AF66">
        <v>2832.3339425741769</v>
      </c>
      <c r="AG66">
        <v>2834.3599029108709</v>
      </c>
      <c r="AH66">
        <v>2836.0726013338299</v>
      </c>
      <c r="AI66">
        <v>2837.4851310054109</v>
      </c>
      <c r="AJ66">
        <v>2838.6107105505862</v>
      </c>
      <c r="AK66">
        <v>2839.462670151886</v>
      </c>
      <c r="AL66">
        <v>2840.0544382207131</v>
      </c>
      <c r="AM66">
        <v>2840.3995286606541</v>
      </c>
      <c r="AN66">
        <v>2840.5115287369549</v>
      </c>
    </row>
    <row r="67" spans="1:40" ht="14.25" x14ac:dyDescent="0.2">
      <c r="A67" s="209" t="s">
        <v>90</v>
      </c>
      <c r="B67">
        <v>7705.3000762763377</v>
      </c>
      <c r="C67">
        <v>7817.3070502276541</v>
      </c>
      <c r="D67">
        <v>8091.4939386242977</v>
      </c>
      <c r="E67">
        <v>8432.5171829893479</v>
      </c>
      <c r="F67">
        <v>8751.0083995173609</v>
      </c>
      <c r="G67">
        <v>9023.9344701511836</v>
      </c>
      <c r="H67">
        <v>9246.9320847304371</v>
      </c>
      <c r="I67">
        <v>9416.5158594925451</v>
      </c>
      <c r="J67">
        <v>9530.1687822989807</v>
      </c>
      <c r="K67">
        <v>9588.2960334399431</v>
      </c>
      <c r="L67">
        <v>9599.9418731709884</v>
      </c>
      <c r="M67">
        <v>9576.8727094120441</v>
      </c>
      <c r="N67">
        <v>9531.2175871284526</v>
      </c>
      <c r="O67">
        <v>9475.1092401433325</v>
      </c>
      <c r="P67">
        <v>9418.5334289369839</v>
      </c>
      <c r="Q67">
        <v>9363.5237348607534</v>
      </c>
      <c r="R67">
        <v>9310.1463703606187</v>
      </c>
      <c r="S67">
        <v>9258.4662912451313</v>
      </c>
      <c r="T67">
        <v>9208.5473376009249</v>
      </c>
      <c r="U67">
        <v>9160.4523792732252</v>
      </c>
      <c r="V67">
        <v>9114.2434658709553</v>
      </c>
      <c r="W67">
        <v>9069.9819812911101</v>
      </c>
      <c r="X67">
        <v>9027.7288027933901</v>
      </c>
      <c r="Y67">
        <v>8987.5444646931082</v>
      </c>
      <c r="Z67">
        <v>8949.4893267786647</v>
      </c>
      <c r="AA67">
        <v>8913.6237475997641</v>
      </c>
      <c r="AB67">
        <v>8880.0082628134078</v>
      </c>
      <c r="AC67">
        <v>8848.7037688169112</v>
      </c>
      <c r="AD67">
        <v>8819.7717119414465</v>
      </c>
      <c r="AE67">
        <v>8793.274283525463</v>
      </c>
      <c r="AF67">
        <v>8769.2746212351685</v>
      </c>
      <c r="AG67">
        <v>8747.8370170491417</v>
      </c>
      <c r="AH67">
        <v>8729.0271323767247</v>
      </c>
      <c r="AI67">
        <v>8712.9122208351928</v>
      </c>
      <c r="AJ67">
        <v>8699.561359268766</v>
      </c>
      <c r="AK67">
        <v>8689.0456876542576</v>
      </c>
      <c r="AL67">
        <v>8681.438658603256</v>
      </c>
      <c r="AM67">
        <v>8676.8162972403443</v>
      </c>
      <c r="AN67">
        <v>8675.2574723112793</v>
      </c>
    </row>
    <row r="68" spans="1:40" ht="14.25" x14ac:dyDescent="0.2">
      <c r="A68" s="209" t="s">
        <v>91</v>
      </c>
      <c r="B68">
        <v>16124.371416167731</v>
      </c>
      <c r="C68">
        <v>16350.82280359887</v>
      </c>
      <c r="D68">
        <v>16907.28097442611</v>
      </c>
      <c r="E68">
        <v>17604.788835393501</v>
      </c>
      <c r="F68">
        <v>18265.577880967681</v>
      </c>
      <c r="G68">
        <v>18837.038297413761</v>
      </c>
      <c r="H68">
        <v>19300.857049929509</v>
      </c>
      <c r="I68">
        <v>19639.63894549599</v>
      </c>
      <c r="J68">
        <v>19837.708251846139</v>
      </c>
      <c r="K68">
        <v>19889.404371177541</v>
      </c>
      <c r="L68">
        <v>19822.006344597339</v>
      </c>
      <c r="M68">
        <v>19672.3071782107</v>
      </c>
      <c r="N68">
        <v>19477.406799566761</v>
      </c>
      <c r="O68">
        <v>19273.537016000191</v>
      </c>
      <c r="P68">
        <v>19089.588236534051</v>
      </c>
      <c r="Q68">
        <v>18929.68401599591</v>
      </c>
      <c r="R68">
        <v>18791.989068102659</v>
      </c>
      <c r="S68">
        <v>18674.786174110639</v>
      </c>
      <c r="T68">
        <v>18576.459375182782</v>
      </c>
      <c r="U68">
        <v>18495.478921767859</v>
      </c>
      <c r="V68">
        <v>18430.387783573711</v>
      </c>
      <c r="W68">
        <v>18379.789555593419</v>
      </c>
      <c r="X68">
        <v>18342.33762333688</v>
      </c>
      <c r="Y68">
        <v>18316.72547452962</v>
      </c>
      <c r="Z68">
        <v>18301.678065577689</v>
      </c>
      <c r="AA68">
        <v>18295.944169456241</v>
      </c>
      <c r="AB68">
        <v>18298.28964769117</v>
      </c>
      <c r="AC68">
        <v>18307.491603017141</v>
      </c>
      <c r="AD68">
        <v>18322.333381315289</v>
      </c>
      <c r="AE68">
        <v>18341.600401699059</v>
      </c>
      <c r="AF68">
        <v>18364.07680223995</v>
      </c>
      <c r="AG68">
        <v>18388.542895870811</v>
      </c>
      <c r="AH68">
        <v>18413.773436517298</v>
      </c>
      <c r="AI68">
        <v>18438.536699502089</v>
      </c>
      <c r="AJ68">
        <v>18461.594382748281</v>
      </c>
      <c r="AK68">
        <v>18481.702336258139</v>
      </c>
      <c r="AL68">
        <v>18497.61212675153</v>
      </c>
      <c r="AM68">
        <v>18508.07344218831</v>
      </c>
      <c r="AN68">
        <v>18511.8373371669</v>
      </c>
    </row>
    <row r="69" spans="1:40" ht="14.25" x14ac:dyDescent="0.2">
      <c r="A69" s="209" t="s">
        <v>92</v>
      </c>
      <c r="B69">
        <v>21502.759178911721</v>
      </c>
      <c r="C69">
        <v>21893.257454342202</v>
      </c>
      <c r="D69">
        <v>22851.307318764571</v>
      </c>
      <c r="E69">
        <v>24044.974598862449</v>
      </c>
      <c r="F69">
        <v>25155.2054875555</v>
      </c>
      <c r="G69">
        <v>26103.426450451439</v>
      </c>
      <c r="H69">
        <v>26881.818011916159</v>
      </c>
      <c r="I69">
        <v>27487.58531526104</v>
      </c>
      <c r="J69">
        <v>27922.657297865218</v>
      </c>
      <c r="K69">
        <v>28196.46779273649</v>
      </c>
      <c r="L69">
        <v>28335.248256183189</v>
      </c>
      <c r="M69">
        <v>28371.381012889891</v>
      </c>
      <c r="N69">
        <v>28338.826006308329</v>
      </c>
      <c r="O69">
        <v>28272.091850079669</v>
      </c>
      <c r="P69">
        <v>28199.947609991021</v>
      </c>
      <c r="Q69">
        <v>28128.306801173931</v>
      </c>
      <c r="R69">
        <v>28057.38846655783</v>
      </c>
      <c r="S69">
        <v>27987.409448688701</v>
      </c>
      <c r="T69">
        <v>27918.584454751101</v>
      </c>
      <c r="U69">
        <v>27851.126138185609</v>
      </c>
      <c r="V69">
        <v>27785.245196630061</v>
      </c>
      <c r="W69">
        <v>27721.150485928101</v>
      </c>
      <c r="X69">
        <v>27659.049149974759</v>
      </c>
      <c r="Y69">
        <v>27599.14676619431</v>
      </c>
      <c r="Z69">
        <v>27541.647506474619</v>
      </c>
      <c r="AA69">
        <v>27486.754313416779</v>
      </c>
      <c r="AB69">
        <v>27434.669091792501</v>
      </c>
      <c r="AC69">
        <v>27385.592915145331</v>
      </c>
      <c r="AD69">
        <v>27339.726247509541</v>
      </c>
      <c r="AE69">
        <v>27297.269180271651</v>
      </c>
      <c r="AF69">
        <v>27258.421684243651</v>
      </c>
      <c r="AG69">
        <v>27223.383877074561</v>
      </c>
      <c r="AH69">
        <v>27192.356306179008</v>
      </c>
      <c r="AI69">
        <v>27165.540247423942</v>
      </c>
      <c r="AJ69">
        <v>27143.138019874761</v>
      </c>
      <c r="AK69">
        <v>27125.353316973222</v>
      </c>
      <c r="AL69">
        <v>27112.39155458628</v>
      </c>
      <c r="AM69">
        <v>27104.460236442112</v>
      </c>
      <c r="AN69">
        <v>27101.769337549711</v>
      </c>
    </row>
    <row r="70" spans="1:40" ht="14.25" x14ac:dyDescent="0.2">
      <c r="A70" s="209" t="s">
        <v>93</v>
      </c>
      <c r="B70">
        <v>13204.368998026081</v>
      </c>
      <c r="C70">
        <v>13474.66236446955</v>
      </c>
      <c r="D70">
        <v>14144.14269689532</v>
      </c>
      <c r="E70">
        <v>14992.735941264051</v>
      </c>
      <c r="F70">
        <v>15805.500626887209</v>
      </c>
      <c r="G70">
        <v>16530.97578845876</v>
      </c>
      <c r="H70">
        <v>17166.505949410221</v>
      </c>
      <c r="I70">
        <v>17712.865620426539</v>
      </c>
      <c r="J70">
        <v>18173.959843225271</v>
      </c>
      <c r="K70">
        <v>18556.78755654948</v>
      </c>
      <c r="L70">
        <v>18872.118422491239</v>
      </c>
      <c r="M70">
        <v>19133.024546329041</v>
      </c>
      <c r="N70">
        <v>19354.065900523361</v>
      </c>
      <c r="O70">
        <v>19550.906843096051</v>
      </c>
      <c r="P70">
        <v>19737.192232565769</v>
      </c>
      <c r="Q70">
        <v>19915.627109556841</v>
      </c>
      <c r="R70">
        <v>20086.1316792742</v>
      </c>
      <c r="S70">
        <v>20248.641092364589</v>
      </c>
      <c r="T70">
        <v>20403.105303250431</v>
      </c>
      <c r="U70">
        <v>20549.488887878451</v>
      </c>
      <c r="V70">
        <v>20687.770822873372</v>
      </c>
      <c r="W70">
        <v>20817.944228192981</v>
      </c>
      <c r="X70">
        <v>20940.016075469499</v>
      </c>
      <c r="Y70">
        <v>21054.00686429807</v>
      </c>
      <c r="Z70">
        <v>21159.95026879177</v>
      </c>
      <c r="AA70">
        <v>21257.892756767269</v>
      </c>
      <c r="AB70">
        <v>21347.893183955712</v>
      </c>
      <c r="AC70">
        <v>21430.022365651741</v>
      </c>
      <c r="AD70">
        <v>21504.362628213239</v>
      </c>
      <c r="AE70">
        <v>21571.007342819728</v>
      </c>
      <c r="AF70">
        <v>21630.060443872779</v>
      </c>
      <c r="AG70">
        <v>21681.63593439187</v>
      </c>
      <c r="AH70">
        <v>21725.857380715519</v>
      </c>
      <c r="AI70">
        <v>21762.857398765271</v>
      </c>
      <c r="AJ70">
        <v>21792.777134069998</v>
      </c>
      <c r="AK70">
        <v>21815.765737678481</v>
      </c>
      <c r="AL70">
        <v>21831.979840012271</v>
      </c>
      <c r="AM70">
        <v>21841.583024628391</v>
      </c>
      <c r="AN70">
        <v>21844.745303774482</v>
      </c>
    </row>
    <row r="71" spans="1:40" ht="14.25" x14ac:dyDescent="0.2">
      <c r="A71" s="210" t="s">
        <v>94</v>
      </c>
      <c r="B71">
        <v>15179.327689922769</v>
      </c>
      <c r="C71">
        <v>15384.10722672002</v>
      </c>
      <c r="D71">
        <v>15885.506309551571</v>
      </c>
      <c r="E71">
        <v>16509.846793123179</v>
      </c>
      <c r="F71">
        <v>17097.284268874559</v>
      </c>
      <c r="G71">
        <v>17614.929383065049</v>
      </c>
      <c r="H71">
        <v>18065.775687649901</v>
      </c>
      <c r="I71">
        <v>18454.679298718649</v>
      </c>
      <c r="J71">
        <v>18788.09822916046</v>
      </c>
      <c r="K71">
        <v>19073.415779070088</v>
      </c>
      <c r="L71">
        <v>19317.414009173819</v>
      </c>
      <c r="M71">
        <v>19527.225231732551</v>
      </c>
      <c r="N71">
        <v>19710.575195188121</v>
      </c>
      <c r="O71">
        <v>19875.65518277272</v>
      </c>
      <c r="P71">
        <v>20029.57987049724</v>
      </c>
      <c r="Q71">
        <v>20173.903090193409</v>
      </c>
      <c r="R71">
        <v>20308.781055343468</v>
      </c>
      <c r="S71">
        <v>20434.39360740616</v>
      </c>
      <c r="T71">
        <v>20550.942954638369</v>
      </c>
      <c r="U71">
        <v>20658.65238282568</v>
      </c>
      <c r="V71">
        <v>20757.764947646931</v>
      </c>
      <c r="W71">
        <v>20848.542158010579</v>
      </c>
      <c r="X71">
        <v>20931.26265926117</v>
      </c>
      <c r="Y71">
        <v>21006.22092468345</v>
      </c>
      <c r="Z71">
        <v>21073.725963228659</v>
      </c>
      <c r="AA71">
        <v>21134.10005086198</v>
      </c>
      <c r="AB71">
        <v>21187.67749239353</v>
      </c>
      <c r="AC71">
        <v>21234.803420103952</v>
      </c>
      <c r="AD71">
        <v>21275.832634928331</v>
      </c>
      <c r="AE71">
        <v>21311.128495413828</v>
      </c>
      <c r="AF71">
        <v>21341.061859130441</v>
      </c>
      <c r="AG71">
        <v>21366.010080688291</v>
      </c>
      <c r="AH71">
        <v>21386.35607001149</v>
      </c>
      <c r="AI71">
        <v>21402.487414032741</v>
      </c>
      <c r="AJ71">
        <v>21414.795564517521</v>
      </c>
      <c r="AK71">
        <v>21423.67509429327</v>
      </c>
      <c r="AL71">
        <v>21429.523023763792</v>
      </c>
      <c r="AM71">
        <v>21432.738219222691</v>
      </c>
      <c r="AN71">
        <v>21433.720864147221</v>
      </c>
    </row>
    <row r="72" spans="1:40" ht="14.25" x14ac:dyDescent="0.2">
      <c r="A72" s="210" t="s">
        <v>95</v>
      </c>
      <c r="B72">
        <v>15793.232462385689</v>
      </c>
      <c r="C72">
        <v>16019.677463682559</v>
      </c>
      <c r="D72">
        <v>16574.513113128382</v>
      </c>
      <c r="E72">
        <v>17265.94092333482</v>
      </c>
      <c r="F72">
        <v>17916.363843835941</v>
      </c>
      <c r="G72">
        <v>18489.508248506339</v>
      </c>
      <c r="H72">
        <v>18989.430043188699</v>
      </c>
      <c r="I72">
        <v>19422.48516308107</v>
      </c>
      <c r="J72">
        <v>19796.99091626261</v>
      </c>
      <c r="K72">
        <v>20122.120381967121</v>
      </c>
      <c r="L72">
        <v>20405.20155533031</v>
      </c>
      <c r="M72">
        <v>20653.633900197408</v>
      </c>
      <c r="N72">
        <v>20875.47433638134</v>
      </c>
      <c r="O72">
        <v>21079.30922950638</v>
      </c>
      <c r="P72">
        <v>21272.599603402941</v>
      </c>
      <c r="Q72">
        <v>21456.83358906825</v>
      </c>
      <c r="R72">
        <v>21631.989103030872</v>
      </c>
      <c r="S72">
        <v>21798.063444522759</v>
      </c>
      <c r="T72">
        <v>21955.07284505849</v>
      </c>
      <c r="U72">
        <v>22103.051969400149</v>
      </c>
      <c r="V72">
        <v>22242.053372122369</v>
      </c>
      <c r="W72">
        <v>22372.146914048059</v>
      </c>
      <c r="X72">
        <v>22493.419142850518</v>
      </c>
      <c r="Y72">
        <v>22605.972642118038</v>
      </c>
      <c r="Z72">
        <v>22709.925353147279</v>
      </c>
      <c r="AA72">
        <v>22805.409873683431</v>
      </c>
      <c r="AB72">
        <v>22892.572737748771</v>
      </c>
      <c r="AC72">
        <v>22971.573680607878</v>
      </c>
      <c r="AD72">
        <v>23042.584892805611</v>
      </c>
      <c r="AE72">
        <v>23105.79026708232</v>
      </c>
      <c r="AF72">
        <v>23161.38464182771</v>
      </c>
      <c r="AG72">
        <v>23209.573044576638</v>
      </c>
      <c r="AH72">
        <v>23250.569938881959</v>
      </c>
      <c r="AI72">
        <v>23284.598477722189</v>
      </c>
      <c r="AJ72">
        <v>23311.8897664168</v>
      </c>
      <c r="AK72">
        <v>23332.682137832518</v>
      </c>
      <c r="AL72">
        <v>23347.220442468661</v>
      </c>
      <c r="AM72">
        <v>23355.755355815771</v>
      </c>
      <c r="AN72">
        <v>23358.542705182419</v>
      </c>
    </row>
    <row r="73" spans="1:40" ht="14.25" x14ac:dyDescent="0.2">
      <c r="A73" s="210" t="s">
        <v>96</v>
      </c>
      <c r="B73">
        <v>12204.55859303716</v>
      </c>
      <c r="C73">
        <v>12486.98069226722</v>
      </c>
      <c r="D73">
        <v>13186.15200935855</v>
      </c>
      <c r="E73">
        <v>14069.73154781865</v>
      </c>
      <c r="F73">
        <v>14907.403068209829</v>
      </c>
      <c r="G73">
        <v>15651.144997762451</v>
      </c>
      <c r="H73">
        <v>16310.1214440167</v>
      </c>
      <c r="I73">
        <v>16899.515546779781</v>
      </c>
      <c r="J73">
        <v>17439.59186017458</v>
      </c>
      <c r="K73">
        <v>17951.11137250514</v>
      </c>
      <c r="L73">
        <v>18442.638260760181</v>
      </c>
      <c r="M73">
        <v>18920.12911374262</v>
      </c>
      <c r="N73">
        <v>19390.416778686111</v>
      </c>
      <c r="O73">
        <v>19861.171045191652</v>
      </c>
      <c r="P73">
        <v>20339.156850164622</v>
      </c>
      <c r="Q73">
        <v>20824.73208984303</v>
      </c>
      <c r="R73">
        <v>21316.473015991702</v>
      </c>
      <c r="S73">
        <v>21812.818607984758</v>
      </c>
      <c r="T73">
        <v>22312.066987430469</v>
      </c>
      <c r="U73">
        <v>22812.373077087119</v>
      </c>
      <c r="V73">
        <v>23311.747681260331</v>
      </c>
      <c r="W73">
        <v>23808.058167314721</v>
      </c>
      <c r="X73">
        <v>24299.03092696959</v>
      </c>
      <c r="Y73">
        <v>24782.255791174492</v>
      </c>
      <c r="Z73">
        <v>25255.192563085129</v>
      </c>
      <c r="AA73">
        <v>25715.179819539171</v>
      </c>
      <c r="AB73">
        <v>26159.446112054749</v>
      </c>
      <c r="AC73">
        <v>26585.123673438429</v>
      </c>
      <c r="AD73">
        <v>26989.26470537169</v>
      </c>
      <c r="AE73">
        <v>27368.860285761799</v>
      </c>
      <c r="AF73">
        <v>27720.861892260211</v>
      </c>
      <c r="AG73">
        <v>28042.205490414661</v>
      </c>
      <c r="AH73">
        <v>28329.838081862679</v>
      </c>
      <c r="AI73">
        <v>28580.746550456079</v>
      </c>
      <c r="AJ73">
        <v>28791.9885831026</v>
      </c>
      <c r="AK73">
        <v>28960.725378538318</v>
      </c>
      <c r="AL73">
        <v>29084.255792552289</v>
      </c>
      <c r="AM73">
        <v>29160.051503930681</v>
      </c>
      <c r="AN73">
        <v>29185.792723348539</v>
      </c>
    </row>
    <row r="74" spans="1:40" ht="14.25" x14ac:dyDescent="0.2">
      <c r="A74" s="210" t="s">
        <v>97</v>
      </c>
      <c r="B74">
        <v>24223.247878201619</v>
      </c>
      <c r="C74">
        <v>24560.04566208777</v>
      </c>
      <c r="D74">
        <v>25384.962363828719</v>
      </c>
      <c r="E74">
        <v>26412.522597885611</v>
      </c>
      <c r="F74">
        <v>27379.214428938329</v>
      </c>
      <c r="G74">
        <v>28231.031174187501</v>
      </c>
      <c r="H74">
        <v>28973.460151951971</v>
      </c>
      <c r="I74">
        <v>29615.2263731331</v>
      </c>
      <c r="J74">
        <v>30167.826846260559</v>
      </c>
      <c r="K74">
        <v>30644.15258388752</v>
      </c>
      <c r="L74">
        <v>31055.227040859561</v>
      </c>
      <c r="M74">
        <v>31412.414785205561</v>
      </c>
      <c r="N74">
        <v>31728.05718631249</v>
      </c>
      <c r="O74">
        <v>32015.272028571278</v>
      </c>
      <c r="P74">
        <v>32285.45518397335</v>
      </c>
      <c r="Q74">
        <v>32540.989673157979</v>
      </c>
      <c r="R74">
        <v>32781.986888944251</v>
      </c>
      <c r="S74">
        <v>33008.592448781608</v>
      </c>
      <c r="T74">
        <v>33220.984845866413</v>
      </c>
      <c r="U74">
        <v>33419.374034259927</v>
      </c>
      <c r="V74">
        <v>33603.999958949084</v>
      </c>
      <c r="W74">
        <v>33775.131041593777</v>
      </c>
      <c r="X74">
        <v>33933.062632437017</v>
      </c>
      <c r="Y74">
        <v>34078.115438539913</v>
      </c>
      <c r="Z74">
        <v>34210.633938130661</v>
      </c>
      <c r="AA74">
        <v>34330.984790447932</v>
      </c>
      <c r="AB74">
        <v>34439.555250008532</v>
      </c>
      <c r="AC74">
        <v>34536.751593751549</v>
      </c>
      <c r="AD74">
        <v>34622.997569010848</v>
      </c>
      <c r="AE74">
        <v>34698.73286974553</v>
      </c>
      <c r="AF74">
        <v>34764.411647927307</v>
      </c>
      <c r="AG74">
        <v>34820.501066446137</v>
      </c>
      <c r="AH74">
        <v>34867.479899354919</v>
      </c>
      <c r="AI74">
        <v>34905.837184738288</v>
      </c>
      <c r="AJ74">
        <v>34936.070934963092</v>
      </c>
      <c r="AK74">
        <v>34958.686908550233</v>
      </c>
      <c r="AL74">
        <v>34974.197447409642</v>
      </c>
      <c r="AM74">
        <v>34983.12038269599</v>
      </c>
      <c r="AN74">
        <v>34985.978012085121</v>
      </c>
    </row>
    <row r="75" spans="1:40" ht="14.25" x14ac:dyDescent="0.2">
      <c r="A75" s="210" t="s">
        <v>98</v>
      </c>
      <c r="B75">
        <v>6611.9630030332364</v>
      </c>
      <c r="C75">
        <v>6670.9198663672632</v>
      </c>
      <c r="D75">
        <v>6815.0621060047188</v>
      </c>
      <c r="E75">
        <v>6994.5527262719716</v>
      </c>
      <c r="F75">
        <v>7164.8497279040594</v>
      </c>
      <c r="G75">
        <v>7315.7201438249576</v>
      </c>
      <c r="H75">
        <v>7446.1111203295759</v>
      </c>
      <c r="I75">
        <v>7555.1648845986792</v>
      </c>
      <c r="J75">
        <v>7642.2274210041896</v>
      </c>
      <c r="K75">
        <v>7707.3814649803653</v>
      </c>
      <c r="L75">
        <v>7753.0555271785151</v>
      </c>
      <c r="M75">
        <v>7782.445213849116</v>
      </c>
      <c r="N75">
        <v>7798.9184916641152</v>
      </c>
      <c r="O75">
        <v>7805.9509275616474</v>
      </c>
      <c r="P75">
        <v>7806.5591499111388</v>
      </c>
      <c r="Q75">
        <v>7801.7189702827127</v>
      </c>
      <c r="R75">
        <v>7791.9014172159841</v>
      </c>
      <c r="S75">
        <v>7777.5853385104419</v>
      </c>
      <c r="T75">
        <v>7759.2545464069144</v>
      </c>
      <c r="U75">
        <v>7737.395236746318</v>
      </c>
      <c r="V75">
        <v>7712.4936934265224</v>
      </c>
      <c r="W75">
        <v>7685.0342853954326</v>
      </c>
      <c r="X75">
        <v>7655.4977597931766</v>
      </c>
      <c r="Y75">
        <v>7624.3598317145152</v>
      </c>
      <c r="Z75">
        <v>7592.0900684170429</v>
      </c>
      <c r="AA75">
        <v>7559.1510636594312</v>
      </c>
      <c r="AB75">
        <v>7525.9978962097257</v>
      </c>
      <c r="AC75">
        <v>7493.0778654116202</v>
      </c>
      <c r="AD75">
        <v>7460.8304960187334</v>
      </c>
      <c r="AE75">
        <v>7429.6878042892149</v>
      </c>
      <c r="AF75">
        <v>7400.0748175546369</v>
      </c>
      <c r="AG75">
        <v>7372.4103401220973</v>
      </c>
      <c r="AH75">
        <v>7347.1079594170042</v>
      </c>
      <c r="AI75">
        <v>7324.5772877139198</v>
      </c>
      <c r="AJ75">
        <v>7305.2254366224024</v>
      </c>
      <c r="AK75">
        <v>7289.4587236898988</v>
      </c>
      <c r="AL75">
        <v>7277.6846130537779</v>
      </c>
      <c r="AM75">
        <v>7270.3138950314897</v>
      </c>
      <c r="AN75">
        <v>7267.7631128950034</v>
      </c>
    </row>
    <row r="76" spans="1:40" ht="14.25" x14ac:dyDescent="0.2">
      <c r="A76" s="210" t="s">
        <v>99</v>
      </c>
      <c r="B76">
        <v>27519.37503144029</v>
      </c>
      <c r="C76">
        <v>28401.596463829592</v>
      </c>
      <c r="D76">
        <v>30612.41930490818</v>
      </c>
      <c r="E76">
        <v>33455.442932661783</v>
      </c>
      <c r="F76">
        <v>36187.696583801197</v>
      </c>
      <c r="G76">
        <v>38643.818969437889</v>
      </c>
      <c r="H76">
        <v>40857.451826909222</v>
      </c>
      <c r="I76">
        <v>42892.548672670076</v>
      </c>
      <c r="J76">
        <v>44839.314300395483</v>
      </c>
      <c r="K76">
        <v>46788.179596867667</v>
      </c>
      <c r="L76">
        <v>48751.98778166913</v>
      </c>
      <c r="M76">
        <v>50721.578904802387</v>
      </c>
      <c r="N76">
        <v>52686.90883216948</v>
      </c>
      <c r="O76">
        <v>54637.076719004654</v>
      </c>
      <c r="P76">
        <v>56561.372284202269</v>
      </c>
      <c r="Q76">
        <v>58452.615218224142</v>
      </c>
      <c r="R76">
        <v>60304.672672247922</v>
      </c>
      <c r="S76">
        <v>62111.565282459203</v>
      </c>
      <c r="T76">
        <v>63867.506109664442</v>
      </c>
      <c r="U76">
        <v>65566.937574411932</v>
      </c>
      <c r="V76">
        <v>67204.566039991027</v>
      </c>
      <c r="W76">
        <v>68775.393733032746</v>
      </c>
      <c r="X76">
        <v>70274.747732080927</v>
      </c>
      <c r="Y76">
        <v>71698.305797620371</v>
      </c>
      <c r="Z76">
        <v>73042.118861881769</v>
      </c>
      <c r="AA76">
        <v>74302.630042464283</v>
      </c>
      <c r="AB76">
        <v>75476.69008968008</v>
      </c>
      <c r="AC76">
        <v>76561.569222776088</v>
      </c>
      <c r="AD76">
        <v>77554.965354159358</v>
      </c>
      <c r="AE76">
        <v>78455.008742803489</v>
      </c>
      <c r="AF76">
        <v>79260.2631575868</v>
      </c>
      <c r="AG76">
        <v>79969.723667937244</v>
      </c>
      <c r="AH76">
        <v>80582.811212417742</v>
      </c>
      <c r="AI76">
        <v>81099.364125465174</v>
      </c>
      <c r="AJ76">
        <v>81519.626828153632</v>
      </c>
      <c r="AK76">
        <v>81844.235910444841</v>
      </c>
      <c r="AL76">
        <v>82074.203849821875</v>
      </c>
      <c r="AM76">
        <v>82210.900624490896</v>
      </c>
      <c r="AN76">
        <v>82256.033488537796</v>
      </c>
    </row>
    <row r="77" spans="1:40" ht="14.25" x14ac:dyDescent="0.2">
      <c r="A77" s="211" t="s">
        <v>124</v>
      </c>
      <c r="B77">
        <v>40049.197919647981</v>
      </c>
      <c r="C77">
        <v>41169.778445149961</v>
      </c>
      <c r="D77">
        <v>43919.619991655927</v>
      </c>
      <c r="E77">
        <v>47317.614137201643</v>
      </c>
      <c r="F77">
        <v>50365.589640291983</v>
      </c>
      <c r="G77">
        <v>52911.404111530428</v>
      </c>
      <c r="H77">
        <v>55093.467247067339</v>
      </c>
      <c r="I77">
        <v>57097.560489989162</v>
      </c>
      <c r="J77">
        <v>59147.011521916364</v>
      </c>
      <c r="K77">
        <v>61445.598537294922</v>
      </c>
      <c r="L77">
        <v>64001.675972654521</v>
      </c>
      <c r="M77">
        <v>66764.887959993779</v>
      </c>
      <c r="N77">
        <v>69674.639054028667</v>
      </c>
      <c r="O77">
        <v>72658.222795858441</v>
      </c>
      <c r="P77">
        <v>75643.932545076823</v>
      </c>
      <c r="Q77">
        <v>78608.131021209701</v>
      </c>
      <c r="R77">
        <v>81540.219381315532</v>
      </c>
      <c r="S77">
        <v>84429.516487313711</v>
      </c>
      <c r="T77">
        <v>87265.330761416728</v>
      </c>
      <c r="U77">
        <v>90037.033003461213</v>
      </c>
      <c r="V77">
        <v>92734.129415125761</v>
      </c>
      <c r="W77">
        <v>95346.334072312253</v>
      </c>
      <c r="X77">
        <v>97863.64009400917</v>
      </c>
      <c r="Y77">
        <v>100276.3887735046</v>
      </c>
      <c r="Z77">
        <v>102575.3359655212</v>
      </c>
      <c r="AA77">
        <v>104751.71506010801</v>
      </c>
      <c r="AB77">
        <v>106797.2959202502</v>
      </c>
      <c r="AC77">
        <v>108704.4392142522</v>
      </c>
      <c r="AD77">
        <v>110466.1456350529</v>
      </c>
      <c r="AE77">
        <v>112076.09956563771</v>
      </c>
      <c r="AF77">
        <v>113528.70682146421</v>
      </c>
      <c r="AG77">
        <v>114819.12617611411</v>
      </c>
      <c r="AH77">
        <v>115943.2944539606</v>
      </c>
      <c r="AI77">
        <v>116897.9450522835</v>
      </c>
      <c r="AJ77">
        <v>117680.6198337368</v>
      </c>
      <c r="AK77">
        <v>118289.674407203</v>
      </c>
      <c r="AL77">
        <v>118724.2768897435</v>
      </c>
      <c r="AM77">
        <v>118984.400313555</v>
      </c>
      <c r="AN77">
        <v>119070.80890861709</v>
      </c>
    </row>
    <row r="78" spans="1:40" ht="14.25" x14ac:dyDescent="0.2">
      <c r="A78" s="211" t="s">
        <v>42</v>
      </c>
      <c r="B78">
        <v>3224.8526645654251</v>
      </c>
      <c r="C78">
        <v>3278.9361227903469</v>
      </c>
      <c r="D78">
        <v>3408.5613467109351</v>
      </c>
      <c r="E78">
        <v>3562.6875587542359</v>
      </c>
      <c r="F78">
        <v>3694.1523779213999</v>
      </c>
      <c r="G78">
        <v>3798.2075556392001</v>
      </c>
      <c r="H78">
        <v>3883.0624285590061</v>
      </c>
      <c r="I78">
        <v>3958.2827672878288</v>
      </c>
      <c r="J78">
        <v>4034.4189361328022</v>
      </c>
      <c r="K78">
        <v>4120.5810044069431</v>
      </c>
      <c r="L78">
        <v>4217.2278222756368</v>
      </c>
      <c r="M78">
        <v>4322.4626729873153</v>
      </c>
      <c r="N78">
        <v>4434.2018530917603</v>
      </c>
      <c r="O78">
        <v>4550.1333327021885</v>
      </c>
      <c r="P78">
        <v>4668.0989868448096</v>
      </c>
      <c r="Q78">
        <v>4787.398487565405</v>
      </c>
      <c r="R78">
        <v>4907.6929358667803</v>
      </c>
      <c r="S78">
        <v>5028.6124023640741</v>
      </c>
      <c r="T78">
        <v>5149.7555343079039</v>
      </c>
      <c r="U78">
        <v>5270.6894559948332</v>
      </c>
      <c r="V78">
        <v>5390.949997859314</v>
      </c>
      <c r="W78">
        <v>5510.0422890670334</v>
      </c>
      <c r="X78">
        <v>5627.4417472146588</v>
      </c>
      <c r="Y78">
        <v>5742.5954967015687</v>
      </c>
      <c r="Z78">
        <v>5854.924244400283</v>
      </c>
      <c r="AA78">
        <v>5963.8246373491802</v>
      </c>
      <c r="AB78">
        <v>6068.6721222731803</v>
      </c>
      <c r="AC78">
        <v>6168.8243207767418</v>
      </c>
      <c r="AD78">
        <v>6263.6249270367407</v>
      </c>
      <c r="AE78">
        <v>6352.4081267736556</v>
      </c>
      <c r="AF78">
        <v>6434.5035272426694</v>
      </c>
      <c r="AG78">
        <v>6509.2415780478241</v>
      </c>
      <c r="AH78">
        <v>6575.9594518574422</v>
      </c>
      <c r="AI78">
        <v>6634.0073427480802</v>
      </c>
      <c r="AJ78">
        <v>6682.7551281198084</v>
      </c>
      <c r="AK78">
        <v>6721.5993281427054</v>
      </c>
      <c r="AL78">
        <v>6749.9702847841809</v>
      </c>
      <c r="AM78">
        <v>6767.3394709312652</v>
      </c>
      <c r="AN78">
        <v>6773.226829292691</v>
      </c>
    </row>
    <row r="79" spans="1:40" ht="14.25" x14ac:dyDescent="0.2">
      <c r="A79" s="211" t="s">
        <v>88</v>
      </c>
      <c r="B79">
        <v>11527.535972617879</v>
      </c>
      <c r="C79">
        <v>11758.211599829479</v>
      </c>
      <c r="D79">
        <v>12315.35388766657</v>
      </c>
      <c r="E79">
        <v>12986.44446963605</v>
      </c>
      <c r="F79">
        <v>13569.48915793621</v>
      </c>
      <c r="G79">
        <v>14040.40461630089</v>
      </c>
      <c r="H79">
        <v>14431.347437134311</v>
      </c>
      <c r="I79">
        <v>14781.330237427301</v>
      </c>
      <c r="J79">
        <v>15134.489624690001</v>
      </c>
      <c r="K79">
        <v>15529.84374128154</v>
      </c>
      <c r="L79">
        <v>15970.759743518911</v>
      </c>
      <c r="M79">
        <v>16450.78281378204</v>
      </c>
      <c r="N79">
        <v>16962.63747398548</v>
      </c>
      <c r="O79">
        <v>17498.036931044469</v>
      </c>
      <c r="P79">
        <v>18049.04425174282</v>
      </c>
      <c r="Q79">
        <v>18612.88665074153</v>
      </c>
      <c r="R79">
        <v>19188.016585413821</v>
      </c>
      <c r="S79">
        <v>19772.676245468771</v>
      </c>
      <c r="T79">
        <v>20364.888231655001</v>
      </c>
      <c r="U79">
        <v>20962.44806426459</v>
      </c>
      <c r="V79">
        <v>21562.918893413771</v>
      </c>
      <c r="W79">
        <v>22163.628798136491</v>
      </c>
      <c r="X79">
        <v>22761.671069197961</v>
      </c>
      <c r="Y79">
        <v>23353.907869717419</v>
      </c>
      <c r="Z79">
        <v>23936.977656695512</v>
      </c>
      <c r="AA79">
        <v>24507.306723931091</v>
      </c>
      <c r="AB79">
        <v>25061.12519127359</v>
      </c>
      <c r="AC79">
        <v>25594.487715568379</v>
      </c>
      <c r="AD79">
        <v>26103.29913418875</v>
      </c>
      <c r="AE79">
        <v>26583.3451722227</v>
      </c>
      <c r="AF79">
        <v>27030.328249194699</v>
      </c>
      <c r="AG79">
        <v>27439.908311164829</v>
      </c>
      <c r="AH79">
        <v>27807.748490295249</v>
      </c>
      <c r="AI79">
        <v>28129.56525832873</v>
      </c>
      <c r="AJ79">
        <v>28401.182595420029</v>
      </c>
      <c r="AK79">
        <v>28618.589544673021</v>
      </c>
      <c r="AL79">
        <v>28778.0003695917</v>
      </c>
      <c r="AM79">
        <v>28875.916381131319</v>
      </c>
      <c r="AN79">
        <v>28909.188358446481</v>
      </c>
    </row>
    <row r="80" spans="1:40" ht="14.25" x14ac:dyDescent="0.2">
      <c r="A80" s="212" t="s">
        <v>74</v>
      </c>
      <c r="B80">
        <v>11981.68421833607</v>
      </c>
      <c r="C80">
        <v>12058.76573568698</v>
      </c>
      <c r="D80">
        <v>12259.342215964871</v>
      </c>
      <c r="E80">
        <v>12537.90039671</v>
      </c>
      <c r="F80">
        <v>12853.009857494921</v>
      </c>
      <c r="G80">
        <v>13185.49350435823</v>
      </c>
      <c r="H80">
        <v>13520.838703865031</v>
      </c>
      <c r="I80">
        <v>13843.016609854099</v>
      </c>
      <c r="J80">
        <v>14134.54667557048</v>
      </c>
      <c r="K80">
        <v>14380.14020198851</v>
      </c>
      <c r="L80">
        <v>14577.66752744565</v>
      </c>
      <c r="M80">
        <v>14728.96140274042</v>
      </c>
      <c r="N80">
        <v>14836.47902561975</v>
      </c>
      <c r="O80">
        <v>14903.20540287957</v>
      </c>
      <c r="P80">
        <v>14932.369594968541</v>
      </c>
      <c r="Q80">
        <v>14926.79257784392</v>
      </c>
      <c r="R80">
        <v>14889.36298022934</v>
      </c>
      <c r="S80">
        <v>14823.15733164019</v>
      </c>
      <c r="T80">
        <v>14731.379877523361</v>
      </c>
      <c r="U80">
        <v>14617.30732693121</v>
      </c>
      <c r="V80">
        <v>14484.23941146869</v>
      </c>
      <c r="W80">
        <v>14335.4558498595</v>
      </c>
      <c r="X80">
        <v>14174.180054236</v>
      </c>
      <c r="Y80">
        <v>14003.54968882418</v>
      </c>
      <c r="Z80">
        <v>13826.59400313796</v>
      </c>
      <c r="AA80">
        <v>13646.217711916581</v>
      </c>
      <c r="AB80">
        <v>13465.1910827515</v>
      </c>
      <c r="AC80">
        <v>13286.1458181164</v>
      </c>
      <c r="AD80">
        <v>13111.57627875762</v>
      </c>
      <c r="AE80">
        <v>12943.845586913099</v>
      </c>
      <c r="AF80">
        <v>12785.196167123029</v>
      </c>
      <c r="AG80">
        <v>12637.764326049941</v>
      </c>
      <c r="AH80">
        <v>12503.5985376318</v>
      </c>
      <c r="AI80">
        <v>12384.681183500979</v>
      </c>
      <c r="AJ80">
        <v>12282.953599115401</v>
      </c>
      <c r="AK80">
        <v>12200.344392573799</v>
      </c>
      <c r="AL80">
        <v>12138.801135821161</v>
      </c>
      <c r="AM80">
        <v>12100.325678305429</v>
      </c>
      <c r="AN80">
        <v>12087.01350397016</v>
      </c>
    </row>
    <row r="81" spans="1:40" ht="14.25" x14ac:dyDescent="0.2">
      <c r="A81" s="212" t="s">
        <v>75</v>
      </c>
      <c r="B81">
        <v>6627.9200426937196</v>
      </c>
      <c r="C81">
        <v>6713.2621203239914</v>
      </c>
      <c r="D81">
        <v>6928.5366780124441</v>
      </c>
      <c r="E81">
        <v>7212.0600360362096</v>
      </c>
      <c r="F81">
        <v>7506.8618620523603</v>
      </c>
      <c r="G81">
        <v>7797.6258946071948</v>
      </c>
      <c r="H81">
        <v>8079.935684052537</v>
      </c>
      <c r="I81">
        <v>8348.9451387790959</v>
      </c>
      <c r="J81">
        <v>8599.4398503611064</v>
      </c>
      <c r="K81">
        <v>8826.8485993112608</v>
      </c>
      <c r="L81">
        <v>9030.2973657806124</v>
      </c>
      <c r="M81">
        <v>9210.1909873939367</v>
      </c>
      <c r="N81">
        <v>9367.3075739958185</v>
      </c>
      <c r="O81">
        <v>9502.7616226157443</v>
      </c>
      <c r="P81">
        <v>9617.7887349825778</v>
      </c>
      <c r="Q81">
        <v>9713.1644027380225</v>
      </c>
      <c r="R81">
        <v>9789.673385142185</v>
      </c>
      <c r="S81">
        <v>9848.2591964748153</v>
      </c>
      <c r="T81">
        <v>9890.0022573529041</v>
      </c>
      <c r="U81">
        <v>9916.0980414537898</v>
      </c>
      <c r="V81">
        <v>9927.8357244987328</v>
      </c>
      <c r="W81">
        <v>9926.5777745282012</v>
      </c>
      <c r="X81">
        <v>9913.7408513526043</v>
      </c>
      <c r="Y81">
        <v>9890.7783116677674</v>
      </c>
      <c r="Z81">
        <v>9859.1645473128901</v>
      </c>
      <c r="AA81">
        <v>9820.3813196811698</v>
      </c>
      <c r="AB81">
        <v>9775.9061950436753</v>
      </c>
      <c r="AC81">
        <v>9727.2031347362554</v>
      </c>
      <c r="AD81">
        <v>9675.7152515791859</v>
      </c>
      <c r="AE81">
        <v>9622.8597099831277</v>
      </c>
      <c r="AF81">
        <v>9570.024722066395</v>
      </c>
      <c r="AG81">
        <v>9518.5685756609746</v>
      </c>
      <c r="AH81">
        <v>9469.8206220400207</v>
      </c>
      <c r="AI81">
        <v>9425.0841511901108</v>
      </c>
      <c r="AJ81">
        <v>9385.6410900676856</v>
      </c>
      <c r="AK81">
        <v>9352.7584741507235</v>
      </c>
      <c r="AL81">
        <v>9327.6966644326203</v>
      </c>
      <c r="AM81">
        <v>9311.7193106586492</v>
      </c>
      <c r="AN81">
        <v>9306.1050971271343</v>
      </c>
    </row>
    <row r="82" spans="1:40" ht="14.25" x14ac:dyDescent="0.2">
      <c r="A82" s="212" t="s">
        <v>116</v>
      </c>
      <c r="B82">
        <v>7272.1184742926107</v>
      </c>
      <c r="C82">
        <v>7400.5246516709058</v>
      </c>
      <c r="D82">
        <v>7723.7734873437084</v>
      </c>
      <c r="E82">
        <v>8147.14590729069</v>
      </c>
      <c r="F82">
        <v>8580.3425084660303</v>
      </c>
      <c r="G82">
        <v>9001.6899447019096</v>
      </c>
      <c r="H82">
        <v>9408.7435206593964</v>
      </c>
      <c r="I82">
        <v>9799.3038234482337</v>
      </c>
      <c r="J82">
        <v>10171.44576651975</v>
      </c>
      <c r="K82">
        <v>10523.739422451241</v>
      </c>
      <c r="L82">
        <v>10855.911415155129</v>
      </c>
      <c r="M82">
        <v>11168.33360834385</v>
      </c>
      <c r="N82">
        <v>11461.815791946039</v>
      </c>
      <c r="O82">
        <v>11737.578381841089</v>
      </c>
      <c r="P82">
        <v>11996.84035570925</v>
      </c>
      <c r="Q82">
        <v>12239.580546693431</v>
      </c>
      <c r="R82">
        <v>12465.55561034424</v>
      </c>
      <c r="S82">
        <v>12674.66142568177</v>
      </c>
      <c r="T82">
        <v>12866.92839521757</v>
      </c>
      <c r="U82">
        <v>13042.515507917889</v>
      </c>
      <c r="V82">
        <v>13201.703358397501</v>
      </c>
      <c r="W82">
        <v>13344.88631967402</v>
      </c>
      <c r="X82">
        <v>13472.56406637574</v>
      </c>
      <c r="Y82">
        <v>13585.332640880941</v>
      </c>
      <c r="Z82">
        <v>13683.875247032949</v>
      </c>
      <c r="AA82">
        <v>13768.952945409719</v>
      </c>
      <c r="AB82">
        <v>13841.39541123199</v>
      </c>
      <c r="AC82">
        <v>13902.091901462671</v>
      </c>
      <c r="AD82">
        <v>13951.982562050751</v>
      </c>
      <c r="AE82">
        <v>13992.05019013355</v>
      </c>
      <c r="AF82">
        <v>14023.312549821339</v>
      </c>
      <c r="AG82">
        <v>14046.815324368759</v>
      </c>
      <c r="AH82">
        <v>14063.62577247168</v>
      </c>
      <c r="AI82">
        <v>14074.82714241589</v>
      </c>
      <c r="AJ82">
        <v>14081.5138851146</v>
      </c>
      <c r="AK82">
        <v>14084.787695895589</v>
      </c>
      <c r="AL82">
        <v>14085.754405393631</v>
      </c>
      <c r="AM82">
        <v>14085.521732177091</v>
      </c>
      <c r="AN82">
        <v>14085.19790385681</v>
      </c>
    </row>
    <row r="83" spans="1:40" ht="14.25" x14ac:dyDescent="0.2">
      <c r="A83" s="212" t="s">
        <v>117</v>
      </c>
      <c r="B83">
        <v>9019.4531857153415</v>
      </c>
      <c r="C83">
        <v>9133.4008168871715</v>
      </c>
      <c r="D83">
        <v>9421.4544034944247</v>
      </c>
      <c r="E83">
        <v>9802.3289660135706</v>
      </c>
      <c r="F83">
        <v>10201.076423720981</v>
      </c>
      <c r="G83">
        <v>10597.286127944901</v>
      </c>
      <c r="H83">
        <v>10984.70833520527</v>
      </c>
      <c r="I83">
        <v>11356.40543170355</v>
      </c>
      <c r="J83">
        <v>11704.8274382908</v>
      </c>
      <c r="K83">
        <v>12023.340701437621</v>
      </c>
      <c r="L83">
        <v>12310.888774171501</v>
      </c>
      <c r="M83">
        <v>12568.308885060531</v>
      </c>
      <c r="N83">
        <v>12796.95186843555</v>
      </c>
      <c r="O83">
        <v>12998.62901305296</v>
      </c>
      <c r="P83">
        <v>13175.22383852621</v>
      </c>
      <c r="Q83">
        <v>13327.608241889429</v>
      </c>
      <c r="R83">
        <v>13456.54504662687</v>
      </c>
      <c r="S83">
        <v>13562.989585050051</v>
      </c>
      <c r="T83">
        <v>13648.06766225818</v>
      </c>
      <c r="U83">
        <v>13713.05310678316</v>
      </c>
      <c r="V83">
        <v>13759.345426561331</v>
      </c>
      <c r="W83">
        <v>13788.44803375202</v>
      </c>
      <c r="X83">
        <v>13801.947441764831</v>
      </c>
      <c r="Y83">
        <v>13801.493775362331</v>
      </c>
      <c r="Z83">
        <v>13788.78287228609</v>
      </c>
      <c r="AA83">
        <v>13765.540194588881</v>
      </c>
      <c r="AB83">
        <v>13733.50671145832</v>
      </c>
      <c r="AC83">
        <v>13694.42686415259</v>
      </c>
      <c r="AD83">
        <v>13650.03867874249</v>
      </c>
      <c r="AE83">
        <v>13602.066054369019</v>
      </c>
      <c r="AF83">
        <v>13552.21322409511</v>
      </c>
      <c r="AG83">
        <v>13502.161362343621</v>
      </c>
      <c r="AH83">
        <v>13453.567297371361</v>
      </c>
      <c r="AI83">
        <v>13408.064279103221</v>
      </c>
      <c r="AJ83">
        <v>13367.26475172923</v>
      </c>
      <c r="AK83">
        <v>13332.765086513569</v>
      </c>
      <c r="AL83">
        <v>13306.15224304802</v>
      </c>
      <c r="AM83">
        <v>13289.01234655018</v>
      </c>
      <c r="AN83">
        <v>13282.941194698509</v>
      </c>
    </row>
    <row r="84" spans="1:40" ht="14.25" x14ac:dyDescent="0.2">
      <c r="A84" s="212" t="s">
        <v>118</v>
      </c>
      <c r="B84">
        <v>3355.3629553285882</v>
      </c>
      <c r="C84">
        <v>3349.6019509291182</v>
      </c>
      <c r="D84">
        <v>3340.5710648933209</v>
      </c>
      <c r="E84">
        <v>3340.578564664655</v>
      </c>
      <c r="F84">
        <v>3358.735381535831</v>
      </c>
      <c r="G84">
        <v>3391.4292493646349</v>
      </c>
      <c r="H84">
        <v>3431.803215840604</v>
      </c>
      <c r="I84">
        <v>3472.7570834715102</v>
      </c>
      <c r="J84">
        <v>3506.8615351534322</v>
      </c>
      <c r="K84">
        <v>3527.838922955938</v>
      </c>
      <c r="L84">
        <v>3535.0403418853989</v>
      </c>
      <c r="M84">
        <v>3529.3850582912469</v>
      </c>
      <c r="N84">
        <v>3511.9336042727368</v>
      </c>
      <c r="O84">
        <v>3483.8518607765932</v>
      </c>
      <c r="P84">
        <v>3446.358693147823</v>
      </c>
      <c r="Q84">
        <v>3400.6421362269589</v>
      </c>
      <c r="R84">
        <v>3347.8888551815621</v>
      </c>
      <c r="S84">
        <v>3289.2793751202748</v>
      </c>
      <c r="T84">
        <v>3225.968394115886</v>
      </c>
      <c r="U84">
        <v>3159.068595457607</v>
      </c>
      <c r="V84">
        <v>3089.637956227436</v>
      </c>
      <c r="W84">
        <v>3018.6704304720502</v>
      </c>
      <c r="X84">
        <v>2947.089794189299</v>
      </c>
      <c r="Y84">
        <v>2875.7463752894209</v>
      </c>
      <c r="Z84">
        <v>2805.4163526155398</v>
      </c>
      <c r="AA84">
        <v>2736.803291185136</v>
      </c>
      <c r="AB84">
        <v>2670.5415827612301</v>
      </c>
      <c r="AC84">
        <v>2607.2014782652591</v>
      </c>
      <c r="AD84">
        <v>2547.2954281136472</v>
      </c>
      <c r="AE84">
        <v>2491.285485331623</v>
      </c>
      <c r="AF84">
        <v>2439.5915717656599</v>
      </c>
      <c r="AG84">
        <v>2392.600457932333</v>
      </c>
      <c r="AH84">
        <v>2350.6753606679249</v>
      </c>
      <c r="AI84">
        <v>2314.1661190869918</v>
      </c>
      <c r="AJ84">
        <v>2283.41996839172</v>
      </c>
      <c r="AK84">
        <v>2258.7929934607628</v>
      </c>
      <c r="AL84">
        <v>2240.6624112813201</v>
      </c>
      <c r="AM84">
        <v>2229.4399053702232</v>
      </c>
      <c r="AN84">
        <v>2225.5863194800781</v>
      </c>
    </row>
    <row r="85" spans="1:40" ht="14.25" x14ac:dyDescent="0.2">
      <c r="A85" s="212" t="s">
        <v>119</v>
      </c>
      <c r="B85">
        <v>3069.0985404160142</v>
      </c>
      <c r="C85">
        <v>3084.6179114906022</v>
      </c>
      <c r="D85">
        <v>3125.807360543683</v>
      </c>
      <c r="E85">
        <v>3184.7631369042592</v>
      </c>
      <c r="F85">
        <v>3254.1542068858398</v>
      </c>
      <c r="G85">
        <v>3329.4293829725411</v>
      </c>
      <c r="H85">
        <v>3406.4730795703499</v>
      </c>
      <c r="I85">
        <v>3480.7784093290461</v>
      </c>
      <c r="J85">
        <v>3547.4545602088838</v>
      </c>
      <c r="K85">
        <v>3602.2441740224708</v>
      </c>
      <c r="L85">
        <v>3644.5851904178849</v>
      </c>
      <c r="M85">
        <v>3675.0100550706461</v>
      </c>
      <c r="N85">
        <v>3694.207106316469</v>
      </c>
      <c r="O85">
        <v>3702.994306562473</v>
      </c>
      <c r="P85">
        <v>3702.2513824462389</v>
      </c>
      <c r="Q85">
        <v>3692.770739604875</v>
      </c>
      <c r="R85">
        <v>3675.36131889338</v>
      </c>
      <c r="S85">
        <v>3650.8724235862901</v>
      </c>
      <c r="T85">
        <v>3620.1775150832082</v>
      </c>
      <c r="U85">
        <v>3584.1595879363308</v>
      </c>
      <c r="V85">
        <v>3543.698327892379</v>
      </c>
      <c r="W85">
        <v>3499.659175591034</v>
      </c>
      <c r="X85">
        <v>3452.8843468369719</v>
      </c>
      <c r="Y85">
        <v>3404.1857995170521</v>
      </c>
      <c r="Z85">
        <v>3354.3400880529398</v>
      </c>
      <c r="AA85">
        <v>3304.085008899051</v>
      </c>
      <c r="AB85">
        <v>3254.1179146397239</v>
      </c>
      <c r="AC85">
        <v>3205.0955589490118</v>
      </c>
      <c r="AD85">
        <v>3157.6353290549719</v>
      </c>
      <c r="AE85">
        <v>3112.3177252686728</v>
      </c>
      <c r="AF85">
        <v>3069.6899574561262</v>
      </c>
      <c r="AG85">
        <v>3030.2705449762739</v>
      </c>
      <c r="AH85">
        <v>2994.554828655318</v>
      </c>
      <c r="AI85">
        <v>2963.021330097481</v>
      </c>
      <c r="AJ85">
        <v>2936.1389245816931</v>
      </c>
      <c r="AK85">
        <v>2914.3748287972799</v>
      </c>
      <c r="AL85">
        <v>2898.2034439038689</v>
      </c>
      <c r="AM85">
        <v>2888.1161384196321</v>
      </c>
      <c r="AN85">
        <v>2884.6321052438689</v>
      </c>
    </row>
    <row r="86" spans="1:40" ht="14.25" x14ac:dyDescent="0.2">
      <c r="A86" s="212" t="s">
        <v>120</v>
      </c>
      <c r="B86">
        <v>1802.133487467564</v>
      </c>
      <c r="C86">
        <v>1810.2384699397001</v>
      </c>
      <c r="D86">
        <v>1832.0020674400289</v>
      </c>
      <c r="E86">
        <v>1863.6869763840621</v>
      </c>
      <c r="F86">
        <v>1901.7658132367831</v>
      </c>
      <c r="G86">
        <v>1943.646155256426</v>
      </c>
      <c r="H86">
        <v>1986.8140747785519</v>
      </c>
      <c r="I86">
        <v>2028.5273346180979</v>
      </c>
      <c r="J86">
        <v>2065.8170985859429</v>
      </c>
      <c r="K86">
        <v>2096.104487996879</v>
      </c>
      <c r="L86">
        <v>2119.0561835791709</v>
      </c>
      <c r="M86">
        <v>2134.9999048330178</v>
      </c>
      <c r="N86">
        <v>2144.3538628236929</v>
      </c>
      <c r="O86">
        <v>2147.6109831787599</v>
      </c>
      <c r="P86">
        <v>2145.3001619122651</v>
      </c>
      <c r="Q86">
        <v>2137.9028074444141</v>
      </c>
      <c r="R86">
        <v>2125.9096670514418</v>
      </c>
      <c r="S86">
        <v>2109.8332262703489</v>
      </c>
      <c r="T86">
        <v>2090.1980289583339</v>
      </c>
      <c r="U86">
        <v>2067.5320016165228</v>
      </c>
      <c r="V86">
        <v>2042.3588952931209</v>
      </c>
      <c r="W86">
        <v>2015.1919089357871</v>
      </c>
      <c r="X86">
        <v>1986.5285147652701</v>
      </c>
      <c r="Y86">
        <v>1956.846469951475</v>
      </c>
      <c r="Z86">
        <v>1926.60096997448</v>
      </c>
      <c r="AA86">
        <v>1896.222877535952</v>
      </c>
      <c r="AB86">
        <v>1866.1179464326719</v>
      </c>
      <c r="AC86">
        <v>1836.6669518757601</v>
      </c>
      <c r="AD86">
        <v>1808.2266366613901</v>
      </c>
      <c r="AE86">
        <v>1781.1313856364479</v>
      </c>
      <c r="AF86">
        <v>1755.695548322881</v>
      </c>
      <c r="AG86">
        <v>1732.216340694315</v>
      </c>
      <c r="AH86">
        <v>1710.977271365593</v>
      </c>
      <c r="AI86">
        <v>1692.252054426503</v>
      </c>
      <c r="AJ86">
        <v>1676.3089905567269</v>
      </c>
      <c r="AK86">
        <v>1663.4158198233081</v>
      </c>
      <c r="AL86">
        <v>1653.8450738226361</v>
      </c>
      <c r="AM86">
        <v>1647.879981966403</v>
      </c>
      <c r="AN86">
        <v>1645.8210173809571</v>
      </c>
    </row>
    <row r="87" spans="1:40" ht="14.25" x14ac:dyDescent="0.2">
      <c r="A87" s="212" t="s">
        <v>121</v>
      </c>
      <c r="B87">
        <v>1947.952829944534</v>
      </c>
      <c r="C87">
        <v>1967.977892159767</v>
      </c>
      <c r="D87">
        <v>2018.814307488449</v>
      </c>
      <c r="E87">
        <v>2086.5708862070792</v>
      </c>
      <c r="F87">
        <v>2158.586964912894</v>
      </c>
      <c r="G87">
        <v>2230.9806345569532</v>
      </c>
      <c r="H87">
        <v>2302.0507613524669</v>
      </c>
      <c r="I87">
        <v>2369.8989978216841</v>
      </c>
      <c r="J87">
        <v>2432.4483443224499</v>
      </c>
      <c r="K87">
        <v>2487.8683554100221</v>
      </c>
      <c r="L87">
        <v>2535.857281297594</v>
      </c>
      <c r="M87">
        <v>2576.6038660492381</v>
      </c>
      <c r="N87">
        <v>2610.4040122368142</v>
      </c>
      <c r="O87">
        <v>2637.6479137686028</v>
      </c>
      <c r="P87">
        <v>2658.7642953647578</v>
      </c>
      <c r="Q87">
        <v>2674.07814506554</v>
      </c>
      <c r="R87">
        <v>2683.9228093367192</v>
      </c>
      <c r="S87">
        <v>2688.673371468969</v>
      </c>
      <c r="T87">
        <v>2688.7386925604778</v>
      </c>
      <c r="U87">
        <v>2684.5537411020109</v>
      </c>
      <c r="V87">
        <v>2676.5723685684379</v>
      </c>
      <c r="W87">
        <v>2665.2606579186072</v>
      </c>
      <c r="X87">
        <v>2651.0909419951222</v>
      </c>
      <c r="Y87">
        <v>2634.5365605741872</v>
      </c>
      <c r="Z87">
        <v>2616.0673990838668</v>
      </c>
      <c r="AA87">
        <v>2596.146229396425</v>
      </c>
      <c r="AB87">
        <v>2575.2258540027642</v>
      </c>
      <c r="AC87">
        <v>2553.7470395009632</v>
      </c>
      <c r="AD87">
        <v>2532.1372137259318</v>
      </c>
      <c r="AE87">
        <v>2510.8098929382031</v>
      </c>
      <c r="AF87">
        <v>2490.1648011114848</v>
      </c>
      <c r="AG87">
        <v>2470.588642290109</v>
      </c>
      <c r="AH87">
        <v>2452.4564889817461</v>
      </c>
      <c r="AI87">
        <v>2436.1337543657241</v>
      </c>
      <c r="AJ87">
        <v>2421.9787235200629</v>
      </c>
      <c r="AK87">
        <v>2410.3456287414629</v>
      </c>
      <c r="AL87">
        <v>2401.5882662675658</v>
      </c>
      <c r="AM87">
        <v>2396.0641663204342</v>
      </c>
      <c r="AN87">
        <v>2394.139345501314</v>
      </c>
    </row>
    <row r="88" spans="1:40" ht="14.25" x14ac:dyDescent="0.2">
      <c r="A88" s="212" t="s">
        <v>122</v>
      </c>
      <c r="B88">
        <v>2335.083832377868</v>
      </c>
      <c r="C88">
        <v>2356.3924894802872</v>
      </c>
      <c r="D88">
        <v>2410.848253291635</v>
      </c>
      <c r="E88">
        <v>2484.2734228384329</v>
      </c>
      <c r="F88">
        <v>2563.7977792676711</v>
      </c>
      <c r="G88">
        <v>2645.08841953007</v>
      </c>
      <c r="H88">
        <v>2725.8582977483311</v>
      </c>
      <c r="I88">
        <v>2803.5455213824762</v>
      </c>
      <c r="J88">
        <v>2875.3307242518622</v>
      </c>
      <c r="K88">
        <v>2938.7283526675642</v>
      </c>
      <c r="L88">
        <v>2993.3814792181352</v>
      </c>
      <c r="M88">
        <v>3039.5983960231611</v>
      </c>
      <c r="N88">
        <v>3077.814138363196</v>
      </c>
      <c r="O88">
        <v>3108.5735486439798</v>
      </c>
      <c r="P88">
        <v>3132.4492776181091</v>
      </c>
      <c r="Q88">
        <v>3149.827895986552</v>
      </c>
      <c r="R88">
        <v>3161.0855898911591</v>
      </c>
      <c r="S88">
        <v>3166.6430575840218</v>
      </c>
      <c r="T88">
        <v>3166.9570465549368</v>
      </c>
      <c r="U88">
        <v>3162.5122127901568</v>
      </c>
      <c r="V88">
        <v>3153.8134612695112</v>
      </c>
      <c r="W88">
        <v>3141.3788960209622</v>
      </c>
      <c r="X88">
        <v>3125.7334779555581</v>
      </c>
      <c r="Y88">
        <v>3107.4034603329501</v>
      </c>
      <c r="Z88">
        <v>3086.911645864916</v>
      </c>
      <c r="AA88">
        <v>3064.7734867377339</v>
      </c>
      <c r="AB88">
        <v>3041.4940296055302</v>
      </c>
      <c r="AC88">
        <v>3017.565692079731</v>
      </c>
      <c r="AD88">
        <v>2993.466845465281</v>
      </c>
      <c r="AE88">
        <v>2969.661170406629</v>
      </c>
      <c r="AF88">
        <v>2946.5977475513819</v>
      </c>
      <c r="AG88">
        <v>2924.7118441091652</v>
      </c>
      <c r="AH88">
        <v>2904.4263590438359</v>
      </c>
      <c r="AI88">
        <v>2886.1538943576952</v>
      </c>
      <c r="AJ88">
        <v>2870.2994273031991</v>
      </c>
      <c r="AK88">
        <v>2857.26356823674</v>
      </c>
      <c r="AL88">
        <v>2847.446401128409</v>
      </c>
      <c r="AM88">
        <v>2841.251918468412</v>
      </c>
      <c r="AN88">
        <v>2839.0930795848781</v>
      </c>
    </row>
    <row r="89" spans="1:40" ht="14.25" x14ac:dyDescent="0.2">
      <c r="A89" s="212" t="s">
        <v>69</v>
      </c>
      <c r="B89">
        <v>4568.3236898109044</v>
      </c>
      <c r="C89">
        <v>4583.6934944722188</v>
      </c>
      <c r="D89">
        <v>4625.748401695243</v>
      </c>
      <c r="E89">
        <v>4688.5838414076343</v>
      </c>
      <c r="F89">
        <v>4766.2693026133602</v>
      </c>
      <c r="G89">
        <v>4852.5555882226918</v>
      </c>
      <c r="H89">
        <v>4940.7606974529981</v>
      </c>
      <c r="I89">
        <v>5023.7125960323829</v>
      </c>
      <c r="J89">
        <v>5093.7746104017924</v>
      </c>
      <c r="K89">
        <v>5144.3926753744454</v>
      </c>
      <c r="L89">
        <v>5174.639453838302</v>
      </c>
      <c r="M89">
        <v>5185.2415781502732</v>
      </c>
      <c r="N89">
        <v>5177.1664355887506</v>
      </c>
      <c r="O89">
        <v>5151.5842826010348</v>
      </c>
      <c r="P89">
        <v>5109.8847700017859</v>
      </c>
      <c r="Q89">
        <v>5053.8002037997176</v>
      </c>
      <c r="R89">
        <v>4985.1874331698527</v>
      </c>
      <c r="S89">
        <v>4905.9280223539017</v>
      </c>
      <c r="T89">
        <v>4817.890295377978</v>
      </c>
      <c r="U89">
        <v>4722.8971920020194</v>
      </c>
      <c r="V89">
        <v>4622.7001520141084</v>
      </c>
      <c r="W89">
        <v>4518.958987755218</v>
      </c>
      <c r="X89">
        <v>4413.2274982192857</v>
      </c>
      <c r="Y89">
        <v>4306.9444232802562</v>
      </c>
      <c r="Z89">
        <v>4201.4292315244147</v>
      </c>
      <c r="AA89">
        <v>4097.8821755487643</v>
      </c>
      <c r="AB89">
        <v>3997.3880287307888</v>
      </c>
      <c r="AC89">
        <v>3900.9229309954521</v>
      </c>
      <c r="AD89">
        <v>3809.3638115240142</v>
      </c>
      <c r="AE89">
        <v>3723.4999175876951</v>
      </c>
      <c r="AF89">
        <v>3644.0460554254428</v>
      </c>
      <c r="AG89">
        <v>3571.657236999748</v>
      </c>
      <c r="AH89">
        <v>3506.944522406437</v>
      </c>
      <c r="AI89">
        <v>3450.491949790493</v>
      </c>
      <c r="AJ89">
        <v>3402.8745522634199</v>
      </c>
      <c r="AK89">
        <v>3364.6775753391739</v>
      </c>
      <c r="AL89">
        <v>3336.5171310731998</v>
      </c>
      <c r="AM89">
        <v>3319.0626602653542</v>
      </c>
      <c r="AN89">
        <v>3313.0617274493461</v>
      </c>
    </row>
    <row r="90" spans="1:40" ht="14.25" x14ac:dyDescent="0.2">
      <c r="A90" s="212" t="s">
        <v>70</v>
      </c>
      <c r="B90">
        <v>2146.8175625414901</v>
      </c>
      <c r="C90">
        <v>2140.423426769627</v>
      </c>
      <c r="D90">
        <v>2128.2947592103451</v>
      </c>
      <c r="E90">
        <v>2120.894161445955</v>
      </c>
      <c r="F90">
        <v>2126.0374268767609</v>
      </c>
      <c r="G90">
        <v>2141.5329937409342</v>
      </c>
      <c r="H90">
        <v>2162.717458533642</v>
      </c>
      <c r="I90">
        <v>2184.817428370221</v>
      </c>
      <c r="J90">
        <v>2202.8760592632621</v>
      </c>
      <c r="K90">
        <v>2212.707995909419</v>
      </c>
      <c r="L90">
        <v>2213.8001510370559</v>
      </c>
      <c r="M90">
        <v>2206.655351684356</v>
      </c>
      <c r="N90">
        <v>2191.8655594373422</v>
      </c>
      <c r="O90">
        <v>2170.0920182550049</v>
      </c>
      <c r="P90">
        <v>2142.0618544720942</v>
      </c>
      <c r="Q90">
        <v>2108.5958217010939</v>
      </c>
      <c r="R90">
        <v>2070.538328106752</v>
      </c>
      <c r="S90">
        <v>2028.723814819695</v>
      </c>
      <c r="T90">
        <v>1983.9623355257841</v>
      </c>
      <c r="U90">
        <v>1937.02793252121</v>
      </c>
      <c r="V90">
        <v>1888.6497719173681</v>
      </c>
      <c r="W90">
        <v>1839.505905771352</v>
      </c>
      <c r="X90">
        <v>1790.219458547135</v>
      </c>
      <c r="Y90">
        <v>1741.356988329004</v>
      </c>
      <c r="Z90">
        <v>1693.4287474167329</v>
      </c>
      <c r="AA90">
        <v>1646.8905594810749</v>
      </c>
      <c r="AB90">
        <v>1602.1470381907229</v>
      </c>
      <c r="AC90">
        <v>1559.5558919608291</v>
      </c>
      <c r="AD90">
        <v>1519.433088245873</v>
      </c>
      <c r="AE90">
        <v>1482.058686000006</v>
      </c>
      <c r="AF90">
        <v>1447.6831844226169</v>
      </c>
      <c r="AG90">
        <v>1416.534278298464</v>
      </c>
      <c r="AH90">
        <v>1388.8239540977529</v>
      </c>
      <c r="AI90">
        <v>1364.7559060650581</v>
      </c>
      <c r="AJ90">
        <v>1344.533297918711</v>
      </c>
      <c r="AK90">
        <v>1328.3669442137971</v>
      </c>
      <c r="AL90">
        <v>1316.484037217326</v>
      </c>
      <c r="AM90">
        <v>1309.1376023035209</v>
      </c>
      <c r="AN90">
        <v>1306.6169301818391</v>
      </c>
    </row>
    <row r="91" spans="1:40" ht="14.25" x14ac:dyDescent="0.2">
      <c r="A91" s="212" t="s">
        <v>71</v>
      </c>
      <c r="B91">
        <v>1532.4140383714739</v>
      </c>
      <c r="C91">
        <v>1529.061793885015</v>
      </c>
      <c r="D91">
        <v>1523.2082931881789</v>
      </c>
      <c r="E91">
        <v>1521.1084135786671</v>
      </c>
      <c r="F91">
        <v>1527.385615188733</v>
      </c>
      <c r="G91">
        <v>1540.298876166014</v>
      </c>
      <c r="H91">
        <v>1556.4994294058681</v>
      </c>
      <c r="I91">
        <v>1572.535606937324</v>
      </c>
      <c r="J91">
        <v>1584.8182184640079</v>
      </c>
      <c r="K91">
        <v>1590.3692766907491</v>
      </c>
      <c r="L91">
        <v>1589.0481084061689</v>
      </c>
      <c r="M91">
        <v>1581.5024584531541</v>
      </c>
      <c r="N91">
        <v>1568.446341579225</v>
      </c>
      <c r="O91">
        <v>1550.635203629</v>
      </c>
      <c r="P91">
        <v>1528.807956190406</v>
      </c>
      <c r="Q91">
        <v>1503.5657060848839</v>
      </c>
      <c r="R91">
        <v>1475.471629866955</v>
      </c>
      <c r="S91">
        <v>1445.0773077299741</v>
      </c>
      <c r="T91">
        <v>1412.914418828733</v>
      </c>
      <c r="U91">
        <v>1379.48817697191</v>
      </c>
      <c r="V91">
        <v>1345.272454179875</v>
      </c>
      <c r="W91">
        <v>1310.7064901032111</v>
      </c>
      <c r="X91">
        <v>1276.193049830249</v>
      </c>
      <c r="Y91">
        <v>1242.097870229753</v>
      </c>
      <c r="Z91">
        <v>1208.750224247274</v>
      </c>
      <c r="AA91">
        <v>1176.444431792195</v>
      </c>
      <c r="AB91">
        <v>1145.442153204478</v>
      </c>
      <c r="AC91">
        <v>1115.97531500326</v>
      </c>
      <c r="AD91">
        <v>1088.2495360685609</v>
      </c>
      <c r="AE91">
        <v>1062.4479441932181</v>
      </c>
      <c r="AF91">
        <v>1038.7352969400749</v>
      </c>
      <c r="AG91">
        <v>1017.2623461275761</v>
      </c>
      <c r="AH91">
        <v>998.17041153869752</v>
      </c>
      <c r="AI91">
        <v>981.59615641696018</v>
      </c>
      <c r="AJ91">
        <v>967.67658511322179</v>
      </c>
      <c r="AK91">
        <v>956.55431234066793</v>
      </c>
      <c r="AL91">
        <v>948.38318469042918</v>
      </c>
      <c r="AM91">
        <v>943.33436954524291</v>
      </c>
      <c r="AN91">
        <v>941.60306593435064</v>
      </c>
    </row>
    <row r="92" spans="1:40" ht="14.25" x14ac:dyDescent="0.2">
      <c r="A92" s="212" t="s">
        <v>72</v>
      </c>
      <c r="B92">
        <v>1144.432816780665</v>
      </c>
      <c r="C92">
        <v>1185.970630665113</v>
      </c>
      <c r="D92">
        <v>1291.9970775750321</v>
      </c>
      <c r="E92">
        <v>1433.0394537922621</v>
      </c>
      <c r="F92">
        <v>1576.38295789721</v>
      </c>
      <c r="G92">
        <v>1714.122325789253</v>
      </c>
      <c r="H92">
        <v>1846.974129921651</v>
      </c>
      <c r="I92">
        <v>1976.8838704413361</v>
      </c>
      <c r="J92">
        <v>2107.0035730788331</v>
      </c>
      <c r="K92">
        <v>2240.6787960829888</v>
      </c>
      <c r="L92">
        <v>2377.9718376494061</v>
      </c>
      <c r="M92">
        <v>2517.869155064343</v>
      </c>
      <c r="N92">
        <v>2659.1665187240928</v>
      </c>
      <c r="O92">
        <v>2800.4667066055758</v>
      </c>
      <c r="P92">
        <v>2940.3532785982188</v>
      </c>
      <c r="Q92">
        <v>3077.9750904988232</v>
      </c>
      <c r="R92">
        <v>3212.658648747979</v>
      </c>
      <c r="S92">
        <v>3343.762075406768</v>
      </c>
      <c r="T92">
        <v>3470.6822990755718</v>
      </c>
      <c r="U92">
        <v>3592.861445863412</v>
      </c>
      <c r="V92">
        <v>3709.792344020977</v>
      </c>
      <c r="W92">
        <v>3821.0230806517438</v>
      </c>
      <c r="X92">
        <v>3926.160573777508</v>
      </c>
      <c r="Y92">
        <v>4024.8731471988381</v>
      </c>
      <c r="Z92">
        <v>4116.8921183918883</v>
      </c>
      <c r="AA92">
        <v>4202.0124305554646</v>
      </c>
      <c r="AB92">
        <v>4280.0923784199331</v>
      </c>
      <c r="AC92">
        <v>4351.052493225503</v>
      </c>
      <c r="AD92">
        <v>4414.8736651653771</v>
      </c>
      <c r="AE92">
        <v>4471.594591478779</v>
      </c>
      <c r="AF92">
        <v>4521.3086452845973</v>
      </c>
      <c r="AG92">
        <v>4564.1602642766084</v>
      </c>
      <c r="AH92">
        <v>4600.3409597434002</v>
      </c>
      <c r="AI92">
        <v>4630.0850452803397</v>
      </c>
      <c r="AJ92">
        <v>4653.6651813243834</v>
      </c>
      <c r="AK92">
        <v>4671.3878265925114</v>
      </c>
      <c r="AL92">
        <v>4683.5886809865333</v>
      </c>
      <c r="AM92">
        <v>4690.62819688529</v>
      </c>
      <c r="AN92">
        <v>4692.8872273192956</v>
      </c>
    </row>
    <row r="93" spans="1:40" ht="14.25" x14ac:dyDescent="0.2">
      <c r="A93" s="212" t="s">
        <v>73</v>
      </c>
      <c r="B93">
        <v>9.2604801376398402</v>
      </c>
      <c r="C93">
        <v>9.4180745077402523</v>
      </c>
      <c r="D93">
        <v>9.8146214076184446</v>
      </c>
      <c r="E93">
        <v>10.333707407352239</v>
      </c>
      <c r="F93">
        <v>10.864970280348819</v>
      </c>
      <c r="G93">
        <v>11.382304526570289</v>
      </c>
      <c r="H93">
        <v>11.883130445665561</v>
      </c>
      <c r="I93">
        <v>12.36517491648741</v>
      </c>
      <c r="J93">
        <v>12.82649894114823</v>
      </c>
      <c r="K93">
        <v>13.26514154865767</v>
      </c>
      <c r="L93">
        <v>13.677910578048021</v>
      </c>
      <c r="M93">
        <v>14.06137081230254</v>
      </c>
      <c r="N93">
        <v>14.41224076343069</v>
      </c>
      <c r="O93">
        <v>14.727438550797221</v>
      </c>
      <c r="P93">
        <v>15.004593204132931</v>
      </c>
      <c r="Q93">
        <v>15.24354652754417</v>
      </c>
      <c r="R93">
        <v>15.44506048363036</v>
      </c>
      <c r="S93">
        <v>15.610327419181861</v>
      </c>
      <c r="T93">
        <v>15.74092414697814</v>
      </c>
      <c r="U93">
        <v>15.83876311702875</v>
      </c>
      <c r="V93">
        <v>15.906042310495391</v>
      </c>
      <c r="W93">
        <v>15.94519534259673</v>
      </c>
      <c r="X93">
        <v>15.958843083323559</v>
      </c>
      <c r="Y93">
        <v>15.94974790885853</v>
      </c>
      <c r="Z93">
        <v>15.92077149326655</v>
      </c>
      <c r="AA93">
        <v>15.87483684897151</v>
      </c>
      <c r="AB93">
        <v>15.81489513382639</v>
      </c>
      <c r="AC93">
        <v>15.74389756858595</v>
      </c>
      <c r="AD93">
        <v>15.664772656000251</v>
      </c>
      <c r="AE93">
        <v>15.580408764716459</v>
      </c>
      <c r="AF93">
        <v>15.49364203949265</v>
      </c>
      <c r="AG93">
        <v>15.40724952455119</v>
      </c>
      <c r="AH93">
        <v>15.323947339017909</v>
      </c>
      <c r="AI93">
        <v>15.246393721484489</v>
      </c>
      <c r="AJ93">
        <v>15.177196763631279</v>
      </c>
      <c r="AK93">
        <v>15.118926679294511</v>
      </c>
      <c r="AL93">
        <v>15.07413250423506</v>
      </c>
      <c r="AM93">
        <v>15.04536319241036</v>
      </c>
      <c r="AN93">
        <v>15.03519316657971</v>
      </c>
    </row>
    <row r="94" spans="1:40" ht="14.25" x14ac:dyDescent="0.2">
      <c r="A94" s="212" t="s">
        <v>101</v>
      </c>
      <c r="B94">
        <v>907.3493796355416</v>
      </c>
      <c r="C94">
        <v>916.87633876132963</v>
      </c>
      <c r="D94">
        <v>941.08829699353964</v>
      </c>
      <c r="E94">
        <v>973.41894851031066</v>
      </c>
      <c r="F94">
        <v>1007.879253455193</v>
      </c>
      <c r="G94">
        <v>1042.649038487453</v>
      </c>
      <c r="H94">
        <v>1076.944714633343</v>
      </c>
      <c r="I94">
        <v>1109.887552946404</v>
      </c>
      <c r="J94">
        <v>1140.511191461444</v>
      </c>
      <c r="K94">
        <v>1167.962823109882</v>
      </c>
      <c r="L94">
        <v>1192.114923411475</v>
      </c>
      <c r="M94">
        <v>1213.0726687740671</v>
      </c>
      <c r="N94">
        <v>1230.991485429869</v>
      </c>
      <c r="O94">
        <v>1246.070940527829</v>
      </c>
      <c r="P94">
        <v>1258.5201911972649</v>
      </c>
      <c r="Q94">
        <v>1268.4652391214299</v>
      </c>
      <c r="R94">
        <v>1276.025758791428</v>
      </c>
      <c r="S94">
        <v>1281.33982928053</v>
      </c>
      <c r="T94">
        <v>1284.561049306991</v>
      </c>
      <c r="U94">
        <v>1285.8557046567159</v>
      </c>
      <c r="V94">
        <v>1285.400047376123</v>
      </c>
      <c r="W94">
        <v>1283.3777368371959</v>
      </c>
      <c r="X94">
        <v>1279.9774833480731</v>
      </c>
      <c r="Y94">
        <v>1275.3909257923819</v>
      </c>
      <c r="Z94">
        <v>1269.810766125252</v>
      </c>
      <c r="AA94">
        <v>1263.4291756666989</v>
      </c>
      <c r="AB94">
        <v>1256.436481185679</v>
      </c>
      <c r="AC94">
        <v>1249.0201328752789</v>
      </c>
      <c r="AD94">
        <v>1241.3639515459711</v>
      </c>
      <c r="AE94">
        <v>1233.6476487321829</v>
      </c>
      <c r="AF94">
        <v>1226.046610906501</v>
      </c>
      <c r="AG94">
        <v>1218.731937590519</v>
      </c>
      <c r="AH94">
        <v>1211.8707227905061</v>
      </c>
      <c r="AI94">
        <v>1205.626569812169</v>
      </c>
      <c r="AJ94">
        <v>1200.160331064536</v>
      </c>
      <c r="AK94">
        <v>1195.6310669001839</v>
      </c>
      <c r="AL94">
        <v>1192.197220824218</v>
      </c>
      <c r="AM94">
        <v>1190.018012526285</v>
      </c>
      <c r="AN94">
        <v>1189.2550551652059</v>
      </c>
    </row>
    <row r="95" spans="1:40" ht="14.25" x14ac:dyDescent="0.2">
      <c r="A95" s="212" t="s">
        <v>102</v>
      </c>
      <c r="B95">
        <v>1483.3175160522719</v>
      </c>
      <c r="C95">
        <v>1543.0930097610039</v>
      </c>
      <c r="D95">
        <v>1696.519175834909</v>
      </c>
      <c r="E95">
        <v>1902.274697779892</v>
      </c>
      <c r="F95">
        <v>2112.7633468394451</v>
      </c>
      <c r="G95">
        <v>2315.8590084354</v>
      </c>
      <c r="H95">
        <v>2512.197428552724</v>
      </c>
      <c r="I95">
        <v>2704.4101519636952</v>
      </c>
      <c r="J95">
        <v>2897.1116886201362</v>
      </c>
      <c r="K95">
        <v>3095.6178947919661</v>
      </c>
      <c r="L95">
        <v>3301.4869446362291</v>
      </c>
      <c r="M95">
        <v>3515.29220231813</v>
      </c>
      <c r="N95">
        <v>3737.7682743866098</v>
      </c>
      <c r="O95">
        <v>3969.8298921628002</v>
      </c>
      <c r="P95">
        <v>4212.3310281548447</v>
      </c>
      <c r="Q95">
        <v>4465.176896952963</v>
      </c>
      <c r="R95">
        <v>4727.8962635955004</v>
      </c>
      <c r="S95">
        <v>4999.8596860857142</v>
      </c>
      <c r="T95">
        <v>5280.266176482467</v>
      </c>
      <c r="U95">
        <v>5568.1310719179119</v>
      </c>
      <c r="V95">
        <v>5862.2756122904948</v>
      </c>
      <c r="W95">
        <v>6161.3187619528871</v>
      </c>
      <c r="X95">
        <v>6463.6718424104802</v>
      </c>
      <c r="Y95">
        <v>6767.5365584109959</v>
      </c>
      <c r="Z95">
        <v>7070.9069972984744</v>
      </c>
      <c r="AA95">
        <v>7371.5761576720442</v>
      </c>
      <c r="AB95">
        <v>7667.1475150661963</v>
      </c>
      <c r="AC95">
        <v>7955.0520569156961</v>
      </c>
      <c r="AD95">
        <v>8232.5711146268059</v>
      </c>
      <c r="AE95">
        <v>8496.8651863392297</v>
      </c>
      <c r="AF95">
        <v>8745.0087804373306</v>
      </c>
      <c r="AG95">
        <v>8974.0311191093806</v>
      </c>
      <c r="AH95">
        <v>9180.9623270623324</v>
      </c>
      <c r="AI95">
        <v>9362.8844985422656</v>
      </c>
      <c r="AJ95">
        <v>9516.9867936481096</v>
      </c>
      <c r="AK95">
        <v>9640.6234719277818</v>
      </c>
      <c r="AL95">
        <v>9731.3735383659332</v>
      </c>
      <c r="AM95">
        <v>9787.1004662911946</v>
      </c>
      <c r="AN95">
        <v>9806.0102863415286</v>
      </c>
    </row>
    <row r="96" spans="1:40" ht="14.25" x14ac:dyDescent="0.2">
      <c r="A96" s="212" t="s">
        <v>103</v>
      </c>
      <c r="B96">
        <v>474.62286420659473</v>
      </c>
      <c r="C96">
        <v>486.78045262448683</v>
      </c>
      <c r="D96">
        <v>517.48690021730624</v>
      </c>
      <c r="E96">
        <v>557.78464862085968</v>
      </c>
      <c r="F96">
        <v>598.58900836888665</v>
      </c>
      <c r="G96">
        <v>637.79210916680631</v>
      </c>
      <c r="H96">
        <v>675.43850563928993</v>
      </c>
      <c r="I96">
        <v>711.73251171400386</v>
      </c>
      <c r="J96">
        <v>747.03363408982261</v>
      </c>
      <c r="K96">
        <v>781.74467615809976</v>
      </c>
      <c r="L96">
        <v>815.9513577124751</v>
      </c>
      <c r="M96">
        <v>849.67398201838739</v>
      </c>
      <c r="N96">
        <v>882.96448687154464</v>
      </c>
      <c r="O96">
        <v>915.90656505260188</v>
      </c>
      <c r="P96">
        <v>948.57543950134846</v>
      </c>
      <c r="Q96">
        <v>980.90620782938618</v>
      </c>
      <c r="R96">
        <v>1012.79541325311</v>
      </c>
      <c r="S96">
        <v>1044.1390443189371</v>
      </c>
      <c r="T96">
        <v>1074.8331323374209</v>
      </c>
      <c r="U96">
        <v>1104.7743583818769</v>
      </c>
      <c r="V96">
        <v>1133.8606646177229</v>
      </c>
      <c r="W96">
        <v>1161.991864635894</v>
      </c>
      <c r="X96">
        <v>1189.0702474332879</v>
      </c>
      <c r="Y96">
        <v>1215.001169715699</v>
      </c>
      <c r="Z96">
        <v>1239.693631293944</v>
      </c>
      <c r="AA96">
        <v>1263.0608285002099</v>
      </c>
      <c r="AB96">
        <v>1285.0206807671309</v>
      </c>
      <c r="AC96">
        <v>1305.4963257835091</v>
      </c>
      <c r="AD96">
        <v>1324.4165789640419</v>
      </c>
      <c r="AE96">
        <v>1341.7163533414159</v>
      </c>
      <c r="AF96">
        <v>1357.337036402336</v>
      </c>
      <c r="AG96">
        <v>1371.22682083872</v>
      </c>
      <c r="AH96">
        <v>1383.340986665258</v>
      </c>
      <c r="AI96">
        <v>1393.642132658026</v>
      </c>
      <c r="AJ96">
        <v>1402.1003555893601</v>
      </c>
      <c r="AK96">
        <v>1408.6933762645319</v>
      </c>
      <c r="AL96">
        <v>1413.4066118991359</v>
      </c>
      <c r="AM96">
        <v>1416.2331949057041</v>
      </c>
      <c r="AN96">
        <v>1417.1739386772231</v>
      </c>
    </row>
    <row r="97" spans="1:40" ht="14.25" x14ac:dyDescent="0.2">
      <c r="A97" s="21" t="s">
        <v>253</v>
      </c>
      <c r="B97">
        <v>107085.79216328829</v>
      </c>
      <c r="C97">
        <v>110102.8340329756</v>
      </c>
      <c r="D97">
        <v>117708.3481624108</v>
      </c>
      <c r="E97">
        <v>127635.47776717519</v>
      </c>
      <c r="F97">
        <v>137531.698765863</v>
      </c>
      <c r="G97">
        <v>146827.6511065017</v>
      </c>
      <c r="H97">
        <v>155521.90102219439</v>
      </c>
      <c r="I97">
        <v>163666.17730796861</v>
      </c>
      <c r="J97">
        <v>171362.19463391759</v>
      </c>
      <c r="K97">
        <v>178734.903155145</v>
      </c>
      <c r="L97">
        <v>185853.1175815688</v>
      </c>
      <c r="M97">
        <v>192783.0629781796</v>
      </c>
      <c r="N97">
        <v>199608.42284517761</v>
      </c>
      <c r="O97">
        <v>206429.7224647298</v>
      </c>
      <c r="P97">
        <v>213339.6356509543</v>
      </c>
      <c r="Q97">
        <v>220343.3959324584</v>
      </c>
      <c r="R97">
        <v>227421.26484709291</v>
      </c>
      <c r="S97">
        <v>234551.3943289826</v>
      </c>
      <c r="T97">
        <v>241709.79906596939</v>
      </c>
      <c r="U97">
        <v>248870.35033436801</v>
      </c>
      <c r="V97">
        <v>256004.79400529459</v>
      </c>
      <c r="W97">
        <v>263082.79535309342</v>
      </c>
      <c r="X97">
        <v>270072.01316854858</v>
      </c>
      <c r="Y97">
        <v>276938.20548094</v>
      </c>
      <c r="Z97">
        <v>283645.3689178878</v>
      </c>
      <c r="AA97">
        <v>290155.91337589797</v>
      </c>
      <c r="AB97">
        <v>296430.87323462701</v>
      </c>
      <c r="AC97">
        <v>302430.15582323802</v>
      </c>
      <c r="AD97">
        <v>308112.82723925193</v>
      </c>
      <c r="AE97">
        <v>313437.43493288773</v>
      </c>
      <c r="AF97">
        <v>318362.36571008043</v>
      </c>
      <c r="AG97">
        <v>322846.23698511731</v>
      </c>
      <c r="AH97">
        <v>326848.3182424453</v>
      </c>
      <c r="AI97">
        <v>330328.97876338073</v>
      </c>
      <c r="AJ97">
        <v>333250.15675691032</v>
      </c>
      <c r="AK97">
        <v>335575.84412752319</v>
      </c>
      <c r="AL97">
        <v>337272.58024247881</v>
      </c>
      <c r="AM97">
        <v>338309.94725388353</v>
      </c>
      <c r="AN97">
        <v>338661.05881648028</v>
      </c>
    </row>
    <row r="98" spans="1:40" ht="14.25" x14ac:dyDescent="0.2">
      <c r="A98" s="21" t="s">
        <v>254</v>
      </c>
      <c r="B98">
        <v>16696.536385320011</v>
      </c>
      <c r="C98">
        <v>16983.91108582159</v>
      </c>
      <c r="D98">
        <v>17702.76136208075</v>
      </c>
      <c r="E98">
        <v>18633.323965095209</v>
      </c>
      <c r="F98">
        <v>19566.184599765478</v>
      </c>
      <c r="G98">
        <v>20449.126024155241</v>
      </c>
      <c r="H98">
        <v>21273.987786851991</v>
      </c>
      <c r="I98">
        <v>22033.39222141523</v>
      </c>
      <c r="J98">
        <v>22720.866374153189</v>
      </c>
      <c r="K98">
        <v>23332.94804046764</v>
      </c>
      <c r="L98">
        <v>23875.651460814901</v>
      </c>
      <c r="M98">
        <v>24358.96371545229</v>
      </c>
      <c r="N98">
        <v>24794.617893512539</v>
      </c>
      <c r="O98">
        <v>25195.799048935791</v>
      </c>
      <c r="P98">
        <v>25574.33136140904</v>
      </c>
      <c r="Q98">
        <v>25932.49154651941</v>
      </c>
      <c r="R98">
        <v>26270.15503387518</v>
      </c>
      <c r="S98">
        <v>26587.291002345952</v>
      </c>
      <c r="T98">
        <v>26883.95955489848</v>
      </c>
      <c r="U98">
        <v>27160.308434361581</v>
      </c>
      <c r="V98">
        <v>27416.569338090339</v>
      </c>
      <c r="W98">
        <v>27653.05389025126</v>
      </c>
      <c r="X98">
        <v>27870.149330444539</v>
      </c>
      <c r="Y98">
        <v>28068.31397667202</v>
      </c>
      <c r="Z98">
        <v>28248.072519324862</v>
      </c>
      <c r="AA98">
        <v>28410.01120097252</v>
      </c>
      <c r="AB98">
        <v>28554.772934364399</v>
      </c>
      <c r="AC98">
        <v>28683.05240828083</v>
      </c>
      <c r="AD98">
        <v>28795.591227772358</v>
      </c>
      <c r="AE98">
        <v>28893.173131973668</v>
      </c>
      <c r="AF98">
        <v>28976.619329153429</v>
      </c>
      <c r="AG98">
        <v>29046.78398501921</v>
      </c>
      <c r="AH98">
        <v>29104.54989661475</v>
      </c>
      <c r="AI98">
        <v>29150.82438047506</v>
      </c>
      <c r="AJ98">
        <v>29186.535400098961</v>
      </c>
      <c r="AK98">
        <v>29212.62795430913</v>
      </c>
      <c r="AL98">
        <v>29230.060744737581</v>
      </c>
      <c r="AM98">
        <v>29239.803137531781</v>
      </c>
      <c r="AN98">
        <v>29242.832431461102</v>
      </c>
    </row>
    <row r="99" spans="1:40" ht="14.25" x14ac:dyDescent="0.2">
      <c r="A99" s="21" t="s">
        <v>257</v>
      </c>
      <c r="B99">
        <v>90528.212015436089</v>
      </c>
      <c r="C99">
        <v>93078.581159827372</v>
      </c>
      <c r="D99">
        <v>99473.508826167483</v>
      </c>
      <c r="E99">
        <v>107732.65529026921</v>
      </c>
      <c r="F99">
        <v>115813.47071274809</v>
      </c>
      <c r="G99">
        <v>123290.26905492959</v>
      </c>
      <c r="H99">
        <v>130269.25507851481</v>
      </c>
      <c r="I99">
        <v>136925.35008547161</v>
      </c>
      <c r="J99">
        <v>143496.06313526799</v>
      </c>
      <c r="K99">
        <v>150217.44762230871</v>
      </c>
      <c r="L99">
        <v>157120.84544352439</v>
      </c>
      <c r="M99">
        <v>164177.53022168169</v>
      </c>
      <c r="N99">
        <v>171353.72761256801</v>
      </c>
      <c r="O99">
        <v>178610.41017156141</v>
      </c>
      <c r="P99">
        <v>185907.4904468694</v>
      </c>
      <c r="Q99">
        <v>193218.10451579961</v>
      </c>
      <c r="R99">
        <v>200518.08321092301</v>
      </c>
      <c r="S99">
        <v>207782.06572409361</v>
      </c>
      <c r="T99">
        <v>214983.61067412121</v>
      </c>
      <c r="U99">
        <v>222095.32316096069</v>
      </c>
      <c r="V99">
        <v>229088.99743185041</v>
      </c>
      <c r="W99">
        <v>235935.77456381431</v>
      </c>
      <c r="X99">
        <v>242606.31433965371</v>
      </c>
      <c r="Y99">
        <v>249070.98026427021</v>
      </c>
      <c r="Z99">
        <v>255300.03643849981</v>
      </c>
      <c r="AA99">
        <v>261263.85478245819</v>
      </c>
      <c r="AB99">
        <v>266933.13088375522</v>
      </c>
      <c r="AC99">
        <v>272279.10654202913</v>
      </c>
      <c r="AD99">
        <v>277273.79689418798</v>
      </c>
      <c r="AE99">
        <v>281890.21983882057</v>
      </c>
      <c r="AF99">
        <v>286102.62533736072</v>
      </c>
      <c r="AG99">
        <v>289886.72205759719</v>
      </c>
      <c r="AH99">
        <v>293219.89874552411</v>
      </c>
      <c r="AI99">
        <v>296081.43766726681</v>
      </c>
      <c r="AJ99">
        <v>298452.71745656879</v>
      </c>
      <c r="AK99">
        <v>300317.40273697692</v>
      </c>
      <c r="AL99">
        <v>301661.61796266929</v>
      </c>
      <c r="AM99">
        <v>302474.1030385301</v>
      </c>
      <c r="AN99">
        <v>302746.34843820549</v>
      </c>
    </row>
    <row r="100" spans="1:40" ht="14.25" x14ac:dyDescent="0.2">
      <c r="A100" s="21" t="s">
        <v>258</v>
      </c>
      <c r="B100">
        <v>69030.48514791824</v>
      </c>
      <c r="C100">
        <v>70637.503762579698</v>
      </c>
      <c r="D100">
        <v>74645.659349963593</v>
      </c>
      <c r="E100">
        <v>79786.150794124813</v>
      </c>
      <c r="F100">
        <v>84802.387296034358</v>
      </c>
      <c r="G100">
        <v>89443.716031538701</v>
      </c>
      <c r="H100">
        <v>93773.751185878704</v>
      </c>
      <c r="I100">
        <v>97888.337387677995</v>
      </c>
      <c r="J100">
        <v>101912.47093414119</v>
      </c>
      <c r="K100">
        <v>105967.3764698493</v>
      </c>
      <c r="L100">
        <v>110067.7898882904</v>
      </c>
      <c r="M100">
        <v>114198.26646411741</v>
      </c>
      <c r="N100">
        <v>118341.7442656256</v>
      </c>
      <c r="O100">
        <v>122479.5547175369</v>
      </c>
      <c r="P100">
        <v>126593.009167285</v>
      </c>
      <c r="Q100">
        <v>130668.51553957599</v>
      </c>
      <c r="R100">
        <v>134693.68791754849</v>
      </c>
      <c r="S100">
        <v>138655.95517477751</v>
      </c>
      <c r="T100">
        <v>142542.62401659761</v>
      </c>
      <c r="U100">
        <v>146340.9447693314</v>
      </c>
      <c r="V100">
        <v>150038.1794596462</v>
      </c>
      <c r="W100">
        <v>153621.67169107011</v>
      </c>
      <c r="X100">
        <v>157078.9177938847</v>
      </c>
      <c r="Y100">
        <v>160397.6386986986</v>
      </c>
      <c r="Z100">
        <v>163565.8519634039</v>
      </c>
      <c r="AA100">
        <v>166571.9433683409</v>
      </c>
      <c r="AB100">
        <v>169404.73748565911</v>
      </c>
      <c r="AC100">
        <v>172053.56662629329</v>
      </c>
      <c r="AD100">
        <v>174508.33757183849</v>
      </c>
      <c r="AE100">
        <v>176759.59550901069</v>
      </c>
      <c r="AF100">
        <v>178798.58460126139</v>
      </c>
      <c r="AG100">
        <v>180617.30465542959</v>
      </c>
      <c r="AH100">
        <v>182208.56337084569</v>
      </c>
      <c r="AI100">
        <v>183566.02369377899</v>
      </c>
      <c r="AJ100">
        <v>184684.24584120291</v>
      </c>
      <c r="AK100">
        <v>185558.72360408111</v>
      </c>
      <c r="AL100">
        <v>186185.91459125091</v>
      </c>
      <c r="AM100">
        <v>186563.2641299328</v>
      </c>
      <c r="AN100">
        <v>186689.22259724839</v>
      </c>
    </row>
    <row r="101" spans="1:40" ht="14.25" x14ac:dyDescent="0.2">
      <c r="A101" s="21" t="s">
        <v>125</v>
      </c>
      <c r="B101">
        <v>42091.75905114122</v>
      </c>
      <c r="C101">
        <v>44119.008401411018</v>
      </c>
      <c r="D101">
        <v>49342.831762038913</v>
      </c>
      <c r="E101">
        <v>56358.645191810181</v>
      </c>
      <c r="F101">
        <v>63432.552841432647</v>
      </c>
      <c r="G101">
        <v>70111.646871870922</v>
      </c>
      <c r="H101">
        <v>76456.458547211281</v>
      </c>
      <c r="I101">
        <v>82642.589144625061</v>
      </c>
      <c r="J101">
        <v>88956.784794102248</v>
      </c>
      <c r="K101">
        <v>95716.890639263671</v>
      </c>
      <c r="L101">
        <v>102990.74993176429</v>
      </c>
      <c r="M101">
        <v>110765.11524267749</v>
      </c>
      <c r="N101">
        <v>119013.9700809465</v>
      </c>
      <c r="O101">
        <v>127696.2219859068</v>
      </c>
      <c r="P101">
        <v>136762.59060076991</v>
      </c>
      <c r="Q101">
        <v>146185.97162487701</v>
      </c>
      <c r="R101">
        <v>155941.64812448641</v>
      </c>
      <c r="S101">
        <v>165999.01628739221</v>
      </c>
      <c r="T101">
        <v>176321.3141231898</v>
      </c>
      <c r="U101">
        <v>186865.42391982739</v>
      </c>
      <c r="V101">
        <v>197581.7627051468</v>
      </c>
      <c r="W101">
        <v>208414.27471921849</v>
      </c>
      <c r="X101">
        <v>219300.5391957305</v>
      </c>
      <c r="Y101">
        <v>230172.00552914501</v>
      </c>
      <c r="Z101">
        <v>240954.3661315513</v>
      </c>
      <c r="AA101">
        <v>251568.07493812681</v>
      </c>
      <c r="AB101">
        <v>261929.0166016139</v>
      </c>
      <c r="AC101">
        <v>271949.32794613793</v>
      </c>
      <c r="AD101">
        <v>281538.36927704437</v>
      </c>
      <c r="AE101">
        <v>290603.83874200587</v>
      </c>
      <c r="AF101">
        <v>299053.0182140891</v>
      </c>
      <c r="AG101">
        <v>306794.13425270218</v>
      </c>
      <c r="AH101">
        <v>313737.81275239302</v>
      </c>
      <c r="AI101">
        <v>319798.60109387542</v>
      </c>
      <c r="AJ101">
        <v>324896.52716508461</v>
      </c>
      <c r="AK101">
        <v>328958.66073069238</v>
      </c>
      <c r="AL101">
        <v>331920.6395060019</v>
      </c>
      <c r="AM101">
        <v>333728.12013612909</v>
      </c>
      <c r="AN101">
        <v>334338.11327485408</v>
      </c>
    </row>
    <row r="102" spans="1:40" ht="14.25" x14ac:dyDescent="0.2">
      <c r="A102" s="21" t="s">
        <v>108</v>
      </c>
      <c r="B102">
        <v>35734.097446895939</v>
      </c>
      <c r="C102">
        <v>36954.57426063509</v>
      </c>
      <c r="D102">
        <v>40038.024556630218</v>
      </c>
      <c r="E102">
        <v>44062.441032216841</v>
      </c>
      <c r="F102">
        <v>48026.676726435588</v>
      </c>
      <c r="G102">
        <v>51708.01878083629</v>
      </c>
      <c r="H102">
        <v>55155.918777580999</v>
      </c>
      <c r="I102">
        <v>58463.215412815822</v>
      </c>
      <c r="J102">
        <v>61762.81824991836</v>
      </c>
      <c r="K102">
        <v>65191.13013869831</v>
      </c>
      <c r="L102">
        <v>68769.013861289044</v>
      </c>
      <c r="M102">
        <v>72482.226968978357</v>
      </c>
      <c r="N102">
        <v>76312.603131231328</v>
      </c>
      <c r="O102">
        <v>80237.72006442571</v>
      </c>
      <c r="P102">
        <v>84233.698153537567</v>
      </c>
      <c r="Q102">
        <v>88285.403227892399</v>
      </c>
      <c r="R102">
        <v>92379.222653359524</v>
      </c>
      <c r="S102">
        <v>96500.303027870832</v>
      </c>
      <c r="T102">
        <v>100632.5874220007</v>
      </c>
      <c r="U102">
        <v>104758.86951217</v>
      </c>
      <c r="V102">
        <v>108860.8653495684</v>
      </c>
      <c r="W102">
        <v>112919.3032830304</v>
      </c>
      <c r="X102">
        <v>116914.0322966297</v>
      </c>
      <c r="Y102">
        <v>120824.1487350112</v>
      </c>
      <c r="Z102">
        <v>124628.1410747679</v>
      </c>
      <c r="AA102">
        <v>128304.05206290531</v>
      </c>
      <c r="AB102">
        <v>131829.65718901929</v>
      </c>
      <c r="AC102">
        <v>135182.65809266511</v>
      </c>
      <c r="AD102">
        <v>138340.88913886869</v>
      </c>
      <c r="AE102">
        <v>141282.5350309716</v>
      </c>
      <c r="AF102">
        <v>143986.35697980321</v>
      </c>
      <c r="AG102">
        <v>146431.92462084931</v>
      </c>
      <c r="AH102">
        <v>148599.85057610189</v>
      </c>
      <c r="AI102">
        <v>150472.0243042009</v>
      </c>
      <c r="AJ102">
        <v>152031.8416804962</v>
      </c>
      <c r="AK102">
        <v>153264.42660639499</v>
      </c>
      <c r="AL102">
        <v>154156.84087258871</v>
      </c>
      <c r="AM102">
        <v>154698.2784999758</v>
      </c>
      <c r="AN102">
        <v>154880.2408603786</v>
      </c>
    </row>
    <row r="103" spans="1:40" ht="14.25" x14ac:dyDescent="0.2">
      <c r="A103" s="21" t="s">
        <v>126</v>
      </c>
      <c r="B103">
        <v>26597.51092538951</v>
      </c>
      <c r="C103">
        <v>27565.203675291461</v>
      </c>
      <c r="D103">
        <v>30017.339612961849</v>
      </c>
      <c r="E103">
        <v>33231.467530467868</v>
      </c>
      <c r="F103">
        <v>36407.566736565837</v>
      </c>
      <c r="G103">
        <v>39363.058456481922</v>
      </c>
      <c r="H103">
        <v>42136.090321759257</v>
      </c>
      <c r="I103">
        <v>44802.374370989157</v>
      </c>
      <c r="J103">
        <v>47472.531517735239</v>
      </c>
      <c r="K103">
        <v>50261.483918595608</v>
      </c>
      <c r="L103">
        <v>53187.799511042307</v>
      </c>
      <c r="M103">
        <v>56240.426174310967</v>
      </c>
      <c r="N103">
        <v>59404.741230742213</v>
      </c>
      <c r="O103">
        <v>62662.194652078033</v>
      </c>
      <c r="P103">
        <v>65992.731799706205</v>
      </c>
      <c r="Q103">
        <v>69383.866850274571</v>
      </c>
      <c r="R103">
        <v>72824.350545299807</v>
      </c>
      <c r="S103">
        <v>76301.71615248124</v>
      </c>
      <c r="T103">
        <v>79802.297742137467</v>
      </c>
      <c r="U103">
        <v>83311.265053599855</v>
      </c>
      <c r="V103">
        <v>86812.676036420118</v>
      </c>
      <c r="W103">
        <v>90289.547941143144</v>
      </c>
      <c r="X103">
        <v>93723.947582563836</v>
      </c>
      <c r="Y103">
        <v>97097.101106167407</v>
      </c>
      <c r="Z103">
        <v>100389.5232584726</v>
      </c>
      <c r="AA103">
        <v>103581.1657982106</v>
      </c>
      <c r="AB103">
        <v>106651.5842930728</v>
      </c>
      <c r="AC103">
        <v>109580.1221329439</v>
      </c>
      <c r="AD103">
        <v>112346.11016323821</v>
      </c>
      <c r="AE103">
        <v>114929.0799106077</v>
      </c>
      <c r="AF103">
        <v>117308.987948408</v>
      </c>
      <c r="AG103">
        <v>119466.44854231919</v>
      </c>
      <c r="AH103">
        <v>121382.9713394502</v>
      </c>
      <c r="AI103">
        <v>123041.2005294703</v>
      </c>
      <c r="AJ103">
        <v>124425.1516260988</v>
      </c>
      <c r="AK103">
        <v>125520.44180342709</v>
      </c>
      <c r="AL103">
        <v>126314.5095849986</v>
      </c>
      <c r="AM103">
        <v>126796.81963387939</v>
      </c>
      <c r="AN103">
        <v>126959.0484369256</v>
      </c>
    </row>
    <row r="104" spans="1:40" ht="14.25" x14ac:dyDescent="0.2">
      <c r="A104" s="21" t="s">
        <v>110</v>
      </c>
      <c r="B104">
        <v>6452.974249433144</v>
      </c>
      <c r="C104">
        <v>6628.0364398045413</v>
      </c>
      <c r="D104">
        <v>7066.4634613910221</v>
      </c>
      <c r="E104">
        <v>7631.7681650885497</v>
      </c>
      <c r="F104">
        <v>8184.4051686632802</v>
      </c>
      <c r="G104">
        <v>8695.592625297164</v>
      </c>
      <c r="H104">
        <v>9172.5926710613967</v>
      </c>
      <c r="I104">
        <v>9627.1255164710929</v>
      </c>
      <c r="J104">
        <v>10074.96413327869</v>
      </c>
      <c r="K104">
        <v>10531.700124280769</v>
      </c>
      <c r="L104">
        <v>10999.358156106369</v>
      </c>
      <c r="M104">
        <v>11476.008847505271</v>
      </c>
      <c r="N104">
        <v>11959.413061422551</v>
      </c>
      <c r="O104">
        <v>12447.01197979475</v>
      </c>
      <c r="P104">
        <v>12936.19242781118</v>
      </c>
      <c r="Q104">
        <v>13425.180417125081</v>
      </c>
      <c r="R104">
        <v>13912.377831856031</v>
      </c>
      <c r="S104">
        <v>14396.11911017515</v>
      </c>
      <c r="T104">
        <v>14874.678875917831</v>
      </c>
      <c r="U104">
        <v>15346.28047469074</v>
      </c>
      <c r="V104">
        <v>15809.10537849229</v>
      </c>
      <c r="W104">
        <v>16261.30341044192</v>
      </c>
      <c r="X104">
        <v>16701.003728697349</v>
      </c>
      <c r="Y104">
        <v>17126.326496222919</v>
      </c>
      <c r="Z104">
        <v>17535.395150952128</v>
      </c>
      <c r="AA104">
        <v>17926.349179273369</v>
      </c>
      <c r="AB104">
        <v>18297.357284869369</v>
      </c>
      <c r="AC104">
        <v>18646.630834969419</v>
      </c>
      <c r="AD104">
        <v>18972.43745723629</v>
      </c>
      <c r="AE104">
        <v>19273.114653007291</v>
      </c>
      <c r="AF104">
        <v>19547.083286624649</v>
      </c>
      <c r="AG104">
        <v>19792.860806300931</v>
      </c>
      <c r="AH104">
        <v>20009.074049507919</v>
      </c>
      <c r="AI104">
        <v>20194.471485390401</v>
      </c>
      <c r="AJ104">
        <v>20347.934748269621</v>
      </c>
      <c r="AK104">
        <v>20468.489319987839</v>
      </c>
      <c r="AL104">
        <v>20555.314224676051</v>
      </c>
      <c r="AM104">
        <v>20607.75060749691</v>
      </c>
      <c r="AN104">
        <v>20625.30907896678</v>
      </c>
    </row>
    <row r="105" spans="1:40" ht="14.25" x14ac:dyDescent="0.2">
      <c r="A105" s="21" t="s">
        <v>111</v>
      </c>
      <c r="B105">
        <v>17998.461308152699</v>
      </c>
      <c r="C105">
        <v>18485.41928135468</v>
      </c>
      <c r="D105">
        <v>19704.857880296549</v>
      </c>
      <c r="E105">
        <v>21277.0157050813</v>
      </c>
      <c r="F105">
        <v>22813.860757987241</v>
      </c>
      <c r="G105">
        <v>24235.416890955668</v>
      </c>
      <c r="H105">
        <v>25561.876789787791</v>
      </c>
      <c r="I105">
        <v>26825.783321373248</v>
      </c>
      <c r="J105">
        <v>28070.905279101291</v>
      </c>
      <c r="K105">
        <v>29340.491816516849</v>
      </c>
      <c r="L105">
        <v>30640.150605609098</v>
      </c>
      <c r="M105">
        <v>31964.524148179451</v>
      </c>
      <c r="N105">
        <v>33307.400483157922</v>
      </c>
      <c r="O105">
        <v>34661.686339934589</v>
      </c>
      <c r="P105">
        <v>36020.14066903387</v>
      </c>
      <c r="Q105">
        <v>37377.842999778179</v>
      </c>
      <c r="R105">
        <v>38730.360173553723</v>
      </c>
      <c r="S105">
        <v>40073.074159054238</v>
      </c>
      <c r="T105">
        <v>41401.203271732003</v>
      </c>
      <c r="U105">
        <v>42709.825872743902</v>
      </c>
      <c r="V105">
        <v>43993.906445626213</v>
      </c>
      <c r="W105">
        <v>45248.323914887333</v>
      </c>
      <c r="X105">
        <v>46467.902036478437</v>
      </c>
      <c r="Y105">
        <v>47647.44165618917</v>
      </c>
      <c r="Z105">
        <v>48781.754598969637</v>
      </c>
      <c r="AA105">
        <v>49865.698920576157</v>
      </c>
      <c r="AB105">
        <v>50894.215223334417</v>
      </c>
      <c r="AC105">
        <v>51862.363710796548</v>
      </c>
      <c r="AD105">
        <v>52765.361632195432</v>
      </c>
      <c r="AE105">
        <v>53598.620747410321</v>
      </c>
      <c r="AF105">
        <v>54357.784427159771</v>
      </c>
      <c r="AG105">
        <v>55038.763991777021</v>
      </c>
      <c r="AH105">
        <v>55637.773885615527</v>
      </c>
      <c r="AI105">
        <v>56151.36528318817</v>
      </c>
      <c r="AJ105">
        <v>56576.457727828783</v>
      </c>
      <c r="AK105">
        <v>56910.368414126453</v>
      </c>
      <c r="AL105">
        <v>57150.838741701511</v>
      </c>
      <c r="AM105">
        <v>57296.057790015861</v>
      </c>
      <c r="AN105">
        <v>57344.682391713788</v>
      </c>
    </row>
    <row r="106" spans="1:40" ht="14.25" x14ac:dyDescent="0.2">
      <c r="A106" s="21" t="s">
        <v>112</v>
      </c>
      <c r="B106">
        <v>44125.462351119488</v>
      </c>
      <c r="C106">
        <v>45584.270052455708</v>
      </c>
      <c r="D106">
        <v>49264.549850395233</v>
      </c>
      <c r="E106">
        <v>54058.161484948047</v>
      </c>
      <c r="F106">
        <v>58773.277380828731</v>
      </c>
      <c r="G106">
        <v>63148.032784727737</v>
      </c>
      <c r="H106">
        <v>67242.151702062474</v>
      </c>
      <c r="I106">
        <v>71164.895923535922</v>
      </c>
      <c r="J106">
        <v>75071.147721856541</v>
      </c>
      <c r="K106">
        <v>79118.916146802134</v>
      </c>
      <c r="L106">
        <v>83331.729777041881</v>
      </c>
      <c r="M106">
        <v>87692.500024046778</v>
      </c>
      <c r="N106">
        <v>92179.78399930014</v>
      </c>
      <c r="O106">
        <v>96767.449287449243</v>
      </c>
      <c r="P106">
        <v>101427.8600962395</v>
      </c>
      <c r="Q106">
        <v>106143.3445942438</v>
      </c>
      <c r="R106">
        <v>110898.0167485053</v>
      </c>
      <c r="S106">
        <v>115674.6693898837</v>
      </c>
      <c r="T106">
        <v>120454.8248912</v>
      </c>
      <c r="U106">
        <v>125218.8037989975</v>
      </c>
      <c r="V106">
        <v>129945.812014941</v>
      </c>
      <c r="W106">
        <v>134614.04687990629</v>
      </c>
      <c r="X106">
        <v>139200.82224118811</v>
      </c>
      <c r="Y106">
        <v>143682.71228386671</v>
      </c>
      <c r="Z106">
        <v>148035.71358496841</v>
      </c>
      <c r="AA106">
        <v>152235.42450839491</v>
      </c>
      <c r="AB106">
        <v>156257.2407052934</v>
      </c>
      <c r="AC106">
        <v>160076.56512513541</v>
      </c>
      <c r="AD106">
        <v>163669.030584516</v>
      </c>
      <c r="AE106">
        <v>167010.73259151331</v>
      </c>
      <c r="AF106">
        <v>170078.4697917733</v>
      </c>
      <c r="AG106">
        <v>172849.9890970689</v>
      </c>
      <c r="AH106">
        <v>175304.23228667211</v>
      </c>
      <c r="AI106">
        <v>177421.58064528849</v>
      </c>
      <c r="AJ106">
        <v>179184.0940267026</v>
      </c>
      <c r="AK106">
        <v>180575.74061738909</v>
      </c>
      <c r="AL106">
        <v>181582.6136258794</v>
      </c>
      <c r="AM106">
        <v>182193.1311470714</v>
      </c>
      <c r="AN106">
        <v>182398.21555014091</v>
      </c>
    </row>
    <row r="107" spans="1:40" ht="14.25" x14ac:dyDescent="0.2">
      <c r="A107" s="21" t="s">
        <v>113</v>
      </c>
      <c r="B107">
        <v>26850.540684381289</v>
      </c>
      <c r="C107">
        <v>27701.850582098301</v>
      </c>
      <c r="D107">
        <v>29845.782289926661</v>
      </c>
      <c r="E107">
        <v>32631.42224505169</v>
      </c>
      <c r="F107">
        <v>35366.865423926341</v>
      </c>
      <c r="G107">
        <v>37902.372978215863</v>
      </c>
      <c r="H107">
        <v>40273.140172951549</v>
      </c>
      <c r="I107">
        <v>42541.602509068609</v>
      </c>
      <c r="J107">
        <v>44795.197273758662</v>
      </c>
      <c r="K107">
        <v>47122.474994962839</v>
      </c>
      <c r="L107">
        <v>49536.195239794157</v>
      </c>
      <c r="M107">
        <v>52026.399983066018</v>
      </c>
      <c r="N107">
        <v>54580.830658802181</v>
      </c>
      <c r="O107">
        <v>57184.773231070503</v>
      </c>
      <c r="P107">
        <v>59822.797886022177</v>
      </c>
      <c r="Q107">
        <v>62484.923463236802</v>
      </c>
      <c r="R107">
        <v>65162.181134409373</v>
      </c>
      <c r="S107">
        <v>67844.942438463244</v>
      </c>
      <c r="T107">
        <v>70522.952266427586</v>
      </c>
      <c r="U107">
        <v>73185.370780868659</v>
      </c>
      <c r="V107">
        <v>75820.824442183948</v>
      </c>
      <c r="W107">
        <v>78417.466191411615</v>
      </c>
      <c r="X107">
        <v>80963.044704876433</v>
      </c>
      <c r="Y107">
        <v>83444.982491576346</v>
      </c>
      <c r="Z107">
        <v>85850.462451705214</v>
      </c>
      <c r="AA107">
        <v>88166.522356462418</v>
      </c>
      <c r="AB107">
        <v>90380.156548004787</v>
      </c>
      <c r="AC107">
        <v>92478.423997107908</v>
      </c>
      <c r="AD107">
        <v>94448.561698056263</v>
      </c>
      <c r="AE107">
        <v>96278.102229024618</v>
      </c>
      <c r="AF107">
        <v>97954.994165324169</v>
      </c>
      <c r="AG107">
        <v>99467.723906098501</v>
      </c>
      <c r="AH107">
        <v>100805.4373659819</v>
      </c>
      <c r="AI107">
        <v>101958.05989542689</v>
      </c>
      <c r="AJ107">
        <v>102916.41273013179</v>
      </c>
      <c r="AK107">
        <v>103672.3242342086</v>
      </c>
      <c r="AL107">
        <v>104218.7341959512</v>
      </c>
      <c r="AM107">
        <v>104549.7894612196</v>
      </c>
      <c r="AN107">
        <v>104660.9292489363</v>
      </c>
    </row>
    <row r="108" spans="1:40" ht="14.25" x14ac:dyDescent="0.2">
      <c r="A108" s="21" t="s">
        <v>114</v>
      </c>
      <c r="B108">
        <v>7683.5639559520841</v>
      </c>
      <c r="C108">
        <v>7862.6763444707794</v>
      </c>
      <c r="D108">
        <v>8309.4242105838021</v>
      </c>
      <c r="E108">
        <v>8882.4036920210838</v>
      </c>
      <c r="F108">
        <v>9441.5360150656325</v>
      </c>
      <c r="G108">
        <v>9958.8731531276371</v>
      </c>
      <c r="H108">
        <v>10441.50984910071</v>
      </c>
      <c r="I108">
        <v>10900.14096357467</v>
      </c>
      <c r="J108">
        <v>11348.717664701369</v>
      </c>
      <c r="K108">
        <v>11800.77214287766</v>
      </c>
      <c r="L108">
        <v>12257.949987187791</v>
      </c>
      <c r="M108">
        <v>12718.527084913951</v>
      </c>
      <c r="N108">
        <v>13180.597975313991</v>
      </c>
      <c r="O108">
        <v>13642.07696263146</v>
      </c>
      <c r="P108">
        <v>14100.875790551159</v>
      </c>
      <c r="Q108">
        <v>14555.476855900441</v>
      </c>
      <c r="R108">
        <v>15004.49744019878</v>
      </c>
      <c r="S108">
        <v>15446.533824467549</v>
      </c>
      <c r="T108">
        <v>15880.16832658149</v>
      </c>
      <c r="U108">
        <v>16303.97664921714</v>
      </c>
      <c r="V108">
        <v>16716.535487359572</v>
      </c>
      <c r="W108">
        <v>17116.430340344032</v>
      </c>
      <c r="X108">
        <v>17502.26346991734</v>
      </c>
      <c r="Y108">
        <v>17872.661942851351</v>
      </c>
      <c r="Z108">
        <v>18226.2856942871</v>
      </c>
      <c r="AA108">
        <v>18561.835546270831</v>
      </c>
      <c r="AB108">
        <v>18878.06111490287</v>
      </c>
      <c r="AC108">
        <v>19173.768539182671</v>
      </c>
      <c r="AD108">
        <v>19447.82796501795</v>
      </c>
      <c r="AE108">
        <v>19699.180718983222</v>
      </c>
      <c r="AF108">
        <v>19926.84610826202</v>
      </c>
      <c r="AG108">
        <v>20129.927785776719</v>
      </c>
      <c r="AH108">
        <v>20307.619622783252</v>
      </c>
      <c r="AI108">
        <v>20459.211035151551</v>
      </c>
      <c r="AJ108">
        <v>20584.091714126869</v>
      </c>
      <c r="AK108">
        <v>20681.755717530199</v>
      </c>
      <c r="AL108">
        <v>20751.804883038491</v>
      </c>
      <c r="AM108">
        <v>20793.95153133522</v>
      </c>
      <c r="AN108">
        <v>20808.020433461541</v>
      </c>
    </row>
    <row r="109" spans="1:40" ht="14.25" x14ac:dyDescent="0.2">
      <c r="A109" s="21" t="s">
        <v>115</v>
      </c>
      <c r="B109">
        <v>54218.036905075918</v>
      </c>
      <c r="C109">
        <v>55942.707130273549</v>
      </c>
      <c r="D109">
        <v>60286.681465256181</v>
      </c>
      <c r="E109">
        <v>65931.921756910233</v>
      </c>
      <c r="F109">
        <v>71476.123762177813</v>
      </c>
      <c r="G109">
        <v>76615.456199827633</v>
      </c>
      <c r="H109">
        <v>81421.176503230818</v>
      </c>
      <c r="I109">
        <v>86019.987785455873</v>
      </c>
      <c r="J109">
        <v>90589.495450395028</v>
      </c>
      <c r="K109">
        <v>95309.66748833179</v>
      </c>
      <c r="L109">
        <v>100206.5013983954</v>
      </c>
      <c r="M109">
        <v>105259.81603105849</v>
      </c>
      <c r="N109">
        <v>110444.732210817</v>
      </c>
      <c r="O109">
        <v>115731.3528187295</v>
      </c>
      <c r="P109">
        <v>121088.3063059867</v>
      </c>
      <c r="Q109">
        <v>126495.3177542522</v>
      </c>
      <c r="R109">
        <v>131934.1682834517</v>
      </c>
      <c r="S109">
        <v>137385.2857311758</v>
      </c>
      <c r="T109">
        <v>142827.81102372709</v>
      </c>
      <c r="U109">
        <v>148239.68288226961</v>
      </c>
      <c r="V109">
        <v>153597.74123787339</v>
      </c>
      <c r="W109">
        <v>158877.84947774961</v>
      </c>
      <c r="X109">
        <v>164055.0353690343</v>
      </c>
      <c r="Y109">
        <v>169103.65020934891</v>
      </c>
      <c r="Z109">
        <v>173997.54543908031</v>
      </c>
      <c r="AA109">
        <v>178710.26562377569</v>
      </c>
      <c r="AB109">
        <v>183215.2563817286</v>
      </c>
      <c r="AC109">
        <v>187486.08549806161</v>
      </c>
      <c r="AD109">
        <v>191496.67513909319</v>
      </c>
      <c r="AE109">
        <v>195221.54276684939</v>
      </c>
      <c r="AF109">
        <v>198636.04806067349</v>
      </c>
      <c r="AG109">
        <v>201716.64288878179</v>
      </c>
      <c r="AH109">
        <v>204441.1211448198</v>
      </c>
      <c r="AI109">
        <v>206788.86508039769</v>
      </c>
      <c r="AJ109">
        <v>208741.08463107649</v>
      </c>
      <c r="AK109">
        <v>210281.04615651019</v>
      </c>
      <c r="AL109">
        <v>211394.28700071809</v>
      </c>
      <c r="AM109">
        <v>212068.81232987309</v>
      </c>
      <c r="AN109">
        <v>212295.27082546809</v>
      </c>
    </row>
    <row r="113" spans="1:40" x14ac:dyDescent="0.2">
      <c r="A113" s="206" t="s">
        <v>271</v>
      </c>
    </row>
    <row r="114" spans="1:40" ht="14.25" x14ac:dyDescent="0.2">
      <c r="A114"/>
      <c r="B114" s="21">
        <v>2022</v>
      </c>
      <c r="C114" s="21">
        <v>2023</v>
      </c>
      <c r="D114" s="21">
        <v>2024</v>
      </c>
      <c r="E114" s="21">
        <v>2025</v>
      </c>
      <c r="F114" s="21">
        <v>2026</v>
      </c>
      <c r="G114" s="21">
        <v>2027</v>
      </c>
      <c r="H114" s="21">
        <v>2028</v>
      </c>
      <c r="I114" s="21">
        <v>2029</v>
      </c>
      <c r="J114" s="21">
        <v>2030</v>
      </c>
      <c r="K114" s="21">
        <v>2031</v>
      </c>
      <c r="L114" s="21">
        <v>2032</v>
      </c>
      <c r="M114" s="21">
        <v>2033</v>
      </c>
      <c r="N114" s="21">
        <v>2034</v>
      </c>
      <c r="O114" s="21">
        <v>2035</v>
      </c>
      <c r="P114" s="21">
        <v>2036</v>
      </c>
      <c r="Q114" s="21">
        <v>2037</v>
      </c>
      <c r="R114" s="21">
        <v>2038</v>
      </c>
      <c r="S114" s="21">
        <v>2039</v>
      </c>
      <c r="T114" s="21">
        <v>2040</v>
      </c>
      <c r="U114" s="21">
        <v>2041</v>
      </c>
      <c r="V114" s="21">
        <v>2042</v>
      </c>
      <c r="W114" s="21">
        <v>2043</v>
      </c>
      <c r="X114" s="21">
        <v>2044</v>
      </c>
      <c r="Y114" s="21">
        <v>2045</v>
      </c>
      <c r="Z114" s="21">
        <v>2046</v>
      </c>
      <c r="AA114" s="21">
        <v>2047</v>
      </c>
      <c r="AB114" s="21">
        <v>2048</v>
      </c>
      <c r="AC114" s="21">
        <v>2049</v>
      </c>
      <c r="AD114" s="21">
        <v>2050</v>
      </c>
      <c r="AE114" s="21">
        <v>2051</v>
      </c>
      <c r="AF114" s="21">
        <v>2052</v>
      </c>
      <c r="AG114" s="21">
        <v>2053</v>
      </c>
      <c r="AH114" s="21">
        <v>2054</v>
      </c>
      <c r="AI114" s="21">
        <v>2055</v>
      </c>
      <c r="AJ114" s="21">
        <v>2056</v>
      </c>
      <c r="AK114" s="21">
        <v>2057</v>
      </c>
      <c r="AL114" s="21">
        <v>2058</v>
      </c>
      <c r="AM114" s="21">
        <v>2059</v>
      </c>
      <c r="AN114" s="21">
        <v>2060</v>
      </c>
    </row>
    <row r="115" spans="1:40" ht="14.25" x14ac:dyDescent="0.2">
      <c r="A115" s="210" t="s">
        <v>67</v>
      </c>
      <c r="B115">
        <v>18002.06128553487</v>
      </c>
      <c r="C115">
        <v>18172.51447327964</v>
      </c>
      <c r="D115">
        <v>18596.44561928009</v>
      </c>
      <c r="E115">
        <v>19141.31792046862</v>
      </c>
      <c r="F115">
        <v>19686.387096411461</v>
      </c>
      <c r="G115">
        <v>20193.878986893</v>
      </c>
      <c r="H115">
        <v>20647.180755547412</v>
      </c>
      <c r="I115">
        <v>21028.911252040099</v>
      </c>
      <c r="J115">
        <v>21321.392784638061</v>
      </c>
      <c r="K115">
        <v>21512.908747742349</v>
      </c>
      <c r="L115">
        <v>21615.568940707912</v>
      </c>
      <c r="M115">
        <v>21648.691903751609</v>
      </c>
      <c r="N115">
        <v>21632.543327812691</v>
      </c>
      <c r="O115">
        <v>21587.77681450011</v>
      </c>
      <c r="P115">
        <v>21531.78130531088</v>
      </c>
      <c r="Q115">
        <v>21468.72354871282</v>
      </c>
      <c r="R115">
        <v>21399.47098115195</v>
      </c>
      <c r="S115">
        <v>21324.88648363735</v>
      </c>
      <c r="T115">
        <v>21245.82613631017</v>
      </c>
      <c r="U115">
        <v>21163.137311683411</v>
      </c>
      <c r="V115">
        <v>21077.65710381568</v>
      </c>
      <c r="W115">
        <v>20990.211088796201</v>
      </c>
      <c r="X115">
        <v>20901.61241040182</v>
      </c>
      <c r="Y115">
        <v>20812.66118362379</v>
      </c>
      <c r="Z115">
        <v>20724.144207952639</v>
      </c>
      <c r="AA115">
        <v>20636.834981837059</v>
      </c>
      <c r="AB115">
        <v>20551.494009586499</v>
      </c>
      <c r="AC115">
        <v>20468.86939215512</v>
      </c>
      <c r="AD115">
        <v>20389.697693713661</v>
      </c>
      <c r="AE115">
        <v>20314.70507667134</v>
      </c>
      <c r="AF115">
        <v>20244.608698845121</v>
      </c>
      <c r="AG115">
        <v>20180.11836777455</v>
      </c>
      <c r="AH115">
        <v>20121.938448744961</v>
      </c>
      <c r="AI115">
        <v>20070.77002490158</v>
      </c>
      <c r="AJ115">
        <v>20027.31330991496</v>
      </c>
      <c r="AK115">
        <v>19992.27031599667</v>
      </c>
      <c r="AL115">
        <v>19966.34778266893</v>
      </c>
      <c r="AM115">
        <v>19950.26037457956</v>
      </c>
      <c r="AN115">
        <v>19944.73415983986</v>
      </c>
    </row>
    <row r="116" spans="1:40" ht="14.25" x14ac:dyDescent="0.2">
      <c r="A116" s="210" t="s">
        <v>68</v>
      </c>
      <c r="B116">
        <v>12304.162743704101</v>
      </c>
      <c r="C116">
        <v>12347.18794243573</v>
      </c>
      <c r="D116">
        <v>12464.172626121081</v>
      </c>
      <c r="E116">
        <v>12637.448151325671</v>
      </c>
      <c r="F116">
        <v>12848.66077555136</v>
      </c>
      <c r="G116">
        <v>13076.28601310446</v>
      </c>
      <c r="H116">
        <v>13296.747951347241</v>
      </c>
      <c r="I116">
        <v>13484.888038505829</v>
      </c>
      <c r="J116">
        <v>13614.33843585206</v>
      </c>
      <c r="K116">
        <v>13666.018912810059</v>
      </c>
      <c r="L116">
        <v>13652.214064336629</v>
      </c>
      <c r="M116">
        <v>13593.824546467609</v>
      </c>
      <c r="N116">
        <v>13511.999867391951</v>
      </c>
      <c r="O116">
        <v>13427.61583603932</v>
      </c>
      <c r="P116">
        <v>13357.491961806711</v>
      </c>
      <c r="Q116">
        <v>13303.847026940201</v>
      </c>
      <c r="R116">
        <v>13265.357921968431</v>
      </c>
      <c r="S116">
        <v>13240.76912861629</v>
      </c>
      <c r="T116">
        <v>13228.87967111023</v>
      </c>
      <c r="U116">
        <v>13228.53142854243</v>
      </c>
      <c r="V116">
        <v>13238.59867318947</v>
      </c>
      <c r="W116">
        <v>13257.978727904239</v>
      </c>
      <c r="X116">
        <v>13285.58366030453</v>
      </c>
      <c r="Y116">
        <v>13320.332952964731</v>
      </c>
      <c r="Z116">
        <v>13361.147107541499</v>
      </c>
      <c r="AA116">
        <v>13406.942157009969</v>
      </c>
      <c r="AB116">
        <v>13456.62507414555</v>
      </c>
      <c r="AC116">
        <v>13509.09007617518</v>
      </c>
      <c r="AD116">
        <v>13563.215835205971</v>
      </c>
      <c r="AE116">
        <v>13617.8636116283</v>
      </c>
      <c r="AF116">
        <v>13671.87633315524</v>
      </c>
      <c r="AG116">
        <v>13724.07864544537</v>
      </c>
      <c r="AH116">
        <v>13773.277961281259</v>
      </c>
      <c r="AI116">
        <v>13818.26653395109</v>
      </c>
      <c r="AJ116">
        <v>13857.824576723729</v>
      </c>
      <c r="AK116">
        <v>13890.72444403496</v>
      </c>
      <c r="AL116">
        <v>13915.735881169559</v>
      </c>
      <c r="AM116">
        <v>13931.63233781019</v>
      </c>
      <c r="AN116">
        <v>13937.198326861981</v>
      </c>
    </row>
    <row r="117" spans="1:40" ht="14.25" x14ac:dyDescent="0.2">
      <c r="A117" s="210" t="s">
        <v>86</v>
      </c>
      <c r="B117">
        <v>6224.4128368227912</v>
      </c>
      <c r="C117">
        <v>6238.766864041866</v>
      </c>
      <c r="D117">
        <v>6279.1371456003226</v>
      </c>
      <c r="E117">
        <v>6341.6488641787837</v>
      </c>
      <c r="F117">
        <v>6421.2156969222906</v>
      </c>
      <c r="G117">
        <v>6507.3426301529744</v>
      </c>
      <c r="H117">
        <v>6587.6665728346798</v>
      </c>
      <c r="I117">
        <v>6649.2281834463674</v>
      </c>
      <c r="J117">
        <v>6678.7121766106784</v>
      </c>
      <c r="K117">
        <v>6666.7922053299399</v>
      </c>
      <c r="L117">
        <v>6620.1420862856448</v>
      </c>
      <c r="M117">
        <v>6549.6496279574676</v>
      </c>
      <c r="N117">
        <v>6466.1139932403021</v>
      </c>
      <c r="O117">
        <v>6379.9509768104263</v>
      </c>
      <c r="P117">
        <v>6299.40083582843</v>
      </c>
      <c r="Q117">
        <v>6225.7045233289282</v>
      </c>
      <c r="R117">
        <v>6158.4245127463764</v>
      </c>
      <c r="S117">
        <v>6097.1530048237564</v>
      </c>
      <c r="T117">
        <v>6041.508844497157</v>
      </c>
      <c r="U117">
        <v>5991.1347251775924</v>
      </c>
      <c r="V117">
        <v>5945.6946498927637</v>
      </c>
      <c r="W117">
        <v>5904.8716225279841</v>
      </c>
      <c r="X117">
        <v>5868.3655457309515</v>
      </c>
      <c r="Y117">
        <v>5835.8913049785242</v>
      </c>
      <c r="Z117">
        <v>5807.177020898167</v>
      </c>
      <c r="AA117">
        <v>5781.962454233977</v>
      </c>
      <c r="AB117">
        <v>5759.9975498877584</v>
      </c>
      <c r="AC117">
        <v>5741.0411082788914</v>
      </c>
      <c r="AD117">
        <v>5724.8595738822441</v>
      </c>
      <c r="AE117">
        <v>5711.2259322436657</v>
      </c>
      <c r="AF117">
        <v>5699.9187080579559</v>
      </c>
      <c r="AG117">
        <v>5690.7210580408837</v>
      </c>
      <c r="AH117">
        <v>5683.4199533501169</v>
      </c>
      <c r="AI117">
        <v>5677.8054472199738</v>
      </c>
      <c r="AJ117">
        <v>5673.6700242830584</v>
      </c>
      <c r="AK117">
        <v>5670.8080287647763</v>
      </c>
      <c r="AL117">
        <v>5669.0151693617936</v>
      </c>
      <c r="AM117">
        <v>5668.0880991567547</v>
      </c>
      <c r="AN117">
        <v>5667.8240693836287</v>
      </c>
    </row>
    <row r="118" spans="1:40" ht="14.25" x14ac:dyDescent="0.2">
      <c r="A118" s="210" t="s">
        <v>105</v>
      </c>
      <c r="B118">
        <v>2464.9908072284761</v>
      </c>
      <c r="C118">
        <v>2554.9474298158202</v>
      </c>
      <c r="D118">
        <v>2784.1022958716771</v>
      </c>
      <c r="E118">
        <v>3087.6623534347909</v>
      </c>
      <c r="F118">
        <v>3393.3063319525959</v>
      </c>
      <c r="G118">
        <v>3681.9840953163921</v>
      </c>
      <c r="H118">
        <v>3952.9895580231009</v>
      </c>
      <c r="I118">
        <v>4207.9801913292913</v>
      </c>
      <c r="J118">
        <v>4450.8740968557013</v>
      </c>
      <c r="K118">
        <v>4686.8962981776458</v>
      </c>
      <c r="L118">
        <v>4919.7209320328093</v>
      </c>
      <c r="M118">
        <v>5153.2691359547298</v>
      </c>
      <c r="N118">
        <v>5392.4305017594561</v>
      </c>
      <c r="O118">
        <v>5643.1007961987634</v>
      </c>
      <c r="P118">
        <v>5910.9692275130019</v>
      </c>
      <c r="Q118">
        <v>6197.2534549413176</v>
      </c>
      <c r="R118">
        <v>6501.8282587179701</v>
      </c>
      <c r="S118">
        <v>6824.3832969212253</v>
      </c>
      <c r="T118">
        <v>7164.3866780184972</v>
      </c>
      <c r="U118">
        <v>7521.0472869697014</v>
      </c>
      <c r="V118">
        <v>7893.2766135332413</v>
      </c>
      <c r="W118">
        <v>8279.6510623334689</v>
      </c>
      <c r="X118">
        <v>8678.3759670493582</v>
      </c>
      <c r="Y118">
        <v>9087.2527765521172</v>
      </c>
      <c r="Z118">
        <v>9503.6511166026285</v>
      </c>
      <c r="AA118">
        <v>9924.4876412700705</v>
      </c>
      <c r="AB118">
        <v>10346.21375498634</v>
      </c>
      <c r="AC118">
        <v>10764.814388009139</v>
      </c>
      <c r="AD118">
        <v>11175.82002224192</v>
      </c>
      <c r="AE118">
        <v>11574.334067652821</v>
      </c>
      <c r="AF118">
        <v>11955.077460015869</v>
      </c>
      <c r="AG118">
        <v>12312.45196982042</v>
      </c>
      <c r="AH118">
        <v>12640.62316722031</v>
      </c>
      <c r="AI118">
        <v>12933.62327452765</v>
      </c>
      <c r="AJ118">
        <v>13185.473262763449</v>
      </c>
      <c r="AK118">
        <v>13390.32253232318</v>
      </c>
      <c r="AL118">
        <v>13542.603395219079</v>
      </c>
      <c r="AM118">
        <v>13637.196398876709</v>
      </c>
      <c r="AN118">
        <v>13669.60136579545</v>
      </c>
    </row>
    <row r="119" spans="1:40" ht="14.25" x14ac:dyDescent="0.2">
      <c r="A119" s="210" t="s">
        <v>106</v>
      </c>
      <c r="B119">
        <v>1298.5975960878829</v>
      </c>
      <c r="C119">
        <v>1329.8525488500061</v>
      </c>
      <c r="D119">
        <v>1408.4956190321691</v>
      </c>
      <c r="E119">
        <v>1511.0492247602319</v>
      </c>
      <c r="F119">
        <v>1613.888247649641</v>
      </c>
      <c r="G119">
        <v>1711.0049354014391</v>
      </c>
      <c r="H119">
        <v>1801.672670398222</v>
      </c>
      <c r="I119">
        <v>1885.4334744463499</v>
      </c>
      <c r="J119">
        <v>1962.09982429602</v>
      </c>
      <c r="K119">
        <v>2031.9857386003721</v>
      </c>
      <c r="L119">
        <v>2096.6693645885748</v>
      </c>
      <c r="M119">
        <v>2158.342122661245</v>
      </c>
      <c r="N119">
        <v>2219.5399802872698</v>
      </c>
      <c r="O119">
        <v>2283.1230172924438</v>
      </c>
      <c r="P119">
        <v>2351.6866413597231</v>
      </c>
      <c r="Q119">
        <v>2425.6542419639391</v>
      </c>
      <c r="R119">
        <v>2504.851515374261</v>
      </c>
      <c r="S119">
        <v>2589.0656831629299</v>
      </c>
      <c r="T119">
        <v>2678.0364573780989</v>
      </c>
      <c r="U119">
        <v>2771.4470140138042</v>
      </c>
      <c r="V119">
        <v>2868.9151040802039</v>
      </c>
      <c r="W119">
        <v>2969.9844786881549</v>
      </c>
      <c r="X119">
        <v>3074.116852686333</v>
      </c>
      <c r="Y119">
        <v>3180.684679163955</v>
      </c>
      <c r="Z119">
        <v>3288.9650526666551</v>
      </c>
      <c r="AA119">
        <v>3398.1350998379121</v>
      </c>
      <c r="AB119">
        <v>3507.2692494536132</v>
      </c>
      <c r="AC119">
        <v>3615.338796071349</v>
      </c>
      <c r="AD119">
        <v>3721.2141790447458</v>
      </c>
      <c r="AE119">
        <v>3823.670387567799</v>
      </c>
      <c r="AF119">
        <v>3921.3958689017541</v>
      </c>
      <c r="AG119">
        <v>4013.0052575514378</v>
      </c>
      <c r="AH119">
        <v>4097.0561551839628</v>
      </c>
      <c r="AI119">
        <v>4172.0700729245236</v>
      </c>
      <c r="AJ119">
        <v>4236.5574992712109</v>
      </c>
      <c r="AK119">
        <v>4289.0468801429824</v>
      </c>
      <c r="AL119">
        <v>4328.1170967127764</v>
      </c>
      <c r="AM119">
        <v>4352.4328084450781</v>
      </c>
      <c r="AN119">
        <v>4360.781802577244</v>
      </c>
    </row>
    <row r="120" spans="1:40" ht="14.25" x14ac:dyDescent="0.2">
      <c r="A120" s="209" t="s">
        <v>78</v>
      </c>
      <c r="B120">
        <v>8119.836142530613</v>
      </c>
      <c r="C120">
        <v>8099.9640281083512</v>
      </c>
      <c r="D120">
        <v>8062.6450077512327</v>
      </c>
      <c r="E120">
        <v>8041.0186808561521</v>
      </c>
      <c r="F120">
        <v>8059.6549321774273</v>
      </c>
      <c r="G120">
        <v>8110.2759280641676</v>
      </c>
      <c r="H120">
        <v>8176.4140610617187</v>
      </c>
      <c r="I120">
        <v>8241.2378264786676</v>
      </c>
      <c r="J120">
        <v>8287.4057508372389</v>
      </c>
      <c r="K120">
        <v>8301.3343951798488</v>
      </c>
      <c r="L120">
        <v>8285.832679363748</v>
      </c>
      <c r="M120">
        <v>8248.0532170068473</v>
      </c>
      <c r="N120">
        <v>8195.2441154052067</v>
      </c>
      <c r="O120">
        <v>8134.5883434498091</v>
      </c>
      <c r="P120">
        <v>8072.0147718346443</v>
      </c>
      <c r="Q120">
        <v>8008.9537202107567</v>
      </c>
      <c r="R120">
        <v>7945.7191632658323</v>
      </c>
      <c r="S120">
        <v>7882.6156597909676</v>
      </c>
      <c r="T120">
        <v>7819.9383425489832</v>
      </c>
      <c r="U120">
        <v>7757.9730212849017</v>
      </c>
      <c r="V120">
        <v>7696.9963927793497</v>
      </c>
      <c r="W120">
        <v>7637.2763520061726</v>
      </c>
      <c r="X120">
        <v>7579.0723987249048</v>
      </c>
      <c r="Y120">
        <v>7522.6361342025139</v>
      </c>
      <c r="Z120">
        <v>7468.2118432163388</v>
      </c>
      <c r="AA120">
        <v>7416.0371570260058</v>
      </c>
      <c r="AB120">
        <v>7366.3437936188639</v>
      </c>
      <c r="AC120">
        <v>7319.3583722185685</v>
      </c>
      <c r="AD120">
        <v>7275.3032998022409</v>
      </c>
      <c r="AE120">
        <v>7234.397728191655</v>
      </c>
      <c r="AF120">
        <v>7196.8585811696403</v>
      </c>
      <c r="AG120">
        <v>7162.9016520248178</v>
      </c>
      <c r="AH120">
        <v>7132.7427729478004</v>
      </c>
      <c r="AI120">
        <v>7106.5990587948309</v>
      </c>
      <c r="AJ120">
        <v>7084.6902289083246</v>
      </c>
      <c r="AK120">
        <v>7067.240011944129</v>
      </c>
      <c r="AL120">
        <v>7054.4776400166966</v>
      </c>
      <c r="AM120">
        <v>7046.6394399463352</v>
      </c>
      <c r="AN120">
        <v>7043.9705309980127</v>
      </c>
    </row>
    <row r="121" spans="1:40" ht="14.25" x14ac:dyDescent="0.2">
      <c r="A121" s="209" t="s">
        <v>79</v>
      </c>
      <c r="B121">
        <v>5144.2443998897388</v>
      </c>
      <c r="C121">
        <v>5137.0931572568234</v>
      </c>
      <c r="D121">
        <v>5126.2242976956431</v>
      </c>
      <c r="E121">
        <v>5127.4450302634968</v>
      </c>
      <c r="F121">
        <v>5152.2976725655644</v>
      </c>
      <c r="G121">
        <v>5195.2695610552682</v>
      </c>
      <c r="H121">
        <v>5246.4732777074632</v>
      </c>
      <c r="I121">
        <v>5295.709036307223</v>
      </c>
      <c r="J121">
        <v>5332.4042953704111</v>
      </c>
      <c r="K121">
        <v>5348.2660910303557</v>
      </c>
      <c r="L121">
        <v>5345.1167093187532</v>
      </c>
      <c r="M121">
        <v>5327.4887361279152</v>
      </c>
      <c r="N121">
        <v>5300.0011374142841</v>
      </c>
      <c r="O121">
        <v>5267.2553535079669</v>
      </c>
      <c r="P121">
        <v>5233.0641962157988</v>
      </c>
      <c r="Q121">
        <v>5198.341827913172</v>
      </c>
      <c r="R121">
        <v>5163.2822900964356</v>
      </c>
      <c r="S121">
        <v>5128.0747970671791</v>
      </c>
      <c r="T121">
        <v>5092.9036477921436</v>
      </c>
      <c r="U121">
        <v>5057.9482052488529</v>
      </c>
      <c r="V121">
        <v>5023.3829402389592</v>
      </c>
      <c r="W121">
        <v>4989.37753666147</v>
      </c>
      <c r="X121">
        <v>4956.0970553109046</v>
      </c>
      <c r="Y121">
        <v>4923.7021533954457</v>
      </c>
      <c r="Z121">
        <v>4892.3493571545441</v>
      </c>
      <c r="AA121">
        <v>4862.1913851893833</v>
      </c>
      <c r="AB121">
        <v>4833.3775204010772</v>
      </c>
      <c r="AC121">
        <v>4806.0540287564036</v>
      </c>
      <c r="AD121">
        <v>4780.3646234685166</v>
      </c>
      <c r="AE121">
        <v>4756.4509735873107</v>
      </c>
      <c r="AF121">
        <v>4734.4532564410138</v>
      </c>
      <c r="AG121">
        <v>4714.5107538575357</v>
      </c>
      <c r="AH121">
        <v>4696.7624926196904</v>
      </c>
      <c r="AI121">
        <v>4681.3479301776561</v>
      </c>
      <c r="AJ121">
        <v>4668.4076872538881</v>
      </c>
      <c r="AK121">
        <v>4658.0843296373596</v>
      </c>
      <c r="AL121">
        <v>4650.5232021776173</v>
      </c>
      <c r="AM121">
        <v>4645.8733187634034</v>
      </c>
      <c r="AN121">
        <v>4644.288312910533</v>
      </c>
    </row>
    <row r="122" spans="1:40" ht="14.25" x14ac:dyDescent="0.2">
      <c r="A122" s="209" t="s">
        <v>83</v>
      </c>
      <c r="B122">
        <v>4094.0668183633061</v>
      </c>
      <c r="C122">
        <v>4104.9939601756687</v>
      </c>
      <c r="D122">
        <v>4135.7174760463313</v>
      </c>
      <c r="E122">
        <v>4183.2929329054359</v>
      </c>
      <c r="F122">
        <v>4244.3539875124989</v>
      </c>
      <c r="G122">
        <v>4313.4193293139979</v>
      </c>
      <c r="H122">
        <v>4384.1750253264918</v>
      </c>
      <c r="I122">
        <v>4449.8929992234262</v>
      </c>
      <c r="J122">
        <v>4503.4577545828479</v>
      </c>
      <c r="K122">
        <v>4539.2835835503083</v>
      </c>
      <c r="L122">
        <v>4558.9526356858532</v>
      </c>
      <c r="M122">
        <v>4566.0612213653912</v>
      </c>
      <c r="N122">
        <v>4564.3570255066652</v>
      </c>
      <c r="O122">
        <v>4557.6508859660289</v>
      </c>
      <c r="P122">
        <v>4549.1467771749531</v>
      </c>
      <c r="Q122">
        <v>4539.5865675260393</v>
      </c>
      <c r="R122">
        <v>4529.0973946875874</v>
      </c>
      <c r="S122">
        <v>4517.8059038451865</v>
      </c>
      <c r="T122">
        <v>4505.83801163525</v>
      </c>
      <c r="U122">
        <v>4493.3187048229711</v>
      </c>
      <c r="V122">
        <v>4480.3718735160082</v>
      </c>
      <c r="W122">
        <v>4467.1201785652329</v>
      </c>
      <c r="X122">
        <v>4453.6849526904134</v>
      </c>
      <c r="Y122">
        <v>4440.1861347811318</v>
      </c>
      <c r="Z122">
        <v>4426.7422367608888</v>
      </c>
      <c r="AA122">
        <v>4413.4703423656201</v>
      </c>
      <c r="AB122">
        <v>4400.4861371745446</v>
      </c>
      <c r="AC122">
        <v>4387.9039692419292</v>
      </c>
      <c r="AD122">
        <v>4375.836939712407</v>
      </c>
      <c r="AE122">
        <v>4364.3970228572271</v>
      </c>
      <c r="AF122">
        <v>4353.6952150472262</v>
      </c>
      <c r="AG122">
        <v>4343.8417122760757</v>
      </c>
      <c r="AH122">
        <v>4334.9461159667171</v>
      </c>
      <c r="AI122">
        <v>4327.1176669338738</v>
      </c>
      <c r="AJ122">
        <v>4320.4655075353394</v>
      </c>
      <c r="AK122">
        <v>4315.0989722259619</v>
      </c>
      <c r="AL122">
        <v>4311.127906930059</v>
      </c>
      <c r="AM122">
        <v>4308.6630178717878</v>
      </c>
      <c r="AN122">
        <v>4307.8162507497809</v>
      </c>
    </row>
    <row r="123" spans="1:40" ht="14.25" x14ac:dyDescent="0.2">
      <c r="A123" s="209" t="s">
        <v>123</v>
      </c>
      <c r="B123">
        <v>24050.846611769</v>
      </c>
      <c r="C123">
        <v>24338.741244127199</v>
      </c>
      <c r="D123">
        <v>25048.555797504319</v>
      </c>
      <c r="E123">
        <v>25945.145790720759</v>
      </c>
      <c r="F123">
        <v>26814.089051790939</v>
      </c>
      <c r="G123">
        <v>27608.240973052099</v>
      </c>
      <c r="H123">
        <v>28326.38028145221</v>
      </c>
      <c r="I123">
        <v>28968.631372176249</v>
      </c>
      <c r="J123">
        <v>29536.383782187499</v>
      </c>
      <c r="K123">
        <v>30032.83356670148</v>
      </c>
      <c r="L123">
        <v>30464.868997714329</v>
      </c>
      <c r="M123">
        <v>30841.110813395691</v>
      </c>
      <c r="N123">
        <v>31171.095983609521</v>
      </c>
      <c r="O123">
        <v>31465.103859103259</v>
      </c>
      <c r="P123">
        <v>31732.239443446531</v>
      </c>
      <c r="Q123">
        <v>31974.895869516651</v>
      </c>
      <c r="R123">
        <v>32193.824471870928</v>
      </c>
      <c r="S123">
        <v>32389.86782223859</v>
      </c>
      <c r="T123">
        <v>32563.951884414852</v>
      </c>
      <c r="U123">
        <v>32717.078173540609</v>
      </c>
      <c r="V123">
        <v>32850.316004242981</v>
      </c>
      <c r="W123">
        <v>32964.794905315408</v>
      </c>
      <c r="X123">
        <v>33061.697271493933</v>
      </c>
      <c r="Y123">
        <v>33142.251315607617</v>
      </c>
      <c r="Z123">
        <v>33207.724377070532</v>
      </c>
      <c r="AA123">
        <v>33259.416635481313</v>
      </c>
      <c r="AB123">
        <v>33298.655271113319</v>
      </c>
      <c r="AC123">
        <v>33326.789107410419</v>
      </c>
      <c r="AD123">
        <v>33345.183764349167</v>
      </c>
      <c r="AE123">
        <v>33355.217345741978</v>
      </c>
      <c r="AF123">
        <v>33358.276678315742</v>
      </c>
      <c r="AG123">
        <v>33355.754115740281</v>
      </c>
      <c r="AH123">
        <v>33349.044916744002</v>
      </c>
      <c r="AI123">
        <v>33339.545203063222</v>
      </c>
      <c r="AJ123">
        <v>33328.650500247903</v>
      </c>
      <c r="AK123">
        <v>33317.754862297093</v>
      </c>
      <c r="AL123">
        <v>33308.250579731757</v>
      </c>
      <c r="AM123">
        <v>33301.528470027173</v>
      </c>
      <c r="AN123">
        <v>33298.978749329137</v>
      </c>
    </row>
    <row r="124" spans="1:40" ht="14.25" x14ac:dyDescent="0.2">
      <c r="A124" s="209" t="s">
        <v>89</v>
      </c>
      <c r="B124">
        <v>1857.221055664822</v>
      </c>
      <c r="C124">
        <v>1885.4747230334351</v>
      </c>
      <c r="D124">
        <v>1954.9872201538849</v>
      </c>
      <c r="E124">
        <v>2042.259919306088</v>
      </c>
      <c r="F124">
        <v>2125.3993175078749</v>
      </c>
      <c r="G124">
        <v>2199.9563687177651</v>
      </c>
      <c r="H124">
        <v>2266.4906967405209</v>
      </c>
      <c r="I124">
        <v>2325.854218428954</v>
      </c>
      <c r="J124">
        <v>2379.151237833069</v>
      </c>
      <c r="K124">
        <v>2427.5152680490301</v>
      </c>
      <c r="L124">
        <v>2471.4945774085809</v>
      </c>
      <c r="M124">
        <v>2511.5368398484552</v>
      </c>
      <c r="N124">
        <v>2548.1563400783211</v>
      </c>
      <c r="O124">
        <v>2581.9251112190541</v>
      </c>
      <c r="P124">
        <v>2613.358334998039</v>
      </c>
      <c r="Q124">
        <v>2642.5779579999012</v>
      </c>
      <c r="R124">
        <v>2669.612458015491</v>
      </c>
      <c r="S124">
        <v>2694.500336495852</v>
      </c>
      <c r="T124">
        <v>2717.289537264131</v>
      </c>
      <c r="U124">
        <v>2738.036834896287</v>
      </c>
      <c r="V124">
        <v>2756.8072014335939</v>
      </c>
      <c r="W124">
        <v>2773.673159753967</v>
      </c>
      <c r="X124">
        <v>2788.71413151449</v>
      </c>
      <c r="Y124">
        <v>2802.015787097605</v>
      </c>
      <c r="Z124">
        <v>2813.6694044635292</v>
      </c>
      <c r="AA124">
        <v>2823.771243245023</v>
      </c>
      <c r="AB124">
        <v>2832.421939831057</v>
      </c>
      <c r="AC124">
        <v>2839.725928585327</v>
      </c>
      <c r="AD124">
        <v>2845.7908937459538</v>
      </c>
      <c r="AE124">
        <v>2850.727255963448</v>
      </c>
      <c r="AF124">
        <v>2854.6476968653192</v>
      </c>
      <c r="AG124">
        <v>2857.6667244949722</v>
      </c>
      <c r="AH124">
        <v>2859.9002819666748</v>
      </c>
      <c r="AI124">
        <v>2861.465401213532</v>
      </c>
      <c r="AJ124">
        <v>2862.4799032860201</v>
      </c>
      <c r="AK124">
        <v>2863.0621462885802</v>
      </c>
      <c r="AL124">
        <v>2863.3308217237841</v>
      </c>
      <c r="AM124">
        <v>2863.4047997501011</v>
      </c>
      <c r="AN124">
        <v>2863.4030236513122</v>
      </c>
    </row>
    <row r="125" spans="1:40" ht="14.25" x14ac:dyDescent="0.2">
      <c r="A125" s="209" t="s">
        <v>90</v>
      </c>
      <c r="B125">
        <v>7705.3000762763377</v>
      </c>
      <c r="C125">
        <v>7755.8078766203398</v>
      </c>
      <c r="D125">
        <v>7882.800643612205</v>
      </c>
      <c r="E125">
        <v>8049.3650740146923</v>
      </c>
      <c r="F125">
        <v>8222.5120052208695</v>
      </c>
      <c r="G125">
        <v>8391.3937545607005</v>
      </c>
      <c r="H125">
        <v>8550.6262483152859</v>
      </c>
      <c r="I125">
        <v>8694.4784048180027</v>
      </c>
      <c r="J125">
        <v>8816.9519769967355</v>
      </c>
      <c r="K125">
        <v>8913.5488084710105</v>
      </c>
      <c r="L125">
        <v>8986.474459271094</v>
      </c>
      <c r="M125">
        <v>9039.9122327104051</v>
      </c>
      <c r="N125">
        <v>9078.3077775598722</v>
      </c>
      <c r="O125">
        <v>9106.2811726534255</v>
      </c>
      <c r="P125">
        <v>9127.8205345522929</v>
      </c>
      <c r="Q125">
        <v>9144.006345575639</v>
      </c>
      <c r="R125">
        <v>9155.1952706935153</v>
      </c>
      <c r="S125">
        <v>9161.7544836396737</v>
      </c>
      <c r="T125">
        <v>9164.0596895368235</v>
      </c>
      <c r="U125">
        <v>9162.4932801080358</v>
      </c>
      <c r="V125">
        <v>9157.4426317687921</v>
      </c>
      <c r="W125">
        <v>9149.2985548693414</v>
      </c>
      <c r="X125">
        <v>9138.4539004753115</v>
      </c>
      <c r="Y125">
        <v>9125.3023293540373</v>
      </c>
      <c r="Z125">
        <v>9110.2372462895109</v>
      </c>
      <c r="AA125">
        <v>9093.6509014881958</v>
      </c>
      <c r="AB125">
        <v>9075.9336596731009</v>
      </c>
      <c r="AC125">
        <v>9057.473436493985</v>
      </c>
      <c r="AD125">
        <v>9038.6553011115266</v>
      </c>
      <c r="AE125">
        <v>9019.8612432426999</v>
      </c>
      <c r="AF125">
        <v>9001.4701025808117</v>
      </c>
      <c r="AG125">
        <v>8983.8576583234317</v>
      </c>
      <c r="AH125">
        <v>8967.396876552526</v>
      </c>
      <c r="AI125">
        <v>8952.458313408566</v>
      </c>
      <c r="AJ125">
        <v>8939.4106723815257</v>
      </c>
      <c r="AK125">
        <v>8928.6215146026389</v>
      </c>
      <c r="AL125">
        <v>8920.4581217608447</v>
      </c>
      <c r="AM125">
        <v>8915.2885121866984</v>
      </c>
      <c r="AN125">
        <v>8913.4826117442808</v>
      </c>
    </row>
    <row r="126" spans="1:40" ht="14.25" x14ac:dyDescent="0.2">
      <c r="A126" s="209" t="s">
        <v>91</v>
      </c>
      <c r="B126">
        <v>16124.371416167731</v>
      </c>
      <c r="C126">
        <v>16218.542685163109</v>
      </c>
      <c r="D126">
        <v>16453.4213355623</v>
      </c>
      <c r="E126">
        <v>16757.217096078351</v>
      </c>
      <c r="F126">
        <v>17065.92790548371</v>
      </c>
      <c r="G126">
        <v>17358.083337767552</v>
      </c>
      <c r="H126">
        <v>17622.767836572311</v>
      </c>
      <c r="I126">
        <v>17848.576911497759</v>
      </c>
      <c r="J126">
        <v>18023.81955693489</v>
      </c>
      <c r="K126">
        <v>18140.334696925729</v>
      </c>
      <c r="L126">
        <v>18204.543221692151</v>
      </c>
      <c r="M126">
        <v>18227.030971784559</v>
      </c>
      <c r="N126">
        <v>18218.782878723869</v>
      </c>
      <c r="O126">
        <v>18190.96344472577</v>
      </c>
      <c r="P126">
        <v>18153.042696732009</v>
      </c>
      <c r="Q126">
        <v>18107.57958626097</v>
      </c>
      <c r="R126">
        <v>18055.408812192149</v>
      </c>
      <c r="S126">
        <v>17997.364153213919</v>
      </c>
      <c r="T126">
        <v>17934.275661591011</v>
      </c>
      <c r="U126">
        <v>17866.967229054349</v>
      </c>
      <c r="V126">
        <v>17796.254525053831</v>
      </c>
      <c r="W126">
        <v>17722.943304825749</v>
      </c>
      <c r="X126">
        <v>17647.82808239937</v>
      </c>
      <c r="Y126">
        <v>17571.691161799161</v>
      </c>
      <c r="Z126">
        <v>17495.302018282349</v>
      </c>
      <c r="AA126">
        <v>17419.41702047674</v>
      </c>
      <c r="AB126">
        <v>17344.779483733841</v>
      </c>
      <c r="AC126">
        <v>17272.12004487462</v>
      </c>
      <c r="AD126">
        <v>17202.15734876235</v>
      </c>
      <c r="AE126">
        <v>17135.599037768628</v>
      </c>
      <c r="AF126">
        <v>17073.143036196991</v>
      </c>
      <c r="AG126">
        <v>17015.479123070461</v>
      </c>
      <c r="AH126">
        <v>16963.29078837319</v>
      </c>
      <c r="AI126">
        <v>16917.257369846771</v>
      </c>
      <c r="AJ126">
        <v>16878.05646978287</v>
      </c>
      <c r="AK126">
        <v>16846.366653920089</v>
      </c>
      <c r="AL126">
        <v>16822.870437559621</v>
      </c>
      <c r="AM126">
        <v>16808.257567369179</v>
      </c>
      <c r="AN126">
        <v>16803.228611074981</v>
      </c>
    </row>
    <row r="127" spans="1:40" ht="14.25" x14ac:dyDescent="0.2">
      <c r="A127" s="209" t="s">
        <v>92</v>
      </c>
      <c r="B127">
        <v>21502.759178911721</v>
      </c>
      <c r="C127">
        <v>21661.577619188462</v>
      </c>
      <c r="D127">
        <v>22066.820231437221</v>
      </c>
      <c r="E127">
        <v>22611.85585085944</v>
      </c>
      <c r="F127">
        <v>23199.8010622724</v>
      </c>
      <c r="G127">
        <v>23792.279446327881</v>
      </c>
      <c r="H127">
        <v>24364.390268476291</v>
      </c>
      <c r="I127">
        <v>24888.95784711355</v>
      </c>
      <c r="J127">
        <v>25336.90201019113</v>
      </c>
      <c r="K127">
        <v>25685.74019756823</v>
      </c>
      <c r="L127">
        <v>25944.617212383051</v>
      </c>
      <c r="M127">
        <v>26132.20555945496</v>
      </c>
      <c r="N127">
        <v>26268.512952593581</v>
      </c>
      <c r="O127">
        <v>26374.397241817562</v>
      </c>
      <c r="P127">
        <v>26467.68453386168</v>
      </c>
      <c r="Q127">
        <v>26552.246652027559</v>
      </c>
      <c r="R127">
        <v>26628.44416246628</v>
      </c>
      <c r="S127">
        <v>26696.650923547801</v>
      </c>
      <c r="T127">
        <v>26757.252828344739</v>
      </c>
      <c r="U127">
        <v>26810.646588847809</v>
      </c>
      <c r="V127">
        <v>26857.238567082539</v>
      </c>
      <c r="W127">
        <v>26897.443657790918</v>
      </c>
      <c r="X127">
        <v>26931.684226855708</v>
      </c>
      <c r="Y127">
        <v>26960.389109163028</v>
      </c>
      <c r="Z127">
        <v>26983.992669146981</v>
      </c>
      <c r="AA127">
        <v>27002.933926821788</v>
      </c>
      <c r="AB127">
        <v>27017.655751697319</v>
      </c>
      <c r="AC127">
        <v>27028.604126591061</v>
      </c>
      <c r="AD127">
        <v>27036.227482993309</v>
      </c>
      <c r="AE127">
        <v>27040.976109320061</v>
      </c>
      <c r="AF127">
        <v>27043.301633096238</v>
      </c>
      <c r="AG127">
        <v>27043.656577852009</v>
      </c>
      <c r="AH127">
        <v>27042.49399529308</v>
      </c>
      <c r="AI127">
        <v>27040.267173112021</v>
      </c>
      <c r="AJ127">
        <v>27037.42941865819</v>
      </c>
      <c r="AK127">
        <v>27034.43391855992</v>
      </c>
      <c r="AL127">
        <v>27031.733674311781</v>
      </c>
      <c r="AM127">
        <v>27029.781513790022</v>
      </c>
      <c r="AN127">
        <v>27029.03017864906</v>
      </c>
    </row>
    <row r="128" spans="1:40" ht="14.25" x14ac:dyDescent="0.2">
      <c r="A128" s="209" t="s">
        <v>93</v>
      </c>
      <c r="B128">
        <v>13204.368998026081</v>
      </c>
      <c r="C128">
        <v>13357.38238807406</v>
      </c>
      <c r="D128">
        <v>13742.434645467491</v>
      </c>
      <c r="E128">
        <v>14247.59031097005</v>
      </c>
      <c r="F128">
        <v>14769.943211407421</v>
      </c>
      <c r="G128">
        <v>15279.52848089679</v>
      </c>
      <c r="H128">
        <v>15765.084387652319</v>
      </c>
      <c r="I128">
        <v>16214.34347995914</v>
      </c>
      <c r="J128">
        <v>16614.24689672191</v>
      </c>
      <c r="K128">
        <v>16955.159350952421</v>
      </c>
      <c r="L128">
        <v>17243.504055425052</v>
      </c>
      <c r="M128">
        <v>17490.986797450831</v>
      </c>
      <c r="N128">
        <v>17710.505206193029</v>
      </c>
      <c r="O128">
        <v>17915.880056958809</v>
      </c>
      <c r="P128">
        <v>18119.080543416731</v>
      </c>
      <c r="Q128">
        <v>18322.10702795304</v>
      </c>
      <c r="R128">
        <v>18524.389783113009</v>
      </c>
      <c r="S128">
        <v>18725.336213286191</v>
      </c>
      <c r="T128">
        <v>18924.331198120719</v>
      </c>
      <c r="U128">
        <v>19120.73762919681</v>
      </c>
      <c r="V128">
        <v>19313.897150658369</v>
      </c>
      <c r="W128">
        <v>19503.131113928459</v>
      </c>
      <c r="X128">
        <v>19687.741755875391</v>
      </c>
      <c r="Y128">
        <v>19867.013608837751</v>
      </c>
      <c r="Z128">
        <v>20040.215149752781</v>
      </c>
      <c r="AA128">
        <v>20206.600694255641</v>
      </c>
      <c r="AB128">
        <v>20365.412540024659</v>
      </c>
      <c r="AC128">
        <v>20515.883361832861</v>
      </c>
      <c r="AD128">
        <v>20657.238858735851</v>
      </c>
      <c r="AE128">
        <v>20788.700651582029</v>
      </c>
      <c r="AF128">
        <v>20909.489426578799</v>
      </c>
      <c r="AG128">
        <v>21018.828318004282</v>
      </c>
      <c r="AH128">
        <v>21115.946520332342</v>
      </c>
      <c r="AI128">
        <v>21200.083117056209</v>
      </c>
      <c r="AJ128">
        <v>21270.491110384872</v>
      </c>
      <c r="AK128">
        <v>21326.441632770991</v>
      </c>
      <c r="AL128">
        <v>21367.228317944031</v>
      </c>
      <c r="AM128">
        <v>21392.171805810522</v>
      </c>
      <c r="AN128">
        <v>21400.624352285002</v>
      </c>
    </row>
    <row r="129" spans="1:40" ht="14.25" x14ac:dyDescent="0.2">
      <c r="A129" s="208" t="s">
        <v>94</v>
      </c>
      <c r="B129">
        <v>15179.327689922769</v>
      </c>
      <c r="C129">
        <v>15395.864977465961</v>
      </c>
      <c r="D129">
        <v>15922.12407142568</v>
      </c>
      <c r="E129">
        <v>16567.486498542461</v>
      </c>
      <c r="F129">
        <v>17158.69869955114</v>
      </c>
      <c r="G129">
        <v>17676.557439970711</v>
      </c>
      <c r="H129">
        <v>18147.223789143689</v>
      </c>
      <c r="I129">
        <v>18600.962381103789</v>
      </c>
      <c r="J129">
        <v>19071.58971505372</v>
      </c>
      <c r="K129">
        <v>19588.370970703101</v>
      </c>
      <c r="L129">
        <v>20150.411173465051</v>
      </c>
      <c r="M129">
        <v>20748.085543875681</v>
      </c>
      <c r="N129">
        <v>21370.517091360001</v>
      </c>
      <c r="O129">
        <v>22005.400280049678</v>
      </c>
      <c r="P129">
        <v>22641.117873201099</v>
      </c>
      <c r="Q129">
        <v>23273.887153734311</v>
      </c>
      <c r="R129">
        <v>23901.948959954101</v>
      </c>
      <c r="S129">
        <v>24523.468960873761</v>
      </c>
      <c r="T129">
        <v>25136.54338514854</v>
      </c>
      <c r="U129">
        <v>25739.205635765749</v>
      </c>
      <c r="V129">
        <v>26329.433795688601</v>
      </c>
      <c r="W129">
        <v>26905.15902045471</v>
      </c>
      <c r="X129">
        <v>27464.27480381442</v>
      </c>
      <c r="Y129">
        <v>28004.647091929579</v>
      </c>
      <c r="Z129">
        <v>28524.125210537659</v>
      </c>
      <c r="AA129">
        <v>29020.553557943302</v>
      </c>
      <c r="AB129">
        <v>29491.78400485282</v>
      </c>
      <c r="AC129">
        <v>29935.688930073851</v>
      </c>
      <c r="AD129">
        <v>30350.174809128908</v>
      </c>
      <c r="AE129">
        <v>30733.196261058489</v>
      </c>
      <c r="AF129">
        <v>31082.77044730624</v>
      </c>
      <c r="AG129">
        <v>31396.991705797511</v>
      </c>
      <c r="AH129">
        <v>31674.04629334174</v>
      </c>
      <c r="AI129">
        <v>31912.227100528122</v>
      </c>
      <c r="AJ129">
        <v>32109.94819555452</v>
      </c>
      <c r="AK129">
        <v>32265.759047132269</v>
      </c>
      <c r="AL129">
        <v>32378.358271947451</v>
      </c>
      <c r="AM129">
        <v>32446.606749313509</v>
      </c>
      <c r="AN129">
        <v>32469.539944782151</v>
      </c>
    </row>
    <row r="130" spans="1:40" ht="14.25" x14ac:dyDescent="0.2">
      <c r="A130" s="208" t="s">
        <v>95</v>
      </c>
      <c r="B130">
        <v>15793.232462385689</v>
      </c>
      <c r="C130">
        <v>16031.92096744085</v>
      </c>
      <c r="D130">
        <v>16612.719108110821</v>
      </c>
      <c r="E130">
        <v>17326.220328775591</v>
      </c>
      <c r="F130">
        <v>17980.72045556199</v>
      </c>
      <c r="G130">
        <v>18554.19613011607</v>
      </c>
      <c r="H130">
        <v>19075.042366302081</v>
      </c>
      <c r="I130">
        <v>19576.439667044291</v>
      </c>
      <c r="J130">
        <v>20095.705469625769</v>
      </c>
      <c r="K130">
        <v>20665.389111458531</v>
      </c>
      <c r="L130">
        <v>21285.10582327783</v>
      </c>
      <c r="M130">
        <v>21944.918331602868</v>
      </c>
      <c r="N130">
        <v>22633.519147873169</v>
      </c>
      <c r="O130">
        <v>23338.030014944328</v>
      </c>
      <c r="P130">
        <v>24046.207569210492</v>
      </c>
      <c r="Q130">
        <v>24753.956703161832</v>
      </c>
      <c r="R130">
        <v>25459.267990231619</v>
      </c>
      <c r="S130">
        <v>26160.01935556173</v>
      </c>
      <c r="T130">
        <v>26853.981460220519</v>
      </c>
      <c r="U130">
        <v>27538.824376142169</v>
      </c>
      <c r="V130">
        <v>28212.125593408571</v>
      </c>
      <c r="W130">
        <v>28871.37938899779</v>
      </c>
      <c r="X130">
        <v>29514.00757198441</v>
      </c>
      <c r="Y130">
        <v>30137.37160444873</v>
      </c>
      <c r="Z130">
        <v>30738.786080138099</v>
      </c>
      <c r="AA130">
        <v>31315.53352436631</v>
      </c>
      <c r="AB130">
        <v>31864.88045891052</v>
      </c>
      <c r="AC130">
        <v>32384.09465499924</v>
      </c>
      <c r="AD130">
        <v>32870.463476138357</v>
      </c>
      <c r="AE130">
        <v>33321.313190801367</v>
      </c>
      <c r="AF130">
        <v>33734.029113255587</v>
      </c>
      <c r="AG130">
        <v>34106.076409386304</v>
      </c>
      <c r="AH130">
        <v>34435.021383721527</v>
      </c>
      <c r="AI130">
        <v>34718.553044375782</v>
      </c>
      <c r="AJ130">
        <v>34954.504724779777</v>
      </c>
      <c r="AK130">
        <v>35140.875525281343</v>
      </c>
      <c r="AL130">
        <v>35275.851324460018</v>
      </c>
      <c r="AM130">
        <v>35357.825099718459</v>
      </c>
      <c r="AN130">
        <v>35385.416289827961</v>
      </c>
    </row>
    <row r="131" spans="1:40" ht="14.25" x14ac:dyDescent="0.2">
      <c r="A131" s="208" t="s">
        <v>96</v>
      </c>
      <c r="B131">
        <v>12204.55859303716</v>
      </c>
      <c r="C131">
        <v>12496.52422991849</v>
      </c>
      <c r="D131">
        <v>13216.54747582376</v>
      </c>
      <c r="E131">
        <v>14118.85224481279</v>
      </c>
      <c r="F131">
        <v>14960.95131937658</v>
      </c>
      <c r="G131">
        <v>15705.902506781311</v>
      </c>
      <c r="H131">
        <v>16383.65431909031</v>
      </c>
      <c r="I131">
        <v>17033.471449506858</v>
      </c>
      <c r="J131">
        <v>17702.735886222919</v>
      </c>
      <c r="K131">
        <v>18435.76593589997</v>
      </c>
      <c r="L131">
        <v>19237.91372392347</v>
      </c>
      <c r="M131">
        <v>20103.033211046499</v>
      </c>
      <c r="N131">
        <v>21023.39627707396</v>
      </c>
      <c r="O131">
        <v>21989.364117103021</v>
      </c>
      <c r="P131">
        <v>22991.058757273411</v>
      </c>
      <c r="Q131">
        <v>24024.724541348569</v>
      </c>
      <c r="R131">
        <v>25087.92864751556</v>
      </c>
      <c r="S131">
        <v>26177.72713784903</v>
      </c>
      <c r="T131">
        <v>27290.632896010309</v>
      </c>
      <c r="U131">
        <v>28422.587823738751</v>
      </c>
      <c r="V131">
        <v>29568.940528210329</v>
      </c>
      <c r="W131">
        <v>30724.43080696246</v>
      </c>
      <c r="X131">
        <v>31883.182286158211</v>
      </c>
      <c r="Y131">
        <v>33038.704584805193</v>
      </c>
      <c r="Z131">
        <v>34183.906355367297</v>
      </c>
      <c r="AA131">
        <v>35311.120483440784</v>
      </c>
      <c r="AB131">
        <v>36412.142609791699</v>
      </c>
      <c r="AC131">
        <v>37478.28396198534</v>
      </c>
      <c r="AD131">
        <v>38500.439246411937</v>
      </c>
      <c r="AE131">
        <v>39469.170052858477</v>
      </c>
      <c r="AF131">
        <v>40374.803863377681</v>
      </c>
      <c r="AG131">
        <v>41207.548338218046</v>
      </c>
      <c r="AH131">
        <v>41957.620080311033</v>
      </c>
      <c r="AI131">
        <v>42615.386565898873</v>
      </c>
      <c r="AJ131">
        <v>43171.519385515443</v>
      </c>
      <c r="AK131">
        <v>43617.156383360001</v>
      </c>
      <c r="AL131">
        <v>43944.06973407387</v>
      </c>
      <c r="AM131">
        <v>44144.836476805729</v>
      </c>
      <c r="AN131">
        <v>44213.007562119412</v>
      </c>
    </row>
    <row r="132" spans="1:40" ht="14.25" x14ac:dyDescent="0.2">
      <c r="A132" s="208" t="s">
        <v>97</v>
      </c>
      <c r="B132">
        <v>24223.247878201619</v>
      </c>
      <c r="C132">
        <v>24578.816390278102</v>
      </c>
      <c r="D132">
        <v>25443.477370458611</v>
      </c>
      <c r="E132">
        <v>26504.73484194812</v>
      </c>
      <c r="F132">
        <v>27477.56214545753</v>
      </c>
      <c r="G132">
        <v>28329.80100504354</v>
      </c>
      <c r="H132">
        <v>29104.084674467929</v>
      </c>
      <c r="I132">
        <v>29849.974781884732</v>
      </c>
      <c r="J132">
        <v>30623.02576817929</v>
      </c>
      <c r="K132">
        <v>31471.501269044489</v>
      </c>
      <c r="L132">
        <v>32394.377097340839</v>
      </c>
      <c r="M132">
        <v>33376.348219921812</v>
      </c>
      <c r="N132">
        <v>34400.06096530689</v>
      </c>
      <c r="O132">
        <v>35445.81899740464</v>
      </c>
      <c r="P132">
        <v>36494.96400506104</v>
      </c>
      <c r="Q132">
        <v>37541.338338839661</v>
      </c>
      <c r="R132">
        <v>38581.99934748267</v>
      </c>
      <c r="S132">
        <v>39613.859256701537</v>
      </c>
      <c r="T132">
        <v>40633.693973006259</v>
      </c>
      <c r="U132">
        <v>41638.153571018673</v>
      </c>
      <c r="V132">
        <v>42623.774496963379</v>
      </c>
      <c r="W132">
        <v>43586.993504081438</v>
      </c>
      <c r="X132">
        <v>44524.163317015933</v>
      </c>
      <c r="Y132">
        <v>45431.570001862623</v>
      </c>
      <c r="Z132">
        <v>46305.451996757562</v>
      </c>
      <c r="AA132">
        <v>47142.020734755512</v>
      </c>
      <c r="AB132">
        <v>47937.48276662609</v>
      </c>
      <c r="AC132">
        <v>48688.063266314603</v>
      </c>
      <c r="AD132">
        <v>49390.030776535466</v>
      </c>
      <c r="AE132">
        <v>50039.723026653563</v>
      </c>
      <c r="AF132">
        <v>50633.573630071129</v>
      </c>
      <c r="AG132">
        <v>51168.139444203807</v>
      </c>
      <c r="AH132">
        <v>51640.128353279542</v>
      </c>
      <c r="AI132">
        <v>52046.427213085233</v>
      </c>
      <c r="AJ132">
        <v>52384.129677922283</v>
      </c>
      <c r="AK132">
        <v>52650.563613891049</v>
      </c>
      <c r="AL132">
        <v>52843.317789682013</v>
      </c>
      <c r="AM132">
        <v>52960.267526768548</v>
      </c>
      <c r="AN132">
        <v>52999.598985673591</v>
      </c>
    </row>
    <row r="133" spans="1:40" ht="14.25" x14ac:dyDescent="0.2">
      <c r="A133" s="208" t="s">
        <v>98</v>
      </c>
      <c r="B133">
        <v>6611.9630030332364</v>
      </c>
      <c r="C133">
        <v>6676.0183106174827</v>
      </c>
      <c r="D133">
        <v>6830.7715405353056</v>
      </c>
      <c r="E133">
        <v>7018.9723325671584</v>
      </c>
      <c r="F133">
        <v>7190.5862811485713</v>
      </c>
      <c r="G133">
        <v>7341.3151154268589</v>
      </c>
      <c r="H133">
        <v>7479.6813154182246</v>
      </c>
      <c r="I133">
        <v>7615.0517452348085</v>
      </c>
      <c r="J133">
        <v>7757.5401248600883</v>
      </c>
      <c r="K133">
        <v>7915.4698401964424</v>
      </c>
      <c r="L133">
        <v>8087.3794312820928</v>
      </c>
      <c r="M133">
        <v>8269.0109383830895</v>
      </c>
      <c r="N133">
        <v>8455.7106664710136</v>
      </c>
      <c r="O133">
        <v>8642.3855288204013</v>
      </c>
      <c r="P133">
        <v>8824.410049538752</v>
      </c>
      <c r="Q133">
        <v>9000.5551284606481</v>
      </c>
      <c r="R133">
        <v>9170.4977008597089</v>
      </c>
      <c r="S133">
        <v>9333.9384717724188</v>
      </c>
      <c r="T133">
        <v>9490.602887306808</v>
      </c>
      <c r="U133">
        <v>9640.2419380158826</v>
      </c>
      <c r="V133">
        <v>9782.6327936986963</v>
      </c>
      <c r="W133">
        <v>9917.5792704894284</v>
      </c>
      <c r="X133">
        <v>10044.91213251863</v>
      </c>
      <c r="Y133">
        <v>10164.489231766291</v>
      </c>
      <c r="Z133">
        <v>10276.19549096714</v>
      </c>
      <c r="AA133">
        <v>10379.942735558579</v>
      </c>
      <c r="AB133">
        <v>10475.66938168078</v>
      </c>
      <c r="AC133">
        <v>10563.33998813566</v>
      </c>
      <c r="AD133">
        <v>10642.944680985571</v>
      </c>
      <c r="AE133">
        <v>10714.498460123879</v>
      </c>
      <c r="AF133">
        <v>10778.04039767281</v>
      </c>
      <c r="AG133">
        <v>10833.632738466469</v>
      </c>
      <c r="AH133">
        <v>10881.359913158371</v>
      </c>
      <c r="AI133">
        <v>10921.327474657959</v>
      </c>
      <c r="AJ133">
        <v>10953.6609686555</v>
      </c>
      <c r="AK133">
        <v>10978.50474894692</v>
      </c>
      <c r="AL133">
        <v>10996.02074812339</v>
      </c>
      <c r="AM133">
        <v>11006.38721395778</v>
      </c>
      <c r="AN133">
        <v>11009.797421505589</v>
      </c>
    </row>
    <row r="134" spans="1:40" ht="14.25" x14ac:dyDescent="0.2">
      <c r="A134" s="208" t="s">
        <v>99</v>
      </c>
      <c r="B134">
        <v>27519.37503144029</v>
      </c>
      <c r="C134">
        <v>28554.72953771197</v>
      </c>
      <c r="D134">
        <v>31174.27398321671</v>
      </c>
      <c r="E134">
        <v>34593.398063713757</v>
      </c>
      <c r="F134">
        <v>37935.335012595868</v>
      </c>
      <c r="G134">
        <v>41003.940971833268</v>
      </c>
      <c r="H134">
        <v>43852.149159915069</v>
      </c>
      <c r="I134">
        <v>46579.240560908707</v>
      </c>
      <c r="J134">
        <v>49326.783004405988</v>
      </c>
      <c r="K134">
        <v>52239.850124001139</v>
      </c>
      <c r="L134">
        <v>55339.933255036449</v>
      </c>
      <c r="M134">
        <v>58609.632565001739</v>
      </c>
      <c r="N134">
        <v>62025.333114280249</v>
      </c>
      <c r="O134">
        <v>65556.390114107577</v>
      </c>
      <c r="P134">
        <v>69170.02191328461</v>
      </c>
      <c r="Q134">
        <v>72849.927034737542</v>
      </c>
      <c r="R134">
        <v>76583.477205533156</v>
      </c>
      <c r="S134">
        <v>80356.723479066073</v>
      </c>
      <c r="T134">
        <v>84154.426515849249</v>
      </c>
      <c r="U134">
        <v>87960.105491931419</v>
      </c>
      <c r="V134">
        <v>91756.106586078633</v>
      </c>
      <c r="W134">
        <v>95523.691734990949</v>
      </c>
      <c r="X134">
        <v>99243.148042969144</v>
      </c>
      <c r="Y134">
        <v>102893.9178915551</v>
      </c>
      <c r="Z134">
        <v>106454.7494199697</v>
      </c>
      <c r="AA134">
        <v>109903.8666443486</v>
      </c>
      <c r="AB134">
        <v>113219.15805980341</v>
      </c>
      <c r="AC134">
        <v>116378.3821325648</v>
      </c>
      <c r="AD134">
        <v>119359.3876493594</v>
      </c>
      <c r="AE134">
        <v>122140.3464582942</v>
      </c>
      <c r="AF134">
        <v>124699.99572116209</v>
      </c>
      <c r="AG134">
        <v>127017.88641312229</v>
      </c>
      <c r="AH134">
        <v>129074.63446420329</v>
      </c>
      <c r="AI134">
        <v>130852.17064996</v>
      </c>
      <c r="AJ134">
        <v>132333.98511728531</v>
      </c>
      <c r="AK134">
        <v>133505.36228631329</v>
      </c>
      <c r="AL134">
        <v>134353.60180964871</v>
      </c>
      <c r="AM134">
        <v>134868.2213032452</v>
      </c>
      <c r="AN134">
        <v>135041.1366943733</v>
      </c>
    </row>
    <row r="135" spans="1:40" ht="14.25" x14ac:dyDescent="0.2">
      <c r="A135" s="211" t="s">
        <v>124</v>
      </c>
      <c r="B135">
        <v>40049.197919647981</v>
      </c>
      <c r="C135">
        <v>41425.627785946068</v>
      </c>
      <c r="D135">
        <v>44847.200745925707</v>
      </c>
      <c r="E135">
        <v>49164.674671435772</v>
      </c>
      <c r="F135">
        <v>53144.77927267937</v>
      </c>
      <c r="G135">
        <v>56585.51562297457</v>
      </c>
      <c r="H135">
        <v>59663.977684539401</v>
      </c>
      <c r="I135">
        <v>62633.460795497027</v>
      </c>
      <c r="J135">
        <v>65813.186433769748</v>
      </c>
      <c r="K135">
        <v>69509.783382558948</v>
      </c>
      <c r="L135">
        <v>73752.438845920988</v>
      </c>
      <c r="M135">
        <v>78480.972931468074</v>
      </c>
      <c r="N135">
        <v>83612.270857275522</v>
      </c>
      <c r="O135">
        <v>89033.49344119904</v>
      </c>
      <c r="P135">
        <v>94622.9438878332</v>
      </c>
      <c r="Q135">
        <v>100338.63023384439</v>
      </c>
      <c r="R135">
        <v>106159.6212597433</v>
      </c>
      <c r="S135">
        <v>112062.6380589586</v>
      </c>
      <c r="T135">
        <v>118022.1227111738</v>
      </c>
      <c r="U135">
        <v>124010.342789317</v>
      </c>
      <c r="V135">
        <v>129997.5329407328</v>
      </c>
      <c r="W135">
        <v>135952.07418321029</v>
      </c>
      <c r="X135">
        <v>141840.71089018841</v>
      </c>
      <c r="Y135">
        <v>147628.80471706891</v>
      </c>
      <c r="Z135">
        <v>153280.6239552889</v>
      </c>
      <c r="AA135">
        <v>158759.66600805381</v>
      </c>
      <c r="AB135">
        <v>164029.00987903029</v>
      </c>
      <c r="AC135">
        <v>169051.6947721644</v>
      </c>
      <c r="AD135">
        <v>173791.12013783661</v>
      </c>
      <c r="AE135">
        <v>178211.46178924051</v>
      </c>
      <c r="AF135">
        <v>182278.09807482699</v>
      </c>
      <c r="AG135">
        <v>185958.03954909099</v>
      </c>
      <c r="AH135">
        <v>189220.3551548848</v>
      </c>
      <c r="AI135">
        <v>192036.5876339176</v>
      </c>
      <c r="AJ135">
        <v>194381.1507337018</v>
      </c>
      <c r="AK135">
        <v>196231.70079113799</v>
      </c>
      <c r="AL135">
        <v>197569.47545365119</v>
      </c>
      <c r="AM135">
        <v>198379.59265227619</v>
      </c>
      <c r="AN135">
        <v>198651.30346665779</v>
      </c>
    </row>
    <row r="136" spans="1:40" ht="14.25" x14ac:dyDescent="0.2">
      <c r="A136" s="211" t="s">
        <v>42</v>
      </c>
      <c r="B136">
        <v>3224.8526645654251</v>
      </c>
      <c r="C136">
        <v>3299.3130516253209</v>
      </c>
      <c r="D136">
        <v>3480.550036630329</v>
      </c>
      <c r="E136">
        <v>3701.7583827078938</v>
      </c>
      <c r="F136">
        <v>3897.996908731091</v>
      </c>
      <c r="G136">
        <v>4061.9510403823579</v>
      </c>
      <c r="H136">
        <v>4205.1982142683228</v>
      </c>
      <c r="I136">
        <v>4342.058511692122</v>
      </c>
      <c r="J136">
        <v>4489.1188711580789</v>
      </c>
      <c r="K136">
        <v>4661.3703803823946</v>
      </c>
      <c r="L136">
        <v>4859.7295669974828</v>
      </c>
      <c r="M136">
        <v>5080.9802337910014</v>
      </c>
      <c r="N136">
        <v>5321.2143099735886</v>
      </c>
      <c r="O136">
        <v>5575.6148532828292</v>
      </c>
      <c r="P136">
        <v>5839.3218548209416</v>
      </c>
      <c r="Q136">
        <v>6110.8310347218594</v>
      </c>
      <c r="R136">
        <v>6389.4704635798189</v>
      </c>
      <c r="S136">
        <v>6674.4379812904444</v>
      </c>
      <c r="T136">
        <v>6964.7943152168418</v>
      </c>
      <c r="U136">
        <v>7259.4574073629383</v>
      </c>
      <c r="V136">
        <v>7557.1982435007512</v>
      </c>
      <c r="W136">
        <v>7856.6384887722679</v>
      </c>
      <c r="X136">
        <v>8156.2502391213848</v>
      </c>
      <c r="Y136">
        <v>8454.3581945949973</v>
      </c>
      <c r="Z136">
        <v>8749.144547713533</v>
      </c>
      <c r="AA136">
        <v>9038.6568564807039</v>
      </c>
      <c r="AB136">
        <v>9320.8191360975907</v>
      </c>
      <c r="AC136">
        <v>9593.4463552462385</v>
      </c>
      <c r="AD136">
        <v>9854.2624614538126</v>
      </c>
      <c r="AE136">
        <v>10100.921985522729</v>
      </c>
      <c r="AF136">
        <v>10331.03518783158</v>
      </c>
      <c r="AG136">
        <v>10542.196610594099</v>
      </c>
      <c r="AH136">
        <v>10732.01679169709</v>
      </c>
      <c r="AI136">
        <v>10898.15678000076</v>
      </c>
      <c r="AJ136">
        <v>11038.36497216578</v>
      </c>
      <c r="AK136">
        <v>11150.515671025451</v>
      </c>
      <c r="AL136">
        <v>11232.648649703069</v>
      </c>
      <c r="AM136">
        <v>11283.00889902521</v>
      </c>
      <c r="AN136">
        <v>11300.08564355152</v>
      </c>
    </row>
    <row r="137" spans="1:40" ht="14.25" x14ac:dyDescent="0.2">
      <c r="A137" s="211" t="s">
        <v>88</v>
      </c>
      <c r="B137">
        <v>11527.535972617879</v>
      </c>
      <c r="C137">
        <v>11831.282935172339</v>
      </c>
      <c r="D137">
        <v>12575.453707528221</v>
      </c>
      <c r="E137">
        <v>13493.375123204851</v>
      </c>
      <c r="F137">
        <v>14318.257987088549</v>
      </c>
      <c r="G137">
        <v>15015.355349366881</v>
      </c>
      <c r="H137">
        <v>15628.5605984047</v>
      </c>
      <c r="I137">
        <v>16214.45574883217</v>
      </c>
      <c r="J137">
        <v>16840.225086953051</v>
      </c>
      <c r="K137">
        <v>17567.996733993401</v>
      </c>
      <c r="L137">
        <v>18403.931825317221</v>
      </c>
      <c r="M137">
        <v>19337.611133018239</v>
      </c>
      <c r="N137">
        <v>20355.823269193381</v>
      </c>
      <c r="O137">
        <v>21441.63862514414</v>
      </c>
      <c r="P137">
        <v>22577.537206225479</v>
      </c>
      <c r="Q137">
        <v>23758.24901280642</v>
      </c>
      <c r="R137">
        <v>24981.445829908651</v>
      </c>
      <c r="S137">
        <v>26244.11880750112</v>
      </c>
      <c r="T137">
        <v>27542.522521881059</v>
      </c>
      <c r="U137">
        <v>28872.123874326</v>
      </c>
      <c r="V137">
        <v>30227.557823901749</v>
      </c>
      <c r="W137">
        <v>31602.592127434429</v>
      </c>
      <c r="X137">
        <v>32990.103396954197</v>
      </c>
      <c r="Y137">
        <v>34382.066869862188</v>
      </c>
      <c r="Z137">
        <v>35769.562305458901</v>
      </c>
      <c r="AA137">
        <v>37142.798359107117</v>
      </c>
      <c r="AB137">
        <v>38491.157628641588</v>
      </c>
      <c r="AC137">
        <v>39803.264304728596</v>
      </c>
      <c r="AD137">
        <v>41067.075978291126</v>
      </c>
      <c r="AE137">
        <v>42270.000658037257</v>
      </c>
      <c r="AF137">
        <v>43399.039428413118</v>
      </c>
      <c r="AG137">
        <v>44440.954437541543</v>
      </c>
      <c r="AH137">
        <v>45382.461057122651</v>
      </c>
      <c r="AI137">
        <v>46210.442120424093</v>
      </c>
      <c r="AJ137">
        <v>46912.181146696043</v>
      </c>
      <c r="AK137">
        <v>47475.610434622162</v>
      </c>
      <c r="AL137">
        <v>47889.568895040502</v>
      </c>
      <c r="AM137">
        <v>48144.063541558433</v>
      </c>
      <c r="AN137">
        <v>48230.527718812817</v>
      </c>
    </row>
    <row r="138" spans="1:40" ht="14.25" x14ac:dyDescent="0.2">
      <c r="A138" s="229" t="s">
        <v>74</v>
      </c>
      <c r="B138">
        <v>11981.68421833607</v>
      </c>
      <c r="C138">
        <v>11993.07755942006</v>
      </c>
      <c r="D138">
        <v>12037.719157906589</v>
      </c>
      <c r="E138">
        <v>12131.69358160177</v>
      </c>
      <c r="F138">
        <v>12286.705632371501</v>
      </c>
      <c r="G138">
        <v>12493.97020403086</v>
      </c>
      <c r="H138">
        <v>12739.164075831161</v>
      </c>
      <c r="I138">
        <v>13007.124909019791</v>
      </c>
      <c r="J138">
        <v>13281.46757279293</v>
      </c>
      <c r="K138">
        <v>13547.088703790459</v>
      </c>
      <c r="L138">
        <v>13798.66512343031</v>
      </c>
      <c r="M138">
        <v>14033.3618226404</v>
      </c>
      <c r="N138">
        <v>14248.274483945041</v>
      </c>
      <c r="O138">
        <v>14440.46174996921</v>
      </c>
      <c r="P138">
        <v>14607.58476799434</v>
      </c>
      <c r="Q138">
        <v>14749.80251046967</v>
      </c>
      <c r="R138">
        <v>14868.059634645049</v>
      </c>
      <c r="S138">
        <v>14963.477156954181</v>
      </c>
      <c r="T138">
        <v>15037.330341766779</v>
      </c>
      <c r="U138">
        <v>15091.026574245359</v>
      </c>
      <c r="V138">
        <v>15126.083667782579</v>
      </c>
      <c r="W138">
        <v>15144.10900193761</v>
      </c>
      <c r="X138">
        <v>15146.779829471099</v>
      </c>
      <c r="Y138">
        <v>15135.825033195501</v>
      </c>
      <c r="Z138">
        <v>15113.008556846269</v>
      </c>
      <c r="AA138">
        <v>15080.114680647979</v>
      </c>
      <c r="AB138">
        <v>15038.93526301816</v>
      </c>
      <c r="AC138">
        <v>14991.25902591358</v>
      </c>
      <c r="AD138">
        <v>14938.86292340782</v>
      </c>
      <c r="AE138">
        <v>14883.50560164878</v>
      </c>
      <c r="AF138">
        <v>14826.92293363858</v>
      </c>
      <c r="AG138">
        <v>14770.82559435742</v>
      </c>
      <c r="AH138">
        <v>14716.89863056335</v>
      </c>
      <c r="AI138">
        <v>14666.802974966409</v>
      </c>
      <c r="AJ138">
        <v>14622.178856194159</v>
      </c>
      <c r="AK138">
        <v>14584.65106381011</v>
      </c>
      <c r="AL138">
        <v>14555.83604142414</v>
      </c>
      <c r="AM138">
        <v>14537.35080052446</v>
      </c>
      <c r="AN138">
        <v>14530.823673036361</v>
      </c>
    </row>
    <row r="139" spans="1:40" ht="14.25" x14ac:dyDescent="0.2">
      <c r="A139" s="229" t="s">
        <v>75</v>
      </c>
      <c r="B139">
        <v>6627.9200426937196</v>
      </c>
      <c r="C139">
        <v>6676.6927105559143</v>
      </c>
      <c r="D139">
        <v>6803.283343910196</v>
      </c>
      <c r="E139">
        <v>6978.4014612419569</v>
      </c>
      <c r="F139">
        <v>7176.1091716683923</v>
      </c>
      <c r="G139">
        <v>7388.673435484222</v>
      </c>
      <c r="H139">
        <v>7612.8137207853079</v>
      </c>
      <c r="I139">
        <v>7844.8054596242982</v>
      </c>
      <c r="J139">
        <v>8080.4276315529269</v>
      </c>
      <c r="K139">
        <v>8315.5031362811587</v>
      </c>
      <c r="L139">
        <v>8547.735711546693</v>
      </c>
      <c r="M139">
        <v>8775.2244742574458</v>
      </c>
      <c r="N139">
        <v>8995.9328799883006</v>
      </c>
      <c r="O139">
        <v>9207.7014320653361</v>
      </c>
      <c r="P139">
        <v>9408.598101821548</v>
      </c>
      <c r="Q139">
        <v>9597.9934031349512</v>
      </c>
      <c r="R139">
        <v>9775.6665538521102</v>
      </c>
      <c r="S139">
        <v>9941.4853546527902</v>
      </c>
      <c r="T139">
        <v>10095.403978519749</v>
      </c>
      <c r="U139">
        <v>10237.459999263619</v>
      </c>
      <c r="V139">
        <v>10367.770757079819</v>
      </c>
      <c r="W139">
        <v>10486.52916294531</v>
      </c>
      <c r="X139">
        <v>10593.999045256591</v>
      </c>
      <c r="Y139">
        <v>10690.51014165382</v>
      </c>
      <c r="Z139">
        <v>10776.45283669132</v>
      </c>
      <c r="AA139">
        <v>10852.27274215061</v>
      </c>
      <c r="AB139">
        <v>10918.465211602301</v>
      </c>
      <c r="AC139">
        <v>10975.56987457357</v>
      </c>
      <c r="AD139">
        <v>11024.165268629649</v>
      </c>
      <c r="AE139">
        <v>11064.86364007766</v>
      </c>
      <c r="AF139">
        <v>11098.305976092361</v>
      </c>
      <c r="AG139">
        <v>11125.157323056699</v>
      </c>
      <c r="AH139">
        <v>11146.10243800882</v>
      </c>
      <c r="AI139">
        <v>11161.841812459639</v>
      </c>
      <c r="AJ139">
        <v>11173.08810064204</v>
      </c>
      <c r="AK139">
        <v>11180.562977600061</v>
      </c>
      <c r="AL139">
        <v>11184.994446524081</v>
      </c>
      <c r="AM139">
        <v>11187.114609465631</v>
      </c>
      <c r="AN139">
        <v>11187.657911086349</v>
      </c>
    </row>
    <row r="140" spans="1:40" ht="14.25" x14ac:dyDescent="0.2">
      <c r="A140" s="229" t="s">
        <v>116</v>
      </c>
      <c r="B140">
        <v>7272.1184742926107</v>
      </c>
      <c r="C140">
        <v>7360.211490403678</v>
      </c>
      <c r="D140">
        <v>7584.143948510442</v>
      </c>
      <c r="E140">
        <v>7883.1921282280528</v>
      </c>
      <c r="F140">
        <v>8202.2922097870214</v>
      </c>
      <c r="G140">
        <v>8529.5894247610613</v>
      </c>
      <c r="H140">
        <v>8864.7997422549597</v>
      </c>
      <c r="I140">
        <v>9207.586210818683</v>
      </c>
      <c r="J140">
        <v>9557.5564053950457</v>
      </c>
      <c r="K140">
        <v>9914.0918968098085</v>
      </c>
      <c r="L140">
        <v>10275.79247128009</v>
      </c>
      <c r="M140">
        <v>10640.890569017571</v>
      </c>
      <c r="N140">
        <v>11007.40257887711</v>
      </c>
      <c r="O140">
        <v>11373.12726210511</v>
      </c>
      <c r="P140">
        <v>11735.904427597819</v>
      </c>
      <c r="Q140">
        <v>12094.45330825326</v>
      </c>
      <c r="R140">
        <v>12447.7201905604</v>
      </c>
      <c r="S140">
        <v>12794.643035360181</v>
      </c>
      <c r="T140">
        <v>13134.156770877789</v>
      </c>
      <c r="U140">
        <v>13465.198734815051</v>
      </c>
      <c r="V140">
        <v>13786.714226654611</v>
      </c>
      <c r="W140">
        <v>14097.6621294949</v>
      </c>
      <c r="X140">
        <v>14397.02055928466</v>
      </c>
      <c r="Y140">
        <v>14683.79249828621</v>
      </c>
      <c r="Z140">
        <v>14957.01136898157</v>
      </c>
      <c r="AA140">
        <v>15215.74650446224</v>
      </c>
      <c r="AB140">
        <v>15459.10847162067</v>
      </c>
      <c r="AC140">
        <v>15686.25420418805</v>
      </c>
      <c r="AD140">
        <v>15896.39190384225</v>
      </c>
      <c r="AE140">
        <v>16088.785669226199</v>
      </c>
      <c r="AF140">
        <v>16262.759814761241</v>
      </c>
      <c r="AG140">
        <v>16417.702843589039</v>
      </c>
      <c r="AH140">
        <v>16553.071041806299</v>
      </c>
      <c r="AI140">
        <v>16668.391664335719</v>
      </c>
      <c r="AJ140">
        <v>16763.265686272429</v>
      </c>
      <c r="AK140">
        <v>16837.37009731631</v>
      </c>
      <c r="AL140">
        <v>16890.45972090615</v>
      </c>
      <c r="AM140">
        <v>16922.368543864312</v>
      </c>
      <c r="AN140">
        <v>16933.010546694419</v>
      </c>
    </row>
    <row r="141" spans="1:40" ht="14.25" x14ac:dyDescent="0.2">
      <c r="A141" s="229" t="s">
        <v>117</v>
      </c>
      <c r="B141">
        <v>9019.4531857153415</v>
      </c>
      <c r="C141">
        <v>9083.6480929412719</v>
      </c>
      <c r="D141">
        <v>9251.1343733104477</v>
      </c>
      <c r="E141">
        <v>9484.7500489747745</v>
      </c>
      <c r="F141">
        <v>9751.6165117151377</v>
      </c>
      <c r="G141">
        <v>10041.50334474547</v>
      </c>
      <c r="H141">
        <v>10349.653958029159</v>
      </c>
      <c r="I141">
        <v>10670.66435956518</v>
      </c>
      <c r="J141">
        <v>10998.39206979886</v>
      </c>
      <c r="K141">
        <v>11326.82023334834</v>
      </c>
      <c r="L141">
        <v>11653.01864970958</v>
      </c>
      <c r="M141">
        <v>11974.749696196841</v>
      </c>
      <c r="N141">
        <v>12289.606075973021</v>
      </c>
      <c r="O141">
        <v>12595.022345244141</v>
      </c>
      <c r="P141">
        <v>12888.657612882789</v>
      </c>
      <c r="Q141">
        <v>13169.58003399627</v>
      </c>
      <c r="R141">
        <v>13437.29174278312</v>
      </c>
      <c r="S141">
        <v>13691.380337892429</v>
      </c>
      <c r="T141">
        <v>13931.519224298519</v>
      </c>
      <c r="U141">
        <v>14157.467187354319</v>
      </c>
      <c r="V141">
        <v>14369.067247762639</v>
      </c>
      <c r="W141">
        <v>14566.24485315825</v>
      </c>
      <c r="X141">
        <v>14749.005467576781</v>
      </c>
      <c r="Y141">
        <v>14917.431624307081</v>
      </c>
      <c r="Z141">
        <v>15071.67951051869</v>
      </c>
      <c r="AA141">
        <v>15211.975153686381</v>
      </c>
      <c r="AB141">
        <v>15338.610280281509</v>
      </c>
      <c r="AC141">
        <v>15451.93791656332</v>
      </c>
      <c r="AD141">
        <v>15552.36779969149</v>
      </c>
      <c r="AE141">
        <v>15640.361664919939</v>
      </c>
      <c r="AF141">
        <v>15716.428471438279</v>
      </c>
      <c r="AG141">
        <v>15781.11962564068</v>
      </c>
      <c r="AH141">
        <v>15835.024256335189</v>
      </c>
      <c r="AI141">
        <v>15878.764591798719</v>
      </c>
      <c r="AJ141">
        <v>15912.991483739001</v>
      </c>
      <c r="AK141">
        <v>15938.38011826221</v>
      </c>
      <c r="AL141">
        <v>15955.625948965069</v>
      </c>
      <c r="AM141">
        <v>15965.44088236105</v>
      </c>
      <c r="AN141">
        <v>15968.54974109835</v>
      </c>
    </row>
    <row r="142" spans="1:40" ht="14.25" x14ac:dyDescent="0.2">
      <c r="A142" s="229" t="s">
        <v>118</v>
      </c>
      <c r="B142">
        <v>3355.3629553285882</v>
      </c>
      <c r="C142">
        <v>3331.3555359809102</v>
      </c>
      <c r="D142">
        <v>3280.1805837385891</v>
      </c>
      <c r="E142">
        <v>3232.349456406042</v>
      </c>
      <c r="F142">
        <v>3210.7493410111579</v>
      </c>
      <c r="G142">
        <v>3213.5631462436322</v>
      </c>
      <c r="H142">
        <v>3233.401802956309</v>
      </c>
      <c r="I142">
        <v>3263.0593776245769</v>
      </c>
      <c r="J142">
        <v>3295.207750943684</v>
      </c>
      <c r="K142">
        <v>3323.4687666925429</v>
      </c>
      <c r="L142">
        <v>3346.1346119779828</v>
      </c>
      <c r="M142">
        <v>3362.7040074398401</v>
      </c>
      <c r="N142">
        <v>3372.700077738165</v>
      </c>
      <c r="O142">
        <v>3375.678465008808</v>
      </c>
      <c r="P142">
        <v>3371.399055648475</v>
      </c>
      <c r="Q142">
        <v>3360.3200189557779</v>
      </c>
      <c r="R142">
        <v>3343.0987756224658</v>
      </c>
      <c r="S142">
        <v>3320.4165409075431</v>
      </c>
      <c r="T142">
        <v>3292.9673131594818</v>
      </c>
      <c r="U142">
        <v>3261.4480257988462</v>
      </c>
      <c r="V142">
        <v>3226.5499693445181</v>
      </c>
      <c r="W142">
        <v>3188.95154216132</v>
      </c>
      <c r="X142">
        <v>3149.312346778484</v>
      </c>
      <c r="Y142">
        <v>3108.268613561921</v>
      </c>
      <c r="Z142">
        <v>3066.4299055120041</v>
      </c>
      <c r="AA142">
        <v>3024.377036972418</v>
      </c>
      <c r="AB142">
        <v>2982.6611247864689</v>
      </c>
      <c r="AC142">
        <v>2941.8036824588112</v>
      </c>
      <c r="AD142">
        <v>2902.2976655877042</v>
      </c>
      <c r="AE142">
        <v>2864.6093795902889</v>
      </c>
      <c r="AF142">
        <v>2829.1811679150142</v>
      </c>
      <c r="AG142">
        <v>2796.4348099332128</v>
      </c>
      <c r="AH142">
        <v>2766.7755720238579</v>
      </c>
      <c r="AI142">
        <v>2740.5968726275069</v>
      </c>
      <c r="AJ142">
        <v>2718.2855420078708</v>
      </c>
      <c r="AK142">
        <v>2700.2276800527629</v>
      </c>
      <c r="AL142">
        <v>2686.815140792452</v>
      </c>
      <c r="AM142">
        <v>2678.4527007535762</v>
      </c>
      <c r="AN142">
        <v>2675.566000390796</v>
      </c>
    </row>
    <row r="143" spans="1:40" ht="14.25" x14ac:dyDescent="0.2">
      <c r="A143" s="229" t="s">
        <v>119</v>
      </c>
      <c r="B143">
        <v>3069.0985404160142</v>
      </c>
      <c r="C143">
        <v>3067.814954245453</v>
      </c>
      <c r="D143">
        <v>3069.2993543276061</v>
      </c>
      <c r="E143">
        <v>3081.5821855660729</v>
      </c>
      <c r="F143">
        <v>3110.776017886159</v>
      </c>
      <c r="G143">
        <v>3154.8149103053461</v>
      </c>
      <c r="H143">
        <v>3209.536067325741</v>
      </c>
      <c r="I143">
        <v>3270.596346646957</v>
      </c>
      <c r="J143">
        <v>3333.3508168891499</v>
      </c>
      <c r="K143">
        <v>3393.5636699457632</v>
      </c>
      <c r="L143">
        <v>3449.825595329793</v>
      </c>
      <c r="M143">
        <v>3501.4516227228728</v>
      </c>
      <c r="N143">
        <v>3547.747195304546</v>
      </c>
      <c r="O143">
        <v>3588.0165507171519</v>
      </c>
      <c r="P143">
        <v>3621.72597976213</v>
      </c>
      <c r="Q143">
        <v>3648.9847930532742</v>
      </c>
      <c r="R143">
        <v>3670.102699540269</v>
      </c>
      <c r="S143">
        <v>3685.4325223061478</v>
      </c>
      <c r="T143">
        <v>3695.3636144569241</v>
      </c>
      <c r="U143">
        <v>3700.3154122804608</v>
      </c>
      <c r="V143">
        <v>3700.7312485209891</v>
      </c>
      <c r="W143">
        <v>3697.0725298073821</v>
      </c>
      <c r="X143">
        <v>3689.813363315981</v>
      </c>
      <c r="Y143">
        <v>3679.435699299866</v>
      </c>
      <c r="Z143">
        <v>3666.4250387196912</v>
      </c>
      <c r="AA143">
        <v>3651.2667393029401</v>
      </c>
      <c r="AB143">
        <v>3634.4429392601219</v>
      </c>
      <c r="AC143">
        <v>3616.4301058244728</v>
      </c>
      <c r="AD143">
        <v>3597.6972058871138</v>
      </c>
      <c r="AE143">
        <v>3578.7044883308331</v>
      </c>
      <c r="AF143">
        <v>3559.902862218501</v>
      </c>
      <c r="AG143">
        <v>3541.73385171466</v>
      </c>
      <c r="AH143">
        <v>3524.6301074323669</v>
      </c>
      <c r="AI143">
        <v>3509.0164547035679</v>
      </c>
      <c r="AJ143">
        <v>3495.311461972718</v>
      </c>
      <c r="AK143">
        <v>3483.9295170251089</v>
      </c>
      <c r="AL143">
        <v>3475.2834050198512</v>
      </c>
      <c r="AM143">
        <v>3469.7873902797369</v>
      </c>
      <c r="AN143">
        <v>3467.8608135177769</v>
      </c>
    </row>
    <row r="144" spans="1:40" ht="14.25" x14ac:dyDescent="0.2">
      <c r="A144" s="229" t="s">
        <v>120</v>
      </c>
      <c r="B144">
        <v>1802.133487467564</v>
      </c>
      <c r="C144">
        <v>1800.3774886166609</v>
      </c>
      <c r="D144">
        <v>1798.8833328943531</v>
      </c>
      <c r="E144">
        <v>1803.3066633266781</v>
      </c>
      <c r="F144">
        <v>1817.973921129641</v>
      </c>
      <c r="G144">
        <v>1841.710144783455</v>
      </c>
      <c r="H144">
        <v>1871.951218495017</v>
      </c>
      <c r="I144">
        <v>1906.037474805622</v>
      </c>
      <c r="J144">
        <v>1941.1363827897919</v>
      </c>
      <c r="K144">
        <v>1974.6757008238551</v>
      </c>
      <c r="L144">
        <v>2005.817912906323</v>
      </c>
      <c r="M144">
        <v>2034.1710006959561</v>
      </c>
      <c r="N144">
        <v>2059.3391717441891</v>
      </c>
      <c r="O144">
        <v>2080.9277882202782</v>
      </c>
      <c r="P144">
        <v>2098.6390518008971</v>
      </c>
      <c r="Q144">
        <v>2112.5532516067592</v>
      </c>
      <c r="R144">
        <v>2122.8679661822889</v>
      </c>
      <c r="S144">
        <v>2129.8054510216912</v>
      </c>
      <c r="T144">
        <v>2133.6085622985438</v>
      </c>
      <c r="U144">
        <v>2134.5367981702088</v>
      </c>
      <c r="V144">
        <v>2132.86253093708</v>
      </c>
      <c r="W144">
        <v>2128.8674910917111</v>
      </c>
      <c r="X144">
        <v>2122.8395521279922</v>
      </c>
      <c r="Y144">
        <v>2115.0698532993752</v>
      </c>
      <c r="Z144">
        <v>2105.8502866464901</v>
      </c>
      <c r="AA144">
        <v>2095.4713648119282</v>
      </c>
      <c r="AB144">
        <v>2084.220477606666</v>
      </c>
      <c r="AC144">
        <v>2072.380538106147</v>
      </c>
      <c r="AD144">
        <v>2060.2290132959438</v>
      </c>
      <c r="AE144">
        <v>2048.0373299720968</v>
      </c>
      <c r="AF144">
        <v>2036.070643707099</v>
      </c>
      <c r="AG144">
        <v>2024.587957171452</v>
      </c>
      <c r="AH144">
        <v>2013.8425738878971</v>
      </c>
      <c r="AI144">
        <v>2004.082874520908</v>
      </c>
      <c r="AJ144">
        <v>1995.5534049995961</v>
      </c>
      <c r="AK144">
        <v>1988.4962690816769</v>
      </c>
      <c r="AL144">
        <v>1983.1528223524881</v>
      </c>
      <c r="AM144">
        <v>1979.765670105699</v>
      </c>
      <c r="AN144">
        <v>1978.580978095599</v>
      </c>
    </row>
    <row r="145" spans="1:40" ht="14.25" x14ac:dyDescent="0.2">
      <c r="A145" s="229" t="s">
        <v>121</v>
      </c>
      <c r="B145">
        <v>1947.952829944534</v>
      </c>
      <c r="C145">
        <v>1957.257650842949</v>
      </c>
      <c r="D145">
        <v>1982.3184015421491</v>
      </c>
      <c r="E145">
        <v>2018.9695105887081</v>
      </c>
      <c r="F145">
        <v>2063.4795206582171</v>
      </c>
      <c r="G145">
        <v>2113.9751473626079</v>
      </c>
      <c r="H145">
        <v>2168.9632575365358</v>
      </c>
      <c r="I145">
        <v>2226.795875147935</v>
      </c>
      <c r="J145">
        <v>2285.6398969943298</v>
      </c>
      <c r="K145">
        <v>2343.7444156095412</v>
      </c>
      <c r="L145">
        <v>2400.3459647820118</v>
      </c>
      <c r="M145">
        <v>2454.9194839464781</v>
      </c>
      <c r="N145">
        <v>2506.9123756462041</v>
      </c>
      <c r="O145">
        <v>2555.7491008814891</v>
      </c>
      <c r="P145">
        <v>2600.9351413149998</v>
      </c>
      <c r="Q145">
        <v>2642.3710473356709</v>
      </c>
      <c r="R145">
        <v>2680.0827165668202</v>
      </c>
      <c r="S145">
        <v>2714.125046127087</v>
      </c>
      <c r="T145">
        <v>2744.5800908583578</v>
      </c>
      <c r="U145">
        <v>2771.5550436788649</v>
      </c>
      <c r="V145">
        <v>2795.1800877983292</v>
      </c>
      <c r="W145">
        <v>2815.6061687072879</v>
      </c>
      <c r="X145">
        <v>2833.002731209463</v>
      </c>
      <c r="Y145">
        <v>2847.55546347162</v>
      </c>
      <c r="Z145">
        <v>2859.4640862867741</v>
      </c>
      <c r="AA145">
        <v>2868.9402216441272</v>
      </c>
      <c r="AB145">
        <v>2876.2053704242171</v>
      </c>
      <c r="AC145">
        <v>2881.489024726553</v>
      </c>
      <c r="AD145">
        <v>2885.0269361126639</v>
      </c>
      <c r="AE145">
        <v>2887.0595570147789</v>
      </c>
      <c r="AF145">
        <v>2887.83066880762</v>
      </c>
      <c r="AG145">
        <v>2887.586206639884</v>
      </c>
      <c r="AH145">
        <v>2886.5732881285908</v>
      </c>
      <c r="AI145">
        <v>2885.0394504743131</v>
      </c>
      <c r="AJ145">
        <v>2883.2320984879138</v>
      </c>
      <c r="AK145">
        <v>2881.3981644462419</v>
      </c>
      <c r="AL145">
        <v>2879.7839796255898</v>
      </c>
      <c r="AM145">
        <v>2878.63535680012</v>
      </c>
      <c r="AN145">
        <v>2878.1978829370341</v>
      </c>
    </row>
    <row r="146" spans="1:40" ht="14.25" x14ac:dyDescent="0.2">
      <c r="A146" s="229" t="s">
        <v>122</v>
      </c>
      <c r="B146">
        <v>2335.083832377868</v>
      </c>
      <c r="C146">
        <v>2343.5564224568689</v>
      </c>
      <c r="D146">
        <v>2367.265200221043</v>
      </c>
      <c r="E146">
        <v>2403.7871561574511</v>
      </c>
      <c r="F146">
        <v>2450.8367272760488</v>
      </c>
      <c r="G146">
        <v>2506.3647325534248</v>
      </c>
      <c r="H146">
        <v>2568.2693849868542</v>
      </c>
      <c r="I146">
        <v>2634.257244102896</v>
      </c>
      <c r="J146">
        <v>2701.7924700202661</v>
      </c>
      <c r="K146">
        <v>2768.485780439491</v>
      </c>
      <c r="L146">
        <v>2833.420953019026</v>
      </c>
      <c r="M146">
        <v>2896.048330941655</v>
      </c>
      <c r="N146">
        <v>2955.7916388543999</v>
      </c>
      <c r="O146">
        <v>3012.0525224382982</v>
      </c>
      <c r="P146">
        <v>3064.3172915882678</v>
      </c>
      <c r="Q146">
        <v>3112.479735045707</v>
      </c>
      <c r="R146">
        <v>3156.562783990576</v>
      </c>
      <c r="S146">
        <v>3196.6193164019442</v>
      </c>
      <c r="T146">
        <v>3232.7303812111668</v>
      </c>
      <c r="U146">
        <v>3265.0032442473989</v>
      </c>
      <c r="V146">
        <v>3293.5693019523351</v>
      </c>
      <c r="W146">
        <v>3318.581907403684</v>
      </c>
      <c r="X146">
        <v>3340.2141510154379</v>
      </c>
      <c r="Y146">
        <v>3358.6566355158939</v>
      </c>
      <c r="Z146">
        <v>3374.1152815796158</v>
      </c>
      <c r="AA146">
        <v>3386.8091969436559</v>
      </c>
      <c r="AB146">
        <v>3396.968638097258</v>
      </c>
      <c r="AC146">
        <v>3404.8330898185882</v>
      </c>
      <c r="AD146">
        <v>3410.6494840458022</v>
      </c>
      <c r="AE146">
        <v>3414.6705759093338</v>
      </c>
      <c r="AF146">
        <v>3417.1534912951211</v>
      </c>
      <c r="AG146">
        <v>3418.358457123612</v>
      </c>
      <c r="AH146">
        <v>3418.5477226686512</v>
      </c>
      <c r="AI146">
        <v>3417.9846777460548</v>
      </c>
      <c r="AJ146">
        <v>3416.933171503772</v>
      </c>
      <c r="AK146">
        <v>3415.6570338649772</v>
      </c>
      <c r="AL146">
        <v>3414.4198004249238</v>
      </c>
      <c r="AM146">
        <v>3413.484640788849</v>
      </c>
      <c r="AN146">
        <v>3413.1144899635478</v>
      </c>
    </row>
    <row r="147" spans="1:40" ht="14.25" x14ac:dyDescent="0.2">
      <c r="A147" s="229" t="s">
        <v>69</v>
      </c>
      <c r="B147">
        <v>4568.3236898109044</v>
      </c>
      <c r="C147">
        <v>4558.7245654111584</v>
      </c>
      <c r="D147">
        <v>4542.1246241277458</v>
      </c>
      <c r="E147">
        <v>4536.6816369455673</v>
      </c>
      <c r="F147">
        <v>4556.2672506370336</v>
      </c>
      <c r="G147">
        <v>4598.0595957685118</v>
      </c>
      <c r="H147">
        <v>4655.1225528842224</v>
      </c>
      <c r="I147">
        <v>4720.3625542928603</v>
      </c>
      <c r="J147">
        <v>4786.3439743770059</v>
      </c>
      <c r="K147">
        <v>4846.3744387408924</v>
      </c>
      <c r="L147">
        <v>4898.1167133612553</v>
      </c>
      <c r="M147">
        <v>4940.3599625458437</v>
      </c>
      <c r="N147">
        <v>4971.9133694697102</v>
      </c>
      <c r="O147">
        <v>4991.6278930349517</v>
      </c>
      <c r="P147">
        <v>4998.7427954927662</v>
      </c>
      <c r="Q147">
        <v>4993.8762493465392</v>
      </c>
      <c r="R147">
        <v>4978.0547458391611</v>
      </c>
      <c r="S147">
        <v>4952.3688006373904</v>
      </c>
      <c r="T147">
        <v>4917.95123907774</v>
      </c>
      <c r="U147">
        <v>4875.9573454828924</v>
      </c>
      <c r="V147">
        <v>4827.5471900216407</v>
      </c>
      <c r="W147">
        <v>4773.8703395693901</v>
      </c>
      <c r="X147">
        <v>4716.0530624780649</v>
      </c>
      <c r="Y147">
        <v>4655.1880535327937</v>
      </c>
      <c r="Z147">
        <v>4592.3266360899934</v>
      </c>
      <c r="AA147">
        <v>4528.4733440164009</v>
      </c>
      <c r="AB147">
        <v>4464.5827464159383</v>
      </c>
      <c r="AC147">
        <v>4401.5583525313068</v>
      </c>
      <c r="AD147">
        <v>4340.2534215466449</v>
      </c>
      <c r="AE147">
        <v>4281.4735009807773</v>
      </c>
      <c r="AF147">
        <v>4225.9805265530731</v>
      </c>
      <c r="AG147">
        <v>4174.4983344721977</v>
      </c>
      <c r="AH147">
        <v>4127.7194628355501</v>
      </c>
      <c r="AI147">
        <v>4086.3131512585828</v>
      </c>
      <c r="AJ147">
        <v>4050.9344863088072</v>
      </c>
      <c r="AK147">
        <v>4022.234684491224</v>
      </c>
      <c r="AL147">
        <v>4000.8725545382222</v>
      </c>
      <c r="AM147">
        <v>3987.527237197191</v>
      </c>
      <c r="AN147">
        <v>3982.9123847374599</v>
      </c>
    </row>
    <row r="148" spans="1:40" ht="14.25" x14ac:dyDescent="0.2">
      <c r="A148" s="229" t="s">
        <v>70</v>
      </c>
      <c r="B148">
        <v>2146.8175625414901</v>
      </c>
      <c r="C148">
        <v>2128.7638162899771</v>
      </c>
      <c r="D148">
        <v>2089.8196775398678</v>
      </c>
      <c r="E148">
        <v>2052.180769630475</v>
      </c>
      <c r="F148">
        <v>2032.364116814781</v>
      </c>
      <c r="G148">
        <v>2029.218656541326</v>
      </c>
      <c r="H148">
        <v>2037.6851730395231</v>
      </c>
      <c r="I148">
        <v>2052.8902041470842</v>
      </c>
      <c r="J148">
        <v>2069.9232610377321</v>
      </c>
      <c r="K148">
        <v>2084.5242866287349</v>
      </c>
      <c r="L148">
        <v>2095.4989456884982</v>
      </c>
      <c r="M148">
        <v>2102.4424004730472</v>
      </c>
      <c r="N148">
        <v>2104.967227658276</v>
      </c>
      <c r="O148">
        <v>2102.710788477088</v>
      </c>
      <c r="P148">
        <v>2095.471178802823</v>
      </c>
      <c r="Q148">
        <v>2083.593764855882</v>
      </c>
      <c r="R148">
        <v>2067.5758512292882</v>
      </c>
      <c r="S148">
        <v>2047.9282369908251</v>
      </c>
      <c r="T148">
        <v>2025.1664998771289</v>
      </c>
      <c r="U148">
        <v>1999.8033393521121</v>
      </c>
      <c r="V148">
        <v>1972.342051080735</v>
      </c>
      <c r="W148">
        <v>1943.271161968833</v>
      </c>
      <c r="X148">
        <v>1913.06021803672</v>
      </c>
      <c r="Y148">
        <v>1882.1566875086489</v>
      </c>
      <c r="Z148">
        <v>1850.983918693946</v>
      </c>
      <c r="AA148">
        <v>1819.9400762720979</v>
      </c>
      <c r="AB148">
        <v>1789.3979700036321</v>
      </c>
      <c r="AC148">
        <v>1759.705686045914</v>
      </c>
      <c r="AD148">
        <v>1731.1879322526529</v>
      </c>
      <c r="AE148">
        <v>1704.148014354822</v>
      </c>
      <c r="AF148">
        <v>1678.870369072227</v>
      </c>
      <c r="AG148">
        <v>1655.623592382289</v>
      </c>
      <c r="AH148">
        <v>1634.663915883054</v>
      </c>
      <c r="AI148">
        <v>1616.2391010795091</v>
      </c>
      <c r="AJ148">
        <v>1600.5927403073381</v>
      </c>
      <c r="AK148">
        <v>1587.96897387999</v>
      </c>
      <c r="AL148">
        <v>1578.6176560994629</v>
      </c>
      <c r="AM148">
        <v>1572.800028429398</v>
      </c>
      <c r="AN148">
        <v>1570.7949870693899</v>
      </c>
    </row>
    <row r="149" spans="1:40" ht="14.25" x14ac:dyDescent="0.2">
      <c r="A149" s="229" t="s">
        <v>71</v>
      </c>
      <c r="B149">
        <v>1532.4140383714739</v>
      </c>
      <c r="C149">
        <v>1520.7324770344151</v>
      </c>
      <c r="D149">
        <v>1495.67189897965</v>
      </c>
      <c r="E149">
        <v>1471.8270678538081</v>
      </c>
      <c r="F149">
        <v>1460.0889323989261</v>
      </c>
      <c r="G149">
        <v>1459.51672250716</v>
      </c>
      <c r="H149">
        <v>1466.5141748544679</v>
      </c>
      <c r="I149">
        <v>1477.5801864425121</v>
      </c>
      <c r="J149">
        <v>1489.167800031453</v>
      </c>
      <c r="K149">
        <v>1498.238081165116</v>
      </c>
      <c r="L149">
        <v>1504.1324458549529</v>
      </c>
      <c r="M149">
        <v>1506.8133873131869</v>
      </c>
      <c r="N149">
        <v>1506.263982820323</v>
      </c>
      <c r="O149">
        <v>1502.488071581821</v>
      </c>
      <c r="P149">
        <v>1495.555790526395</v>
      </c>
      <c r="Q149">
        <v>1485.737616477973</v>
      </c>
      <c r="R149">
        <v>1473.360560234725</v>
      </c>
      <c r="S149">
        <v>1458.7567817346869</v>
      </c>
      <c r="T149">
        <v>1442.258704698143</v>
      </c>
      <c r="U149">
        <v>1424.194776228391</v>
      </c>
      <c r="V149">
        <v>1404.8858983769489</v>
      </c>
      <c r="W149">
        <v>1384.642536907169</v>
      </c>
      <c r="X149">
        <v>1363.7624943181929</v>
      </c>
      <c r="Y149">
        <v>1342.529319755705</v>
      </c>
      <c r="Z149">
        <v>1321.2113176963919</v>
      </c>
      <c r="AA149">
        <v>1300.0611100718279</v>
      </c>
      <c r="AB149">
        <v>1279.3157025183641</v>
      </c>
      <c r="AC149">
        <v>1259.1970043658059</v>
      </c>
      <c r="AD149">
        <v>1239.912753444384</v>
      </c>
      <c r="AE149">
        <v>1221.657800433569</v>
      </c>
      <c r="AF149">
        <v>1204.6157129590879</v>
      </c>
      <c r="AG149">
        <v>1188.960666673054</v>
      </c>
      <c r="AH149">
        <v>1174.8595988931229</v>
      </c>
      <c r="AI149">
        <v>1162.474609869776</v>
      </c>
      <c r="AJ149">
        <v>1151.965607319054</v>
      </c>
      <c r="AK149">
        <v>1143.493201516776</v>
      </c>
      <c r="AL149">
        <v>1137.2218711171529</v>
      </c>
      <c r="AM149">
        <v>1133.3234341665509</v>
      </c>
      <c r="AN149">
        <v>1131.9808748942271</v>
      </c>
    </row>
    <row r="150" spans="1:40" ht="14.25" x14ac:dyDescent="0.2">
      <c r="A150" s="229" t="s">
        <v>72</v>
      </c>
      <c r="B150">
        <v>1144.432816780665</v>
      </c>
      <c r="C150">
        <v>1179.510247443309</v>
      </c>
      <c r="D150">
        <v>1268.6404946287109</v>
      </c>
      <c r="E150">
        <v>1386.6113937478451</v>
      </c>
      <c r="F150">
        <v>1506.9274498592081</v>
      </c>
      <c r="G150">
        <v>1624.223868253112</v>
      </c>
      <c r="H150">
        <v>1740.1957822454881</v>
      </c>
      <c r="I150">
        <v>1857.512430863721</v>
      </c>
      <c r="J150">
        <v>1979.837081013133</v>
      </c>
      <c r="K150">
        <v>2110.8747189433589</v>
      </c>
      <c r="L150">
        <v>2250.8976143745249</v>
      </c>
      <c r="M150">
        <v>2398.9586168994679</v>
      </c>
      <c r="N150">
        <v>2553.7416520369261</v>
      </c>
      <c r="O150">
        <v>2713.5123797586748</v>
      </c>
      <c r="P150">
        <v>2876.3994550098641</v>
      </c>
      <c r="Q150">
        <v>3041.4789031362238</v>
      </c>
      <c r="R150">
        <v>3208.0620533443039</v>
      </c>
      <c r="S150">
        <v>3375.414988468096</v>
      </c>
      <c r="T150">
        <v>3542.7635887763258</v>
      </c>
      <c r="U150">
        <v>3709.2992809428351</v>
      </c>
      <c r="V150">
        <v>3874.1854364357309</v>
      </c>
      <c r="W150">
        <v>4036.564350541862</v>
      </c>
      <c r="X150">
        <v>4195.564721106065</v>
      </c>
      <c r="Y150">
        <v>4350.3095351192933</v>
      </c>
      <c r="Z150">
        <v>4499.9242618065646</v>
      </c>
      <c r="AA150">
        <v>4643.5452430859068</v>
      </c>
      <c r="AB150">
        <v>4780.3281663969956</v>
      </c>
      <c r="AC150">
        <v>4909.4565010982451</v>
      </c>
      <c r="AD150">
        <v>5030.1497780187574</v>
      </c>
      <c r="AE150">
        <v>5141.6715923948695</v>
      </c>
      <c r="AF150">
        <v>5243.3372133322073</v>
      </c>
      <c r="AG150">
        <v>5334.520688074711</v>
      </c>
      <c r="AH150">
        <v>5414.6613366391093</v>
      </c>
      <c r="AI150">
        <v>5483.2695416442084</v>
      </c>
      <c r="AJ150">
        <v>5539.9317492389609</v>
      </c>
      <c r="AK150">
        <v>5584.3146096803703</v>
      </c>
      <c r="AL150">
        <v>5616.1682000648343</v>
      </c>
      <c r="AM150">
        <v>5635.3282866765321</v>
      </c>
      <c r="AN150">
        <v>5641.717600069087</v>
      </c>
    </row>
    <row r="151" spans="1:40" ht="14.25" x14ac:dyDescent="0.2">
      <c r="A151" s="229" t="s">
        <v>73</v>
      </c>
      <c r="B151">
        <v>9.2604801376398402</v>
      </c>
      <c r="C151">
        <v>9.3667710698993183</v>
      </c>
      <c r="D151">
        <v>9.6371937470048152</v>
      </c>
      <c r="E151">
        <v>9.9989127255168171</v>
      </c>
      <c r="F151">
        <v>10.3862591734703</v>
      </c>
      <c r="G151">
        <v>10.785350852523621</v>
      </c>
      <c r="H151">
        <v>11.19613596444761</v>
      </c>
      <c r="I151">
        <v>11.618520673170311</v>
      </c>
      <c r="J151">
        <v>12.052365998674469</v>
      </c>
      <c r="K151">
        <v>12.496682695983161</v>
      </c>
      <c r="L151">
        <v>12.94698944802874</v>
      </c>
      <c r="M151">
        <v>13.397299302762971</v>
      </c>
      <c r="N151">
        <v>13.840855500247921</v>
      </c>
      <c r="O151">
        <v>14.27015244832614</v>
      </c>
      <c r="P151">
        <v>14.678237485663111</v>
      </c>
      <c r="Q151">
        <v>15.062800643064129</v>
      </c>
      <c r="R151">
        <v>15.422962059306281</v>
      </c>
      <c r="S151">
        <v>15.75809879929662</v>
      </c>
      <c r="T151">
        <v>16.067841454822251</v>
      </c>
      <c r="U151">
        <v>16.352067433232211</v>
      </c>
      <c r="V151">
        <v>16.610891326564062</v>
      </c>
      <c r="W151">
        <v>16.844652786387691</v>
      </c>
      <c r="X151">
        <v>17.05390234858346</v>
      </c>
      <c r="Y151">
        <v>17.23938565838942</v>
      </c>
      <c r="Z151">
        <v>17.402026540645149</v>
      </c>
      <c r="AA151">
        <v>17.54290934476413</v>
      </c>
      <c r="AB151">
        <v>17.663260970258388</v>
      </c>
      <c r="AC151">
        <v>17.764432948364629</v>
      </c>
      <c r="AD151">
        <v>17.847883920216869</v>
      </c>
      <c r="AE151">
        <v>17.915162813753739</v>
      </c>
      <c r="AF151">
        <v>17.96789298170259</v>
      </c>
      <c r="AG151">
        <v>18.007757522965569</v>
      </c>
      <c r="AH151">
        <v>18.036485970792519</v>
      </c>
      <c r="AI151">
        <v>18.055842494329301</v>
      </c>
      <c r="AJ151">
        <v>18.06761572635514</v>
      </c>
      <c r="AK151">
        <v>18.07361029997298</v>
      </c>
      <c r="AL151">
        <v>18.07564015122195</v>
      </c>
      <c r="AM151">
        <v>18.075523623426839</v>
      </c>
      <c r="AN151">
        <v>18.075080392840629</v>
      </c>
    </row>
    <row r="152" spans="1:40" ht="14.25" x14ac:dyDescent="0.2">
      <c r="A152" s="229" t="s">
        <v>101</v>
      </c>
      <c r="B152">
        <v>907.3493796355416</v>
      </c>
      <c r="C152">
        <v>911.88180317820184</v>
      </c>
      <c r="D152">
        <v>924.07540489799601</v>
      </c>
      <c r="E152">
        <v>941.8818172260228</v>
      </c>
      <c r="F152">
        <v>963.47204565140498</v>
      </c>
      <c r="G152">
        <v>987.96651151645267</v>
      </c>
      <c r="H152">
        <v>1014.6837574796</v>
      </c>
      <c r="I152">
        <v>1042.868504966156</v>
      </c>
      <c r="J152">
        <v>1071.6765633512071</v>
      </c>
      <c r="K152">
        <v>1100.3019264868569</v>
      </c>
      <c r="L152">
        <v>1128.410603810848</v>
      </c>
      <c r="M152">
        <v>1155.783304238628</v>
      </c>
      <c r="N152">
        <v>1182.187804904157</v>
      </c>
      <c r="O152">
        <v>1207.380510971388</v>
      </c>
      <c r="P152">
        <v>1231.1468891943921</v>
      </c>
      <c r="Q152">
        <v>1253.4247843845401</v>
      </c>
      <c r="R152">
        <v>1274.200051556671</v>
      </c>
      <c r="S152">
        <v>1293.4693221402431</v>
      </c>
      <c r="T152">
        <v>1311.2396125272751</v>
      </c>
      <c r="U152">
        <v>1327.527852812369</v>
      </c>
      <c r="V152">
        <v>1342.36034843416</v>
      </c>
      <c r="W152">
        <v>1355.7721875661889</v>
      </c>
      <c r="X152">
        <v>1367.8066069973299</v>
      </c>
      <c r="Y152">
        <v>1378.5143289151031</v>
      </c>
      <c r="Z152">
        <v>1387.9528804903889</v>
      </c>
      <c r="AA152">
        <v>1396.1859074908789</v>
      </c>
      <c r="AB152">
        <v>1403.2824923554369</v>
      </c>
      <c r="AC152">
        <v>1409.3164862741919</v>
      </c>
      <c r="AD152">
        <v>1414.3658638702079</v>
      </c>
      <c r="AE152">
        <v>1418.512108096395</v>
      </c>
      <c r="AF152">
        <v>1421.839631972583</v>
      </c>
      <c r="AG152">
        <v>1424.4352428155639</v>
      </c>
      <c r="AH152">
        <v>1426.3876536804901</v>
      </c>
      <c r="AI152">
        <v>1427.7870458528009</v>
      </c>
      <c r="AJ152">
        <v>1428.724685420834</v>
      </c>
      <c r="AK152">
        <v>1429.2925962323141</v>
      </c>
      <c r="AL152">
        <v>1429.583290902548</v>
      </c>
      <c r="AM152">
        <v>1429.68956100529</v>
      </c>
      <c r="AN152">
        <v>1429.704327143887</v>
      </c>
    </row>
    <row r="153" spans="1:40" ht="14.25" x14ac:dyDescent="0.2">
      <c r="A153" s="229" t="s">
        <v>102</v>
      </c>
      <c r="B153">
        <v>1483.3175160522719</v>
      </c>
      <c r="C153">
        <v>1534.6872601309719</v>
      </c>
      <c r="D153">
        <v>1665.849686299541</v>
      </c>
      <c r="E153">
        <v>1840.644207666181</v>
      </c>
      <c r="F153">
        <v>2019.6748933747181</v>
      </c>
      <c r="G153">
        <v>2194.4020099486279</v>
      </c>
      <c r="H153">
        <v>2366.9608028136572</v>
      </c>
      <c r="I153">
        <v>2541.108028922873</v>
      </c>
      <c r="J153">
        <v>2722.258861946465</v>
      </c>
      <c r="K153">
        <v>2916.286602545691</v>
      </c>
      <c r="L153">
        <v>3125.061857299409</v>
      </c>
      <c r="M153">
        <v>3349.2767099150869</v>
      </c>
      <c r="N153">
        <v>3589.5813446625539</v>
      </c>
      <c r="O153">
        <v>3846.5669070483909</v>
      </c>
      <c r="P153">
        <v>4120.7111954527036</v>
      </c>
      <c r="Q153">
        <v>4412.2323708125869</v>
      </c>
      <c r="R153">
        <v>4721.1317023363199</v>
      </c>
      <c r="S153">
        <v>5047.189645692134</v>
      </c>
      <c r="T153">
        <v>5389.9300302052652</v>
      </c>
      <c r="U153">
        <v>5748.5836546911796</v>
      </c>
      <c r="V153">
        <v>6122.0523132816543</v>
      </c>
      <c r="W153">
        <v>6508.8744930013827</v>
      </c>
      <c r="X153">
        <v>6907.1942018744476</v>
      </c>
      <c r="Y153">
        <v>7314.7345873033337</v>
      </c>
      <c r="Z153">
        <v>7728.7781741897961</v>
      </c>
      <c r="AA153">
        <v>8146.1556734325513</v>
      </c>
      <c r="AB153">
        <v>8563.2453652138629</v>
      </c>
      <c r="AC153">
        <v>8975.9850284977238</v>
      </c>
      <c r="AD153">
        <v>9379.8982497526213</v>
      </c>
      <c r="AE153">
        <v>9770.1366837375936</v>
      </c>
      <c r="AF153">
        <v>10141.539445046599</v>
      </c>
      <c r="AG153">
        <v>10488.7102749234</v>
      </c>
      <c r="AH153">
        <v>10806.112455685779</v>
      </c>
      <c r="AI153">
        <v>11088.180646945541</v>
      </c>
      <c r="AJ153">
        <v>11329.44791705332</v>
      </c>
      <c r="AK153">
        <v>11524.68527537869</v>
      </c>
      <c r="AL153">
        <v>11669.05002375472</v>
      </c>
      <c r="AM153">
        <v>11758.23829713456</v>
      </c>
      <c r="AN153">
        <v>11788.63632112322</v>
      </c>
    </row>
    <row r="154" spans="1:40" ht="14.25" x14ac:dyDescent="0.2">
      <c r="A154" s="229" t="s">
        <v>103</v>
      </c>
      <c r="B154">
        <v>474.62286420659473</v>
      </c>
      <c r="C154">
        <v>484.12879482831221</v>
      </c>
      <c r="D154">
        <v>508.13182819868649</v>
      </c>
      <c r="E154">
        <v>539.71336726884056</v>
      </c>
      <c r="F154">
        <v>572.21514821393873</v>
      </c>
      <c r="G154">
        <v>604.34261377188523</v>
      </c>
      <c r="H154">
        <v>636.38966005958468</v>
      </c>
      <c r="I154">
        <v>668.75551352618163</v>
      </c>
      <c r="J154">
        <v>701.94702488038502</v>
      </c>
      <c r="K154">
        <v>736.45766472883508</v>
      </c>
      <c r="L154">
        <v>772.34849271223629</v>
      </c>
      <c r="M154">
        <v>809.54672192495514</v>
      </c>
      <c r="N154">
        <v>847.95862595141114</v>
      </c>
      <c r="O154">
        <v>887.46771997333303</v>
      </c>
      <c r="P154">
        <v>927.94355599276821</v>
      </c>
      <c r="Q154">
        <v>969.27540001141881</v>
      </c>
      <c r="R154">
        <v>1011.346329721241</v>
      </c>
      <c r="S154">
        <v>1054.0231334522041</v>
      </c>
      <c r="T154">
        <v>1097.1559356699579</v>
      </c>
      <c r="U154">
        <v>1140.578003047704</v>
      </c>
      <c r="V154">
        <v>1184.1057575336019</v>
      </c>
      <c r="W154">
        <v>1227.5390222476401</v>
      </c>
      <c r="X154">
        <v>1270.6615247394309</v>
      </c>
      <c r="Y154">
        <v>1313.241680044973</v>
      </c>
      <c r="Z154">
        <v>1355.03367303337</v>
      </c>
      <c r="AA154">
        <v>1395.7788556886719</v>
      </c>
      <c r="AB154">
        <v>1435.207470204529</v>
      </c>
      <c r="AC154">
        <v>1473.0407030843301</v>
      </c>
      <c r="AD154">
        <v>1508.993068872061</v>
      </c>
      <c r="AE154">
        <v>1542.7751147596291</v>
      </c>
      <c r="AF154">
        <v>1574.096429232924</v>
      </c>
      <c r="AG154">
        <v>1602.668929279245</v>
      </c>
      <c r="AH154">
        <v>1628.210391671136</v>
      </c>
      <c r="AI154">
        <v>1650.448184692714</v>
      </c>
      <c r="AJ154">
        <v>1669.123147647286</v>
      </c>
      <c r="AK154">
        <v>1683.9935568724111</v>
      </c>
      <c r="AL154">
        <v>1694.8391091075291</v>
      </c>
      <c r="AM154">
        <v>1701.464846239993</v>
      </c>
      <c r="AN154">
        <v>1703.70494003148</v>
      </c>
    </row>
    <row r="155" spans="1:40" ht="14.25" x14ac:dyDescent="0.2">
      <c r="A155" s="21" t="s">
        <v>253</v>
      </c>
      <c r="B155">
        <v>107085.79216328829</v>
      </c>
      <c r="C155">
        <v>110195.48811431541</v>
      </c>
      <c r="D155">
        <v>117965.778289676</v>
      </c>
      <c r="E155">
        <v>127924.29928145889</v>
      </c>
      <c r="F155">
        <v>137502.40854959851</v>
      </c>
      <c r="G155">
        <v>146159.50231792571</v>
      </c>
      <c r="H155">
        <v>154032.89686550919</v>
      </c>
      <c r="I155">
        <v>161354.01435197471</v>
      </c>
      <c r="J155">
        <v>168436.46436050051</v>
      </c>
      <c r="K155">
        <v>175595.75198472611</v>
      </c>
      <c r="L155">
        <v>182906.93743067951</v>
      </c>
      <c r="M155">
        <v>190380.59620125839</v>
      </c>
      <c r="N155">
        <v>198029.35197190099</v>
      </c>
      <c r="O155">
        <v>205868.01492251921</v>
      </c>
      <c r="P155">
        <v>213907.58364430681</v>
      </c>
      <c r="Q155">
        <v>222135.06996907119</v>
      </c>
      <c r="R155">
        <v>230528.63887552859</v>
      </c>
      <c r="S155">
        <v>239063.14075402159</v>
      </c>
      <c r="T155">
        <v>247709.97825894711</v>
      </c>
      <c r="U155">
        <v>256437.00432433991</v>
      </c>
      <c r="V155">
        <v>265208.45749833819</v>
      </c>
      <c r="W155">
        <v>273984.94090770627</v>
      </c>
      <c r="X155">
        <v>282723.45118259179</v>
      </c>
      <c r="Y155">
        <v>291377.46352967969</v>
      </c>
      <c r="Z155">
        <v>299897.07881537452</v>
      </c>
      <c r="AA155">
        <v>308229.23798790848</v>
      </c>
      <c r="AB155">
        <v>316318.00841027428</v>
      </c>
      <c r="AC155">
        <v>324104.94568086439</v>
      </c>
      <c r="AD155">
        <v>331529.53327833151</v>
      </c>
      <c r="AE155">
        <v>338529.70088138059</v>
      </c>
      <c r="AF155">
        <v>345042.42049187713</v>
      </c>
      <c r="AG155">
        <v>351004.37754980079</v>
      </c>
      <c r="AH155">
        <v>356352.71210124868</v>
      </c>
      <c r="AI155">
        <v>361025.82280761679</v>
      </c>
      <c r="AJ155">
        <v>364964.22421901411</v>
      </c>
      <c r="AK155">
        <v>368111.4453432411</v>
      </c>
      <c r="AL155">
        <v>370414.95519928011</v>
      </c>
      <c r="AM155">
        <v>371827.0988364637</v>
      </c>
      <c r="AN155">
        <v>372306.02531937673</v>
      </c>
    </row>
    <row r="156" spans="1:40" ht="14.25" x14ac:dyDescent="0.2">
      <c r="A156" s="21" t="s">
        <v>254</v>
      </c>
      <c r="B156">
        <v>16696.536385320011</v>
      </c>
      <c r="C156">
        <v>16998.20343981079</v>
      </c>
      <c r="D156">
        <v>17741.477597433059</v>
      </c>
      <c r="E156">
        <v>18675.488611930741</v>
      </c>
      <c r="F156">
        <v>19562.017576573409</v>
      </c>
      <c r="G156">
        <v>20356.070944423929</v>
      </c>
      <c r="H156">
        <v>21070.305501362349</v>
      </c>
      <c r="I156">
        <v>21722.119641293972</v>
      </c>
      <c r="J156">
        <v>22332.944599860231</v>
      </c>
      <c r="K156">
        <v>22923.14754902705</v>
      </c>
      <c r="L156">
        <v>23497.169940898872</v>
      </c>
      <c r="M156">
        <v>24055.401773118982</v>
      </c>
      <c r="N156">
        <v>24598.4715667614</v>
      </c>
      <c r="O156">
        <v>25127.239782426939</v>
      </c>
      <c r="P156">
        <v>25642.41477279078</v>
      </c>
      <c r="Q156">
        <v>26143.355918523699</v>
      </c>
      <c r="R156">
        <v>26629.097710278449</v>
      </c>
      <c r="S156">
        <v>27098.71458809976</v>
      </c>
      <c r="T156">
        <v>27551.324201964839</v>
      </c>
      <c r="U156">
        <v>27986.090436547111</v>
      </c>
      <c r="V156">
        <v>28402.22618604868</v>
      </c>
      <c r="W156">
        <v>28798.995866945239</v>
      </c>
      <c r="X156">
        <v>29175.717658534111</v>
      </c>
      <c r="Y156">
        <v>29531.765463253229</v>
      </c>
      <c r="Z156">
        <v>29866.570580825439</v>
      </c>
      <c r="AA156">
        <v>30179.623092358721</v>
      </c>
      <c r="AB156">
        <v>30470.472952581229</v>
      </c>
      <c r="AC156">
        <v>30738.730790393431</v>
      </c>
      <c r="AD156">
        <v>30984.068419858329</v>
      </c>
      <c r="AE156">
        <v>31206.21906561777</v>
      </c>
      <c r="AF156">
        <v>31404.977308491751</v>
      </c>
      <c r="AG156">
        <v>31580.198758690109</v>
      </c>
      <c r="AH156">
        <v>31731.79946562117</v>
      </c>
      <c r="AI156">
        <v>31859.75507471295</v>
      </c>
      <c r="AJ156">
        <v>31964.099742968869</v>
      </c>
      <c r="AK156">
        <v>32044.92482614049</v>
      </c>
      <c r="AL156">
        <v>32102.377351429121</v>
      </c>
      <c r="AM156">
        <v>32136.658290507741</v>
      </c>
      <c r="AN156">
        <v>32148.020648390051</v>
      </c>
    </row>
    <row r="157" spans="1:40" ht="14.25" x14ac:dyDescent="0.2">
      <c r="A157" s="21" t="s">
        <v>257</v>
      </c>
      <c r="B157">
        <v>90528.212015436089</v>
      </c>
      <c r="C157">
        <v>93412.300468726637</v>
      </c>
      <c r="D157">
        <v>100612.2970683693</v>
      </c>
      <c r="E157">
        <v>109800.63897935351</v>
      </c>
      <c r="F157">
        <v>118509.0339194938</v>
      </c>
      <c r="G157">
        <v>126241.16815751619</v>
      </c>
      <c r="H157">
        <v>133189.4188855401</v>
      </c>
      <c r="I157">
        <v>139660.57716612169</v>
      </c>
      <c r="J157">
        <v>146059.41136897469</v>
      </c>
      <c r="K157">
        <v>152784.624936676</v>
      </c>
      <c r="L157">
        <v>159909.11677990659</v>
      </c>
      <c r="M157">
        <v>167411.73873532229</v>
      </c>
      <c r="N157">
        <v>175264.2521876845</v>
      </c>
      <c r="O157">
        <v>183430.34398053569</v>
      </c>
      <c r="P157">
        <v>191870.70924500289</v>
      </c>
      <c r="Q157">
        <v>200562.4344065144</v>
      </c>
      <c r="R157">
        <v>209484.20472591851</v>
      </c>
      <c r="S157">
        <v>218610.5507210143</v>
      </c>
      <c r="T157">
        <v>227911.6197438589</v>
      </c>
      <c r="U157">
        <v>237352.98493539981</v>
      </c>
      <c r="V157">
        <v>246895.50098441489</v>
      </c>
      <c r="W157">
        <v>256495.2165450413</v>
      </c>
      <c r="X157">
        <v>266103.35338508151</v>
      </c>
      <c r="Y157">
        <v>275666.36229915259</v>
      </c>
      <c r="Z157">
        <v>285126.06548053998</v>
      </c>
      <c r="AA157">
        <v>294419.89436024212</v>
      </c>
      <c r="AB157">
        <v>303481.23085316381</v>
      </c>
      <c r="AC157">
        <v>312239.85846989253</v>
      </c>
      <c r="AD157">
        <v>320622.52783929219</v>
      </c>
      <c r="AE157">
        <v>328553.63883732993</v>
      </c>
      <c r="AF157">
        <v>335956.03874343768</v>
      </c>
      <c r="AG157">
        <v>342751.93267905002</v>
      </c>
      <c r="AH157">
        <v>348863.89907713042</v>
      </c>
      <c r="AI157">
        <v>354215.99916330079</v>
      </c>
      <c r="AJ157">
        <v>358734.96549861977</v>
      </c>
      <c r="AK157">
        <v>362351.45066434657</v>
      </c>
      <c r="AL157">
        <v>365001.31330398237</v>
      </c>
      <c r="AM157">
        <v>366626.91513869021</v>
      </c>
      <c r="AN157">
        <v>367178.39941226388</v>
      </c>
    </row>
    <row r="158" spans="1:40" ht="14.25" x14ac:dyDescent="0.2">
      <c r="A158" s="21" t="s">
        <v>258</v>
      </c>
      <c r="B158">
        <v>69030.48514791824</v>
      </c>
      <c r="C158">
        <v>70890.763950308086</v>
      </c>
      <c r="D158">
        <v>75500.214499392096</v>
      </c>
      <c r="E158">
        <v>81317.686965887333</v>
      </c>
      <c r="F158">
        <v>86776.16628420011</v>
      </c>
      <c r="G158">
        <v>91584.512571222513</v>
      </c>
      <c r="H158">
        <v>95875.818278355058</v>
      </c>
      <c r="I158">
        <v>99843.759310174355</v>
      </c>
      <c r="J158">
        <v>103732.98884002581</v>
      </c>
      <c r="K158">
        <v>107778.331516965</v>
      </c>
      <c r="L158">
        <v>112021.05625939529</v>
      </c>
      <c r="M158">
        <v>116447.9105240721</v>
      </c>
      <c r="N158">
        <v>121042.4634484571</v>
      </c>
      <c r="O158">
        <v>125784.7559436252</v>
      </c>
      <c r="P158">
        <v>130653.6406682762</v>
      </c>
      <c r="Q158">
        <v>135635.30002831589</v>
      </c>
      <c r="R158">
        <v>140716.48622996471</v>
      </c>
      <c r="S158">
        <v>145881.95865641339</v>
      </c>
      <c r="T158">
        <v>151114.4045831832</v>
      </c>
      <c r="U158">
        <v>156394.3786159516</v>
      </c>
      <c r="V158">
        <v>161700.26452492099</v>
      </c>
      <c r="W158">
        <v>167008.26324137949</v>
      </c>
      <c r="X158">
        <v>172292.41079246011</v>
      </c>
      <c r="Y158">
        <v>177524.62986466629</v>
      </c>
      <c r="Z158">
        <v>182674.8184915843</v>
      </c>
      <c r="AA158">
        <v>187710.97904347471</v>
      </c>
      <c r="AB158">
        <v>192599.3902453933</v>
      </c>
      <c r="AC158">
        <v>197304.82435802181</v>
      </c>
      <c r="AD158">
        <v>201790.81091700631</v>
      </c>
      <c r="AE158">
        <v>206019.9475423666</v>
      </c>
      <c r="AF158">
        <v>209954.25730450111</v>
      </c>
      <c r="AG158">
        <v>213555.59097884159</v>
      </c>
      <c r="AH158">
        <v>216786.07125487959</v>
      </c>
      <c r="AI158">
        <v>219608.5746118181</v>
      </c>
      <c r="AJ158">
        <v>221987.24516429959</v>
      </c>
      <c r="AK158">
        <v>223888.033356</v>
      </c>
      <c r="AL158">
        <v>225279.25098154071</v>
      </c>
      <c r="AM158">
        <v>226132.13269847809</v>
      </c>
      <c r="AN158">
        <v>226421.393005733</v>
      </c>
    </row>
    <row r="159" spans="1:40" ht="14.25" x14ac:dyDescent="0.2">
      <c r="A159" s="21" t="s">
        <v>125</v>
      </c>
      <c r="B159">
        <v>42091.75905114122</v>
      </c>
      <c r="C159">
        <v>44277.190496685529</v>
      </c>
      <c r="D159">
        <v>49907.716195197252</v>
      </c>
      <c r="E159">
        <v>57440.478352624137</v>
      </c>
      <c r="F159">
        <v>64908.94806987216</v>
      </c>
      <c r="G159">
        <v>71789.738723084782</v>
      </c>
      <c r="H159">
        <v>78170.334802420504</v>
      </c>
      <c r="I159">
        <v>84293.461300163384</v>
      </c>
      <c r="J159">
        <v>90545.868230929613</v>
      </c>
      <c r="K159">
        <v>97352.667535624889</v>
      </c>
      <c r="L159">
        <v>104818.4269350072</v>
      </c>
      <c r="M159">
        <v>112947.1280811488</v>
      </c>
      <c r="N159">
        <v>121730.0303690313</v>
      </c>
      <c r="O159">
        <v>131142.19883035251</v>
      </c>
      <c r="P159">
        <v>141149.42433830089</v>
      </c>
      <c r="Q159">
        <v>151742.58343254591</v>
      </c>
      <c r="R159">
        <v>162914.54425406989</v>
      </c>
      <c r="S159">
        <v>174649.99321895509</v>
      </c>
      <c r="T159">
        <v>186924.3714493968</v>
      </c>
      <c r="U159">
        <v>199702.8371301888</v>
      </c>
      <c r="V159">
        <v>212939.2892514753</v>
      </c>
      <c r="W159">
        <v>226575.4933689585</v>
      </c>
      <c r="X159">
        <v>240540.35459868601</v>
      </c>
      <c r="Y159">
        <v>254749.38670092149</v>
      </c>
      <c r="Z159">
        <v>269104.42839672888</v>
      </c>
      <c r="AA159">
        <v>283493.65858267969</v>
      </c>
      <c r="AB159">
        <v>297791.96044807747</v>
      </c>
      <c r="AC159">
        <v>311861.68027100241</v>
      </c>
      <c r="AD159">
        <v>325553.81955477671</v>
      </c>
      <c r="AE159">
        <v>338709.68894690828</v>
      </c>
      <c r="AF159">
        <v>351163.03897947771</v>
      </c>
      <c r="AG159">
        <v>362742.66618122952</v>
      </c>
      <c r="AH159">
        <v>373275.47384401731</v>
      </c>
      <c r="AI159">
        <v>382589.94521903578</v>
      </c>
      <c r="AJ159">
        <v>390519.96395425411</v>
      </c>
      <c r="AK159">
        <v>396908.89318446681</v>
      </c>
      <c r="AL159">
        <v>401613.80208263983</v>
      </c>
      <c r="AM159">
        <v>404509.70827395888</v>
      </c>
      <c r="AN159">
        <v>405493.68779532739</v>
      </c>
    </row>
    <row r="160" spans="1:40" ht="14.25" x14ac:dyDescent="0.2">
      <c r="A160" s="21" t="s">
        <v>108</v>
      </c>
      <c r="B160">
        <v>35734.097446895939</v>
      </c>
      <c r="C160">
        <v>37087.069350582256</v>
      </c>
      <c r="D160">
        <v>40496.386105791476</v>
      </c>
      <c r="E160">
        <v>44908.242234371872</v>
      </c>
      <c r="F160">
        <v>49144.499566294668</v>
      </c>
      <c r="G160">
        <v>52945.627777771173</v>
      </c>
      <c r="H160">
        <v>56392.314254475597</v>
      </c>
      <c r="I160">
        <v>59631.079288418186</v>
      </c>
      <c r="J160">
        <v>62866.121069595261</v>
      </c>
      <c r="K160">
        <v>66305.229685981409</v>
      </c>
      <c r="L160">
        <v>69989.390887898044</v>
      </c>
      <c r="M160">
        <v>73910.087622224411</v>
      </c>
      <c r="N160">
        <v>78054.160283758392</v>
      </c>
      <c r="O160">
        <v>82402.99418994876</v>
      </c>
      <c r="P160">
        <v>86935.600971213935</v>
      </c>
      <c r="Q160">
        <v>91641.181546209686</v>
      </c>
      <c r="R160">
        <v>96509.939058121832</v>
      </c>
      <c r="S160">
        <v>101529.38039262799</v>
      </c>
      <c r="T160">
        <v>106684.1138561477</v>
      </c>
      <c r="U160">
        <v>111955.66850883749</v>
      </c>
      <c r="V160">
        <v>117322.3427985631</v>
      </c>
      <c r="W160">
        <v>122759.0906942439</v>
      </c>
      <c r="X160">
        <v>128237.4539038114</v>
      </c>
      <c r="Y160">
        <v>133725.5489352181</v>
      </c>
      <c r="Z160">
        <v>139188.11766939229</v>
      </c>
      <c r="AA160">
        <v>144586.64971396531</v>
      </c>
      <c r="AB160">
        <v>149879.58405244519</v>
      </c>
      <c r="AC160">
        <v>155022.59635893939</v>
      </c>
      <c r="AD160">
        <v>159968.9767878289</v>
      </c>
      <c r="AE160">
        <v>164670.10105965909</v>
      </c>
      <c r="AF160">
        <v>169075.99525517679</v>
      </c>
      <c r="AG160">
        <v>173135.99192631189</v>
      </c>
      <c r="AH160">
        <v>176799.4719868892</v>
      </c>
      <c r="AI160">
        <v>180016.68343334159</v>
      </c>
      <c r="AJ160">
        <v>182739.62436907971</v>
      </c>
      <c r="AK160">
        <v>184922.9741930927</v>
      </c>
      <c r="AL160">
        <v>186525.0533140444</v>
      </c>
      <c r="AM160">
        <v>187508.78853416239</v>
      </c>
      <c r="AN160">
        <v>187842.65849306309</v>
      </c>
    </row>
    <row r="161" spans="1:40" ht="14.25" x14ac:dyDescent="0.2">
      <c r="A161" s="21" t="s">
        <v>126</v>
      </c>
      <c r="B161">
        <v>26597.51092538951</v>
      </c>
      <c r="C161">
        <v>27664.034583600969</v>
      </c>
      <c r="D161">
        <v>30360.982798135399</v>
      </c>
      <c r="E161">
        <v>33869.362629518211</v>
      </c>
      <c r="F161">
        <v>37254.95432229538</v>
      </c>
      <c r="G161">
        <v>40305.19618369011</v>
      </c>
      <c r="H161">
        <v>43080.628508094873</v>
      </c>
      <c r="I161">
        <v>45697.348658661031</v>
      </c>
      <c r="J161">
        <v>48320.559171991234</v>
      </c>
      <c r="K161">
        <v>51120.439674698442</v>
      </c>
      <c r="L161">
        <v>54131.671830486637</v>
      </c>
      <c r="M161">
        <v>57348.332139872218</v>
      </c>
      <c r="N161">
        <v>60760.438032311256</v>
      </c>
      <c r="O161">
        <v>64353.180246131429</v>
      </c>
      <c r="P161">
        <v>68109.532461488605</v>
      </c>
      <c r="Q161">
        <v>72021.187035765935</v>
      </c>
      <c r="R161">
        <v>76080.675190858135</v>
      </c>
      <c r="S161">
        <v>80278.151682261756</v>
      </c>
      <c r="T161">
        <v>84601.197647861831</v>
      </c>
      <c r="U161">
        <v>89034.641332295185</v>
      </c>
      <c r="V161">
        <v>93560.403956920185</v>
      </c>
      <c r="W161">
        <v>98157.378607514387</v>
      </c>
      <c r="X161">
        <v>102801.3504598693</v>
      </c>
      <c r="Y161">
        <v>107464.9669075478</v>
      </c>
      <c r="Z161">
        <v>112117.76614474029</v>
      </c>
      <c r="AA161">
        <v>116726.2724398399</v>
      </c>
      <c r="AB161">
        <v>121254.1656651714</v>
      </c>
      <c r="AC161">
        <v>125662.5315854798</v>
      </c>
      <c r="AD161">
        <v>129910.19792322911</v>
      </c>
      <c r="AE161">
        <v>133954.15929806681</v>
      </c>
      <c r="AF161">
        <v>137750.09178499301</v>
      </c>
      <c r="AG161">
        <v>141252.95507686789</v>
      </c>
      <c r="AH161">
        <v>144417.67712292611</v>
      </c>
      <c r="AI161">
        <v>147199.9127239339</v>
      </c>
      <c r="AJ161">
        <v>149556.86400223381</v>
      </c>
      <c r="AK161">
        <v>151448.14706371169</v>
      </c>
      <c r="AL161">
        <v>152836.68568527821</v>
      </c>
      <c r="AM161">
        <v>153689.609671624</v>
      </c>
      <c r="AN161">
        <v>153979.13281682241</v>
      </c>
    </row>
    <row r="162" spans="1:40" ht="14.25" x14ac:dyDescent="0.2">
      <c r="A162" s="21" t="s">
        <v>110</v>
      </c>
      <c r="B162">
        <v>6452.974249433144</v>
      </c>
      <c r="C162">
        <v>6651.8002715313341</v>
      </c>
      <c r="D162">
        <v>7147.3614371308931</v>
      </c>
      <c r="E162">
        <v>7778.2638774772649</v>
      </c>
      <c r="F162">
        <v>8374.8975294048541</v>
      </c>
      <c r="G162">
        <v>8903.7178623587843</v>
      </c>
      <c r="H162">
        <v>9378.2089012185061</v>
      </c>
      <c r="I162">
        <v>9819.4374178468061</v>
      </c>
      <c r="J162">
        <v>10254.938698095521</v>
      </c>
      <c r="K162">
        <v>10711.684154556349</v>
      </c>
      <c r="L162">
        <v>11194.55310289207</v>
      </c>
      <c r="M162">
        <v>11702.080012463721</v>
      </c>
      <c r="N162">
        <v>12232.343095290311</v>
      </c>
      <c r="O162">
        <v>12782.90378926148</v>
      </c>
      <c r="P162">
        <v>13351.13722469041</v>
      </c>
      <c r="Q162">
        <v>13935.479149600609</v>
      </c>
      <c r="R162">
        <v>14534.46671384356</v>
      </c>
      <c r="S162">
        <v>15146.36749785561</v>
      </c>
      <c r="T162">
        <v>15769.165589645991</v>
      </c>
      <c r="U162">
        <v>16400.550117319919</v>
      </c>
      <c r="V162">
        <v>17037.906823523481</v>
      </c>
      <c r="W162">
        <v>17678.31329215314</v>
      </c>
      <c r="X162">
        <v>18318.538448596071</v>
      </c>
      <c r="Y162">
        <v>18955.046949878</v>
      </c>
      <c r="Z162">
        <v>19584.009057679628</v>
      </c>
      <c r="AA162">
        <v>20201.31654270021</v>
      </c>
      <c r="AB162">
        <v>20802.605101089779</v>
      </c>
      <c r="AC162">
        <v>21383.283670913861</v>
      </c>
      <c r="AD162">
        <v>21938.570917804249</v>
      </c>
      <c r="AE162">
        <v>22463.539013858859</v>
      </c>
      <c r="AF162">
        <v>22953.164663270709</v>
      </c>
      <c r="AG162">
        <v>23402.38713403084</v>
      </c>
      <c r="AH162">
        <v>23806.172840583571</v>
      </c>
      <c r="AI162">
        <v>24159.58579210582</v>
      </c>
      <c r="AJ162">
        <v>24457.86298109651</v>
      </c>
      <c r="AK162">
        <v>24696.493544535031</v>
      </c>
      <c r="AL162">
        <v>24871.300293533739</v>
      </c>
      <c r="AM162">
        <v>24978.52198676208</v>
      </c>
      <c r="AN162">
        <v>25014.894528262299</v>
      </c>
    </row>
    <row r="163" spans="1:40" ht="14.25" x14ac:dyDescent="0.2">
      <c r="A163" s="21" t="s">
        <v>111</v>
      </c>
      <c r="B163">
        <v>17998.461308152699</v>
      </c>
      <c r="C163">
        <v>18551.695982937581</v>
      </c>
      <c r="D163">
        <v>19930.442166335451</v>
      </c>
      <c r="E163">
        <v>21685.438957176459</v>
      </c>
      <c r="F163">
        <v>23344.854288226728</v>
      </c>
      <c r="G163">
        <v>24815.481080145419</v>
      </c>
      <c r="H163">
        <v>26134.881274968749</v>
      </c>
      <c r="I163">
        <v>27361.656400788212</v>
      </c>
      <c r="J163">
        <v>28572.351129904189</v>
      </c>
      <c r="K163">
        <v>29841.913230446971</v>
      </c>
      <c r="L163">
        <v>31183.891656867319</v>
      </c>
      <c r="M163">
        <v>32594.207978816401</v>
      </c>
      <c r="N163">
        <v>34067.520557214048</v>
      </c>
      <c r="O163">
        <v>35597.057540893373</v>
      </c>
      <c r="P163">
        <v>37175.532414857022</v>
      </c>
      <c r="Q163">
        <v>38798.596040916193</v>
      </c>
      <c r="R163">
        <v>40462.179618837174</v>
      </c>
      <c r="S163">
        <v>42161.467499449704</v>
      </c>
      <c r="T163">
        <v>43890.858784153039</v>
      </c>
      <c r="U163">
        <v>45643.935733037062</v>
      </c>
      <c r="V163">
        <v>47413.440601334907</v>
      </c>
      <c r="W163">
        <v>49191.262589599559</v>
      </c>
      <c r="X163">
        <v>50968.436622654321</v>
      </c>
      <c r="Y163">
        <v>52735.155658385091</v>
      </c>
      <c r="Z163">
        <v>54480.798162330189</v>
      </c>
      <c r="AA163">
        <v>56193.972260802162</v>
      </c>
      <c r="AB163">
        <v>57862.577897869152</v>
      </c>
      <c r="AC163">
        <v>59473.888065199739</v>
      </c>
      <c r="AD163">
        <v>61014.64984563621</v>
      </c>
      <c r="AE163">
        <v>62471.205610796671</v>
      </c>
      <c r="AF163">
        <v>63829.63424220492</v>
      </c>
      <c r="AG163">
        <v>65075.911709745451</v>
      </c>
      <c r="AH163">
        <v>66196.089749532606</v>
      </c>
      <c r="AI163">
        <v>67176.490748197131</v>
      </c>
      <c r="AJ163">
        <v>68003.916278565332</v>
      </c>
      <c r="AK163">
        <v>68665.866062919566</v>
      </c>
      <c r="AL163">
        <v>69150.763488004144</v>
      </c>
      <c r="AM163">
        <v>69448.183187060567</v>
      </c>
      <c r="AN163">
        <v>69549.075666859266</v>
      </c>
    </row>
    <row r="164" spans="1:40" ht="14.25" x14ac:dyDescent="0.2">
      <c r="A164" s="21" t="s">
        <v>112</v>
      </c>
      <c r="B164">
        <v>44125.462351119488</v>
      </c>
      <c r="C164">
        <v>45747.705623873167</v>
      </c>
      <c r="D164">
        <v>49828.5381000208</v>
      </c>
      <c r="E164">
        <v>55095.835678641248</v>
      </c>
      <c r="F164">
        <v>60141.227784806943</v>
      </c>
      <c r="G164">
        <v>64659.453553803651</v>
      </c>
      <c r="H164">
        <v>68749.476646758776</v>
      </c>
      <c r="I164">
        <v>72586.489152256778</v>
      </c>
      <c r="J164">
        <v>76412.184470256791</v>
      </c>
      <c r="K164">
        <v>80471.03795345212</v>
      </c>
      <c r="L164">
        <v>84810.537206397028</v>
      </c>
      <c r="M164">
        <v>89419.994826637878</v>
      </c>
      <c r="N164">
        <v>94283.451749518295</v>
      </c>
      <c r="O164">
        <v>99378.790362030384</v>
      </c>
      <c r="P164">
        <v>104681.2874892215</v>
      </c>
      <c r="Q164">
        <v>110177.9134063002</v>
      </c>
      <c r="R164">
        <v>115856.7969144479</v>
      </c>
      <c r="S164">
        <v>121703.0117188861</v>
      </c>
      <c r="T164">
        <v>127698.35877643029</v>
      </c>
      <c r="U164">
        <v>133821.17384881829</v>
      </c>
      <c r="V164">
        <v>140046.16859785951</v>
      </c>
      <c r="W164">
        <v>146344.31411810781</v>
      </c>
      <c r="X164">
        <v>152682.77618067939</v>
      </c>
      <c r="Y164">
        <v>159024.91160770299</v>
      </c>
      <c r="Z164">
        <v>165330.33505952521</v>
      </c>
      <c r="AA164">
        <v>171555.06504705289</v>
      </c>
      <c r="AB164">
        <v>177651.75713468369</v>
      </c>
      <c r="AC164">
        <v>183570.0310383662</v>
      </c>
      <c r="AD164">
        <v>189256.89662279849</v>
      </c>
      <c r="AE164">
        <v>194657.2816510082</v>
      </c>
      <c r="AF164">
        <v>199714.66154640811</v>
      </c>
      <c r="AG164">
        <v>204371.78842155469</v>
      </c>
      <c r="AH164">
        <v>208571.51326325169</v>
      </c>
      <c r="AI164">
        <v>212257.69152076481</v>
      </c>
      <c r="AJ164">
        <v>215376.15852978331</v>
      </c>
      <c r="AK164">
        <v>217875.75735265019</v>
      </c>
      <c r="AL164">
        <v>219709.39788176</v>
      </c>
      <c r="AM164">
        <v>220835.12261345831</v>
      </c>
      <c r="AN164">
        <v>221217.1515423705</v>
      </c>
    </row>
    <row r="165" spans="1:40" ht="14.25" x14ac:dyDescent="0.2">
      <c r="A165" s="21" t="s">
        <v>113</v>
      </c>
      <c r="B165">
        <v>26850.540684381289</v>
      </c>
      <c r="C165">
        <v>27801.171417421519</v>
      </c>
      <c r="D165">
        <v>30187.461460111219</v>
      </c>
      <c r="E165">
        <v>33257.799166446333</v>
      </c>
      <c r="F165">
        <v>36190.030644586368</v>
      </c>
      <c r="G165">
        <v>38809.549832193603</v>
      </c>
      <c r="H165">
        <v>41175.917779666408</v>
      </c>
      <c r="I165">
        <v>43391.415514216627</v>
      </c>
      <c r="J165">
        <v>45595.39825001813</v>
      </c>
      <c r="K165">
        <v>47927.785900711082</v>
      </c>
      <c r="L165">
        <v>50415.266077980181</v>
      </c>
      <c r="M165">
        <v>53051.291912747882</v>
      </c>
      <c r="N165">
        <v>55826.439275523429</v>
      </c>
      <c r="O165">
        <v>58727.946563409947</v>
      </c>
      <c r="P165">
        <v>61741.690083713722</v>
      </c>
      <c r="Q165">
        <v>64860.010892337523</v>
      </c>
      <c r="R165">
        <v>68075.893578083196</v>
      </c>
      <c r="S165">
        <v>71380.65635463623</v>
      </c>
      <c r="T165">
        <v>74763.840042319949</v>
      </c>
      <c r="U165">
        <v>78213.11120475085</v>
      </c>
      <c r="V165">
        <v>81714.183769446361</v>
      </c>
      <c r="W165">
        <v>85250.763725275261</v>
      </c>
      <c r="X165">
        <v>88804.521658373531</v>
      </c>
      <c r="Y165">
        <v>92355.097936992373</v>
      </c>
      <c r="Z165">
        <v>95880.145259736935</v>
      </c>
      <c r="AA165">
        <v>99355.413016904116</v>
      </c>
      <c r="AB165">
        <v>102754.8774596844</v>
      </c>
      <c r="AC165">
        <v>106050.9210093154</v>
      </c>
      <c r="AD165">
        <v>109214.5631560435</v>
      </c>
      <c r="AE165">
        <v>112215.7442914667</v>
      </c>
      <c r="AF165">
        <v>115023.6624921373</v>
      </c>
      <c r="AG165">
        <v>117607.16174239801</v>
      </c>
      <c r="AH165">
        <v>119935.1683774792</v>
      </c>
      <c r="AI165">
        <v>121977.17068368271</v>
      </c>
      <c r="AJ165">
        <v>123703.73466396111</v>
      </c>
      <c r="AK165">
        <v>125087.0470297414</v>
      </c>
      <c r="AL165">
        <v>126101.4745903415</v>
      </c>
      <c r="AM165">
        <v>126724.12746582759</v>
      </c>
      <c r="AN165">
        <v>126935.4120400516</v>
      </c>
    </row>
    <row r="166" spans="1:40" ht="14.25" x14ac:dyDescent="0.2">
      <c r="A166" s="21" t="s">
        <v>114</v>
      </c>
      <c r="B166">
        <v>7683.5639559520841</v>
      </c>
      <c r="C166">
        <v>7890.866792617704</v>
      </c>
      <c r="D166">
        <v>8404.5517948234829</v>
      </c>
      <c r="E166">
        <v>9052.905996131849</v>
      </c>
      <c r="F166">
        <v>9661.2881470132179</v>
      </c>
      <c r="G166">
        <v>10197.234461571559</v>
      </c>
      <c r="H166">
        <v>10675.57059607944</v>
      </c>
      <c r="I166">
        <v>11117.88267997611</v>
      </c>
      <c r="J166">
        <v>11551.445981736981</v>
      </c>
      <c r="K166">
        <v>12002.444285606291</v>
      </c>
      <c r="L166">
        <v>12475.479943162771</v>
      </c>
      <c r="M166">
        <v>12969.07518685857</v>
      </c>
      <c r="N166">
        <v>13481.397105950589</v>
      </c>
      <c r="O166">
        <v>14010.218483126589</v>
      </c>
      <c r="P166">
        <v>14553.179285059399</v>
      </c>
      <c r="Q166">
        <v>15108.738797964779</v>
      </c>
      <c r="R166">
        <v>15675.42020769177</v>
      </c>
      <c r="S166">
        <v>16251.524183908759</v>
      </c>
      <c r="T166">
        <v>16835.120006438661</v>
      </c>
      <c r="U166">
        <v>17424.038781781019</v>
      </c>
      <c r="V166">
        <v>18015.86916064435</v>
      </c>
      <c r="W166">
        <v>18607.955977601021</v>
      </c>
      <c r="X166">
        <v>19197.402235185669</v>
      </c>
      <c r="Y166">
        <v>19781.074845254141</v>
      </c>
      <c r="Z166">
        <v>20355.61451863798</v>
      </c>
      <c r="AA166">
        <v>20917.450158636311</v>
      </c>
      <c r="AB166">
        <v>21462.818063475741</v>
      </c>
      <c r="AC166">
        <v>21987.78617662589</v>
      </c>
      <c r="AD166">
        <v>22488.283541294339</v>
      </c>
      <c r="AE166">
        <v>22960.135016521032</v>
      </c>
      <c r="AF166">
        <v>23399.101197648521</v>
      </c>
      <c r="AG166">
        <v>23800.92335479171</v>
      </c>
      <c r="AH166">
        <v>24161.373061273451</v>
      </c>
      <c r="AI166">
        <v>24476.306032575809</v>
      </c>
      <c r="AJ166">
        <v>24741.719538748341</v>
      </c>
      <c r="AK166">
        <v>24953.812593724859</v>
      </c>
      <c r="AL166">
        <v>25109.047968689149</v>
      </c>
      <c r="AM166">
        <v>25204.21492912326</v>
      </c>
      <c r="AN166">
        <v>25236.491462606569</v>
      </c>
    </row>
    <row r="167" spans="1:40" ht="14.25" x14ac:dyDescent="0.2">
      <c r="A167" s="21" t="s">
        <v>115</v>
      </c>
      <c r="B167">
        <v>54218.036905075918</v>
      </c>
      <c r="C167">
        <v>56143.281326064229</v>
      </c>
      <c r="D167">
        <v>60976.852796539461</v>
      </c>
      <c r="E167">
        <v>67197.518881718017</v>
      </c>
      <c r="F167">
        <v>73139.733428552237</v>
      </c>
      <c r="G167">
        <v>78449.213905746758</v>
      </c>
      <c r="H167">
        <v>83246.343712537666</v>
      </c>
      <c r="I167">
        <v>87738.327011326794</v>
      </c>
      <c r="J167">
        <v>92207.744885825552</v>
      </c>
      <c r="K167">
        <v>96938.485046403366</v>
      </c>
      <c r="L167">
        <v>101984.7690418742</v>
      </c>
      <c r="M167">
        <v>107333.3774538195</v>
      </c>
      <c r="N167">
        <v>112965.23086305011</v>
      </c>
      <c r="O167">
        <v>118854.44883353361</v>
      </c>
      <c r="P167">
        <v>124972.3674735191</v>
      </c>
      <c r="Q167">
        <v>131303.4766250074</v>
      </c>
      <c r="R167">
        <v>137833.57528887881</v>
      </c>
      <c r="S167">
        <v>144545.06874783509</v>
      </c>
      <c r="T167">
        <v>151416.74127071479</v>
      </c>
      <c r="U167">
        <v>158423.55758425381</v>
      </c>
      <c r="V167">
        <v>165536.50196265179</v>
      </c>
      <c r="W167">
        <v>172722.4643288829</v>
      </c>
      <c r="X167">
        <v>179944.18311095369</v>
      </c>
      <c r="Y167">
        <v>187160.2547003217</v>
      </c>
      <c r="Z167">
        <v>194325.21916724229</v>
      </c>
      <c r="AA167">
        <v>201389.73134976381</v>
      </c>
      <c r="AB167">
        <v>208300.8255053171</v>
      </c>
      <c r="AC167">
        <v>215002.28036025411</v>
      </c>
      <c r="AD167">
        <v>221435.08958888901</v>
      </c>
      <c r="AE167">
        <v>227538.04049023139</v>
      </c>
      <c r="AF167">
        <v>233248.40091707089</v>
      </c>
      <c r="AG167">
        <v>238502.71137952589</v>
      </c>
      <c r="AH167">
        <v>243237.67574921669</v>
      </c>
      <c r="AI167">
        <v>247391.14021262541</v>
      </c>
      <c r="AJ167">
        <v>250903.14617145591</v>
      </c>
      <c r="AK167">
        <v>253717.03879832011</v>
      </c>
      <c r="AL167">
        <v>255780.60908553971</v>
      </c>
      <c r="AM167">
        <v>257047.24365022231</v>
      </c>
      <c r="AN167">
        <v>257477.05346939681</v>
      </c>
    </row>
    <row r="171" spans="1:40" x14ac:dyDescent="0.2">
      <c r="A171" s="206" t="s">
        <v>275</v>
      </c>
    </row>
    <row r="172" spans="1:40" ht="14.25" x14ac:dyDescent="0.2">
      <c r="A172"/>
      <c r="B172" s="21">
        <v>2022</v>
      </c>
      <c r="C172" s="21">
        <v>2023</v>
      </c>
      <c r="D172" s="21">
        <v>2024</v>
      </c>
      <c r="E172" s="21">
        <v>2025</v>
      </c>
      <c r="F172" s="21">
        <v>2026</v>
      </c>
      <c r="G172" s="21">
        <v>2027</v>
      </c>
      <c r="H172" s="21">
        <v>2028</v>
      </c>
      <c r="I172" s="21">
        <v>2029</v>
      </c>
      <c r="J172" s="21">
        <v>2030</v>
      </c>
      <c r="K172" s="21">
        <v>2031</v>
      </c>
      <c r="L172" s="21">
        <v>2032</v>
      </c>
      <c r="M172" s="21">
        <v>2033</v>
      </c>
      <c r="N172" s="21">
        <v>2034</v>
      </c>
      <c r="O172" s="21">
        <v>2035</v>
      </c>
      <c r="P172" s="21">
        <v>2036</v>
      </c>
      <c r="Q172" s="21">
        <v>2037</v>
      </c>
      <c r="R172" s="21">
        <v>2038</v>
      </c>
      <c r="S172" s="21">
        <v>2039</v>
      </c>
      <c r="T172" s="21">
        <v>2040</v>
      </c>
      <c r="U172" s="21">
        <v>2041</v>
      </c>
      <c r="V172" s="21">
        <v>2042</v>
      </c>
      <c r="W172" s="21">
        <v>2043</v>
      </c>
      <c r="X172" s="21">
        <v>2044</v>
      </c>
      <c r="Y172" s="21">
        <v>2045</v>
      </c>
      <c r="Z172" s="21">
        <v>2046</v>
      </c>
      <c r="AA172" s="21">
        <v>2047</v>
      </c>
      <c r="AB172" s="21">
        <v>2048</v>
      </c>
      <c r="AC172" s="21">
        <v>2049</v>
      </c>
      <c r="AD172" s="21">
        <v>2050</v>
      </c>
      <c r="AE172" s="21">
        <v>2051</v>
      </c>
      <c r="AF172" s="21">
        <v>2052</v>
      </c>
      <c r="AG172" s="21">
        <v>2053</v>
      </c>
      <c r="AH172" s="21">
        <v>2054</v>
      </c>
      <c r="AI172" s="21">
        <v>2055</v>
      </c>
      <c r="AJ172" s="21">
        <v>2056</v>
      </c>
      <c r="AK172" s="21">
        <v>2057</v>
      </c>
      <c r="AL172" s="21">
        <v>2058</v>
      </c>
      <c r="AM172" s="21">
        <v>2059</v>
      </c>
      <c r="AN172" s="21">
        <v>2060</v>
      </c>
    </row>
    <row r="173" spans="1:40" ht="14.25" x14ac:dyDescent="0.2">
      <c r="A173" s="230" t="s">
        <v>67</v>
      </c>
      <c r="B173">
        <v>18002.06128553487</v>
      </c>
      <c r="C173">
        <v>18230.823742726709</v>
      </c>
      <c r="D173">
        <v>18789.392369764661</v>
      </c>
      <c r="E173">
        <v>19481.526213791269</v>
      </c>
      <c r="F173">
        <v>20127.327929913059</v>
      </c>
      <c r="G173">
        <v>20688.169000093181</v>
      </c>
      <c r="H173">
        <v>21165.003937538491</v>
      </c>
      <c r="I173">
        <v>21560.687037900811</v>
      </c>
      <c r="J173">
        <v>21879.75021031914</v>
      </c>
      <c r="K173">
        <v>22127.681652719461</v>
      </c>
      <c r="L173">
        <v>22309.215318768409</v>
      </c>
      <c r="M173">
        <v>22429.481090505498</v>
      </c>
      <c r="N173">
        <v>22494.297431937001</v>
      </c>
      <c r="O173">
        <v>22510.007605671879</v>
      </c>
      <c r="P173">
        <v>22482.758790060991</v>
      </c>
      <c r="Q173">
        <v>22416.673080560999</v>
      </c>
      <c r="R173">
        <v>22315.477499163298</v>
      </c>
      <c r="S173">
        <v>22183.013833964589</v>
      </c>
      <c r="T173">
        <v>22023.18499791517</v>
      </c>
      <c r="U173">
        <v>21839.907063177048</v>
      </c>
      <c r="V173">
        <v>21637.067412565291</v>
      </c>
      <c r="W173">
        <v>21418.489250136339</v>
      </c>
      <c r="X173">
        <v>21187.902538877781</v>
      </c>
      <c r="Y173">
        <v>20948.921287064441</v>
      </c>
      <c r="Z173">
        <v>20705.026987221161</v>
      </c>
      <c r="AA173">
        <v>20459.55792264179</v>
      </c>
      <c r="AB173">
        <v>20215.703995019339</v>
      </c>
      <c r="AC173">
        <v>19976.50669124737</v>
      </c>
      <c r="AD173">
        <v>19744.86379572549</v>
      </c>
      <c r="AE173">
        <v>19523.538464207399</v>
      </c>
      <c r="AF173">
        <v>19315.172304026979</v>
      </c>
      <c r="AG173">
        <v>19122.30215123024</v>
      </c>
      <c r="AH173">
        <v>18947.380295848539</v>
      </c>
      <c r="AI173">
        <v>18792.797980810039</v>
      </c>
      <c r="AJ173">
        <v>18660.91208688054</v>
      </c>
      <c r="AK173">
        <v>18554.075015266801</v>
      </c>
      <c r="AL173">
        <v>18474.667891544512</v>
      </c>
      <c r="AM173">
        <v>18425.137340668411</v>
      </c>
      <c r="AN173">
        <v>18408.036225216601</v>
      </c>
    </row>
    <row r="174" spans="1:40" ht="14.25" x14ac:dyDescent="0.2">
      <c r="A174" s="230" t="s">
        <v>68</v>
      </c>
      <c r="B174">
        <v>12304.162743704101</v>
      </c>
      <c r="C174">
        <v>12386.805768010039</v>
      </c>
      <c r="D174">
        <v>12593.494199443459</v>
      </c>
      <c r="E174">
        <v>12862.05988837426</v>
      </c>
      <c r="F174">
        <v>13136.448431255059</v>
      </c>
      <c r="G174">
        <v>13396.357139123529</v>
      </c>
      <c r="H174">
        <v>13630.22516626677</v>
      </c>
      <c r="I174">
        <v>13825.89175705187</v>
      </c>
      <c r="J174">
        <v>13970.86612792995</v>
      </c>
      <c r="K174">
        <v>14056.55178983826</v>
      </c>
      <c r="L174">
        <v>14090.31536364597</v>
      </c>
      <c r="M174">
        <v>14084.104109764099</v>
      </c>
      <c r="N174">
        <v>14050.263961641151</v>
      </c>
      <c r="O174">
        <v>14001.244185193989</v>
      </c>
      <c r="P174">
        <v>13947.441949143589</v>
      </c>
      <c r="Q174">
        <v>13891.277180034909</v>
      </c>
      <c r="R174">
        <v>13833.18290843554</v>
      </c>
      <c r="S174">
        <v>13773.58632027412</v>
      </c>
      <c r="T174">
        <v>13712.908241026311</v>
      </c>
      <c r="U174">
        <v>13651.562749261449</v>
      </c>
      <c r="V174">
        <v>13589.956916409041</v>
      </c>
      <c r="W174">
        <v>13528.49066933508</v>
      </c>
      <c r="X174">
        <v>13467.55677215371</v>
      </c>
      <c r="Y174">
        <v>13407.540923633211</v>
      </c>
      <c r="Z174">
        <v>13348.82196658909</v>
      </c>
      <c r="AA174">
        <v>13291.77220578016</v>
      </c>
      <c r="AB174">
        <v>13236.757831035889</v>
      </c>
      <c r="AC174">
        <v>13184.13944264085</v>
      </c>
      <c r="AD174">
        <v>13134.272676378891</v>
      </c>
      <c r="AE174">
        <v>13087.508926096591</v>
      </c>
      <c r="AF174">
        <v>13044.19616217658</v>
      </c>
      <c r="AG174">
        <v>13004.67984491779</v>
      </c>
      <c r="AH174">
        <v>12969.303932499721</v>
      </c>
      <c r="AI174">
        <v>12938.41198396198</v>
      </c>
      <c r="AJ174">
        <v>12912.3483584605</v>
      </c>
      <c r="AK174">
        <v>12891.45951297011</v>
      </c>
      <c r="AL174">
        <v>12876.095401594341</v>
      </c>
      <c r="AM174">
        <v>12866.61098072309</v>
      </c>
      <c r="AN174">
        <v>12863.36782545331</v>
      </c>
    </row>
    <row r="175" spans="1:40" ht="14.25" x14ac:dyDescent="0.2">
      <c r="A175" s="230" t="s">
        <v>86</v>
      </c>
      <c r="B175">
        <v>6224.4128368227912</v>
      </c>
      <c r="C175">
        <v>6258.7848939423366</v>
      </c>
      <c r="D175">
        <v>6344.286106476723</v>
      </c>
      <c r="E175">
        <v>6454.3621865266996</v>
      </c>
      <c r="F175">
        <v>6565.0397611158987</v>
      </c>
      <c r="G175">
        <v>6666.6242855815517</v>
      </c>
      <c r="H175">
        <v>6752.8826624804797</v>
      </c>
      <c r="I175">
        <v>6817.3728153885513</v>
      </c>
      <c r="J175">
        <v>6853.6120330817803</v>
      </c>
      <c r="K175">
        <v>6857.3086649593324</v>
      </c>
      <c r="L175">
        <v>6832.5832944256781</v>
      </c>
      <c r="M175">
        <v>6785.8715497840403</v>
      </c>
      <c r="N175">
        <v>6723.698142592094</v>
      </c>
      <c r="O175">
        <v>6652.5027679253399</v>
      </c>
      <c r="P175">
        <v>6577.6215866964167</v>
      </c>
      <c r="Q175">
        <v>6500.5999392079202</v>
      </c>
      <c r="R175">
        <v>6422.0364963942402</v>
      </c>
      <c r="S175">
        <v>6342.506421198731</v>
      </c>
      <c r="T175">
        <v>6262.5602833822741</v>
      </c>
      <c r="U175">
        <v>6182.7234626794034</v>
      </c>
      <c r="V175">
        <v>6103.4960062505743</v>
      </c>
      <c r="W175">
        <v>6025.3529054816117</v>
      </c>
      <c r="X175">
        <v>5948.7447572981364</v>
      </c>
      <c r="Y175">
        <v>5874.0987761840825</v>
      </c>
      <c r="Z175">
        <v>5801.8201249114636</v>
      </c>
      <c r="AA175">
        <v>5732.2935345005862</v>
      </c>
      <c r="AB175">
        <v>5665.8851870453491</v>
      </c>
      <c r="AC175">
        <v>5602.9448386735748</v>
      </c>
      <c r="AD175">
        <v>5543.8081640028468</v>
      </c>
      <c r="AE175">
        <v>5488.7993079448797</v>
      </c>
      <c r="AF175">
        <v>5438.2336355736415</v>
      </c>
      <c r="AG175">
        <v>5392.4206759856879</v>
      </c>
      <c r="AH175">
        <v>5351.6672616526557</v>
      </c>
      <c r="AI175">
        <v>5316.2808707171653</v>
      </c>
      <c r="AJ175">
        <v>5286.5731860648111</v>
      </c>
      <c r="AK175">
        <v>5262.863891885786</v>
      </c>
      <c r="AL175">
        <v>5245.4847359213381</v>
      </c>
      <c r="AM175">
        <v>5234.7838938002888</v>
      </c>
      <c r="AN175">
        <v>5231.1306809719918</v>
      </c>
    </row>
    <row r="176" spans="1:40" ht="14.25" x14ac:dyDescent="0.2">
      <c r="A176" s="230" t="s">
        <v>105</v>
      </c>
      <c r="B176">
        <v>2464.9908072284761</v>
      </c>
      <c r="C176">
        <v>2563.1453662283752</v>
      </c>
      <c r="D176">
        <v>2812.9886487803351</v>
      </c>
      <c r="E176">
        <v>3142.5409330594121</v>
      </c>
      <c r="F176">
        <v>3469.31049234068</v>
      </c>
      <c r="G176">
        <v>3772.1088290665721</v>
      </c>
      <c r="H176">
        <v>4052.1289831847362</v>
      </c>
      <c r="I176">
        <v>4314.3909296842476</v>
      </c>
      <c r="J176">
        <v>4567.4320829053504</v>
      </c>
      <c r="K176">
        <v>4820.833409441595</v>
      </c>
      <c r="L176">
        <v>5077.5954073674193</v>
      </c>
      <c r="M176">
        <v>5339.1287174793188</v>
      </c>
      <c r="N176">
        <v>5607.2433901784507</v>
      </c>
      <c r="O176">
        <v>5884.1743146374411</v>
      </c>
      <c r="P176">
        <v>6172.0344208061078</v>
      </c>
      <c r="Q176">
        <v>6470.8926164884124</v>
      </c>
      <c r="R176">
        <v>6780.1396744170524</v>
      </c>
      <c r="S176">
        <v>7099.0009348954272</v>
      </c>
      <c r="T176">
        <v>7426.5228470895727</v>
      </c>
      <c r="U176">
        <v>7761.5606488786689</v>
      </c>
      <c r="V176">
        <v>8102.7676535323226</v>
      </c>
      <c r="W176">
        <v>8448.5866541916585</v>
      </c>
      <c r="X176">
        <v>8797.2439912852533</v>
      </c>
      <c r="Y176">
        <v>9146.7468504910121</v>
      </c>
      <c r="Z176">
        <v>9494.8843663654043</v>
      </c>
      <c r="AA176">
        <v>9839.2330959576393</v>
      </c>
      <c r="AB176">
        <v>10177.1673943723</v>
      </c>
      <c r="AC176">
        <v>10505.875167414841</v>
      </c>
      <c r="AD176">
        <v>10822.37939274312</v>
      </c>
      <c r="AE176">
        <v>11123.565688723869</v>
      </c>
      <c r="AF176">
        <v>11406.21606884249</v>
      </c>
      <c r="AG176">
        <v>11667.04884969317</v>
      </c>
      <c r="AH176">
        <v>11902.764484441381</v>
      </c>
      <c r="AI176">
        <v>12110.096875034729</v>
      </c>
      <c r="AJ176">
        <v>12285.86948098169</v>
      </c>
      <c r="AK176">
        <v>12427.05529769426</v>
      </c>
      <c r="AL176">
        <v>12530.839532443129</v>
      </c>
      <c r="AM176">
        <v>12594.683571705889</v>
      </c>
      <c r="AN176">
        <v>12616.388622141119</v>
      </c>
    </row>
    <row r="177" spans="1:40" ht="14.25" x14ac:dyDescent="0.2">
      <c r="A177" s="230" t="s">
        <v>106</v>
      </c>
      <c r="B177">
        <v>1298.5975960878829</v>
      </c>
      <c r="C177">
        <v>1334.1195824908259</v>
      </c>
      <c r="D177">
        <v>1423.109414502971</v>
      </c>
      <c r="E177">
        <v>1537.905864413684</v>
      </c>
      <c r="F177">
        <v>1650.036537613254</v>
      </c>
      <c r="G177">
        <v>1752.8855791675071</v>
      </c>
      <c r="H177">
        <v>1846.857913174829</v>
      </c>
      <c r="I177">
        <v>1933.1120183112621</v>
      </c>
      <c r="J177">
        <v>2013.482631127127</v>
      </c>
      <c r="K177">
        <v>2090.05365447542</v>
      </c>
      <c r="L177">
        <v>2163.951753256054</v>
      </c>
      <c r="M177">
        <v>2236.1856338619059</v>
      </c>
      <c r="N177">
        <v>2307.9575860350642</v>
      </c>
      <c r="O177">
        <v>2380.658134718979</v>
      </c>
      <c r="P177">
        <v>2455.5517612682779</v>
      </c>
      <c r="Q177">
        <v>2532.7587839679359</v>
      </c>
      <c r="R177">
        <v>2612.0719376339698</v>
      </c>
      <c r="S177">
        <v>2693.2513760725078</v>
      </c>
      <c r="T177">
        <v>2776.0225445505921</v>
      </c>
      <c r="U177">
        <v>2860.074303972197</v>
      </c>
      <c r="V177">
        <v>2945.0573753129652</v>
      </c>
      <c r="W177">
        <v>3030.5831780704689</v>
      </c>
      <c r="X177">
        <v>3116.2231405374841</v>
      </c>
      <c r="Y177">
        <v>3201.5085622594902</v>
      </c>
      <c r="Z177">
        <v>3285.9311097323161</v>
      </c>
      <c r="AA177">
        <v>3368.9440248606888</v>
      </c>
      <c r="AB177">
        <v>3449.964121572606</v>
      </c>
      <c r="AC177">
        <v>3528.3746389297421</v>
      </c>
      <c r="AD177">
        <v>3603.5290088000602</v>
      </c>
      <c r="AE177">
        <v>3674.755582440519</v>
      </c>
      <c r="AF177">
        <v>3741.3633430444088</v>
      </c>
      <c r="AG177">
        <v>3802.6486104222222</v>
      </c>
      <c r="AH177">
        <v>3857.902719633817</v>
      </c>
      <c r="AI177">
        <v>3906.4206278572228</v>
      </c>
      <c r="AJ177">
        <v>3947.510373534476</v>
      </c>
      <c r="AK177">
        <v>3980.5032795346901</v>
      </c>
      <c r="AL177">
        <v>4004.7647585749742</v>
      </c>
      <c r="AM177">
        <v>4019.7055454882311</v>
      </c>
      <c r="AN177">
        <v>4024.7931483460702</v>
      </c>
    </row>
    <row r="178" spans="1:40" ht="14.25" x14ac:dyDescent="0.2">
      <c r="A178" s="231" t="s">
        <v>78</v>
      </c>
      <c r="B178">
        <v>8119.836142530613</v>
      </c>
      <c r="C178">
        <v>8138.2724941609031</v>
      </c>
      <c r="D178">
        <v>8188.3434472529589</v>
      </c>
      <c r="E178">
        <v>8262.3224431243107</v>
      </c>
      <c r="F178">
        <v>8351.8867636165269</v>
      </c>
      <c r="G178">
        <v>8446.1795696407698</v>
      </c>
      <c r="H178">
        <v>8533.2970070238825</v>
      </c>
      <c r="I178">
        <v>8600.8591278134281</v>
      </c>
      <c r="J178">
        <v>8636.202391984496</v>
      </c>
      <c r="K178">
        <v>8630.2714418662563</v>
      </c>
      <c r="L178">
        <v>8588.5479649431254</v>
      </c>
      <c r="M178">
        <v>8520.375598588982</v>
      </c>
      <c r="N178">
        <v>8435.1245097203773</v>
      </c>
      <c r="O178">
        <v>8341.9594948345748</v>
      </c>
      <c r="P178">
        <v>8248.3336879270555</v>
      </c>
      <c r="Q178">
        <v>8155.9475072832711</v>
      </c>
      <c r="R178">
        <v>8065.0831755111958</v>
      </c>
      <c r="S178">
        <v>7976.0098670388934</v>
      </c>
      <c r="T178">
        <v>7888.9843054178418</v>
      </c>
      <c r="U178">
        <v>7804.251445404464</v>
      </c>
      <c r="V178">
        <v>7722.0452326396571</v>
      </c>
      <c r="W178">
        <v>7642.5894344581011</v>
      </c>
      <c r="X178">
        <v>7566.0985361313988</v>
      </c>
      <c r="Y178">
        <v>7492.7786976768903</v>
      </c>
      <c r="Z178">
        <v>7422.828767238504</v>
      </c>
      <c r="AA178">
        <v>7356.4413479651312</v>
      </c>
      <c r="AB178">
        <v>7293.8039162707146</v>
      </c>
      <c r="AC178">
        <v>7235.099990359925</v>
      </c>
      <c r="AD178">
        <v>7180.5103489422654</v>
      </c>
      <c r="AE178">
        <v>7130.2143011398866</v>
      </c>
      <c r="AF178">
        <v>7084.3910097235594</v>
      </c>
      <c r="AG178">
        <v>7043.2208709951447</v>
      </c>
      <c r="AH178">
        <v>7006.8869558803553</v>
      </c>
      <c r="AI178">
        <v>6975.5765181148154</v>
      </c>
      <c r="AJ178">
        <v>6949.4825768124801</v>
      </c>
      <c r="AK178">
        <v>6928.8055822141496</v>
      </c>
      <c r="AL178">
        <v>6913.7551750449493</v>
      </c>
      <c r="AM178">
        <v>6904.5520516848128</v>
      </c>
      <c r="AN178">
        <v>6901.4299493021254</v>
      </c>
    </row>
    <row r="179" spans="1:40" ht="14.25" x14ac:dyDescent="0.2">
      <c r="A179" s="231" t="s">
        <v>79</v>
      </c>
      <c r="B179">
        <v>5144.2443998897388</v>
      </c>
      <c r="C179">
        <v>5161.3888403167311</v>
      </c>
      <c r="D179">
        <v>5206.1432813711781</v>
      </c>
      <c r="E179">
        <v>5268.5618366106828</v>
      </c>
      <c r="F179">
        <v>5339.1127902900316</v>
      </c>
      <c r="G179">
        <v>5410.442260481168</v>
      </c>
      <c r="H179">
        <v>5475.4705893990094</v>
      </c>
      <c r="I179">
        <v>5526.7968674347558</v>
      </c>
      <c r="J179">
        <v>5556.8321517326394</v>
      </c>
      <c r="K179">
        <v>5560.1889903052297</v>
      </c>
      <c r="L179">
        <v>5540.3956382725619</v>
      </c>
      <c r="M179">
        <v>5503.3841119582903</v>
      </c>
      <c r="N179">
        <v>5455.1357917101714</v>
      </c>
      <c r="O179">
        <v>5401.5309629398871</v>
      </c>
      <c r="P179">
        <v>5347.3712475530119</v>
      </c>
      <c r="Q179">
        <v>5293.7505390228462</v>
      </c>
      <c r="R179">
        <v>5240.847338374334</v>
      </c>
      <c r="S179">
        <v>5188.8328627969568</v>
      </c>
      <c r="T179">
        <v>5137.871321545631</v>
      </c>
      <c r="U179">
        <v>5088.1202452359739</v>
      </c>
      <c r="V179">
        <v>5039.7308645987896</v>
      </c>
      <c r="W179">
        <v>4992.8485350926212</v>
      </c>
      <c r="X179">
        <v>4947.6132041464234</v>
      </c>
      <c r="Y179">
        <v>4904.1599182143746</v>
      </c>
      <c r="Z179">
        <v>4862.6193672657964</v>
      </c>
      <c r="AA179">
        <v>4823.1184648043254</v>
      </c>
      <c r="AB179">
        <v>4785.7809620092667</v>
      </c>
      <c r="AC179">
        <v>4750.7280951164739</v>
      </c>
      <c r="AD179">
        <v>4718.0792657078964</v>
      </c>
      <c r="AE179">
        <v>4687.9527541569587</v>
      </c>
      <c r="AF179">
        <v>4660.466467084043</v>
      </c>
      <c r="AG179">
        <v>4635.7387203151002</v>
      </c>
      <c r="AH179">
        <v>4613.8890595102976</v>
      </c>
      <c r="AI179">
        <v>4595.0391213445564</v>
      </c>
      <c r="AJ179">
        <v>4579.3135388825012</v>
      </c>
      <c r="AK179">
        <v>4566.840895606857</v>
      </c>
      <c r="AL179">
        <v>4557.7547334385008</v>
      </c>
      <c r="AM179">
        <v>4552.1946210404976</v>
      </c>
      <c r="AN179">
        <v>4550.3072897400843</v>
      </c>
    </row>
    <row r="180" spans="1:40" ht="14.25" x14ac:dyDescent="0.2">
      <c r="A180" s="231" t="s">
        <v>83</v>
      </c>
      <c r="B180">
        <v>4094.0668183633061</v>
      </c>
      <c r="C180">
        <v>4124.4083700697884</v>
      </c>
      <c r="D180">
        <v>4200.1942367693036</v>
      </c>
      <c r="E180">
        <v>4298.4249207126331</v>
      </c>
      <c r="F180">
        <v>4398.2483352834961</v>
      </c>
      <c r="G180">
        <v>4492.0684003461984</v>
      </c>
      <c r="H180">
        <v>4575.5348668129473</v>
      </c>
      <c r="I180">
        <v>4644.0721195055321</v>
      </c>
      <c r="J180">
        <v>4692.9972782375662</v>
      </c>
      <c r="K180">
        <v>4719.1508753573044</v>
      </c>
      <c r="L180">
        <v>4725.5097823793521</v>
      </c>
      <c r="M180">
        <v>4716.8168764923867</v>
      </c>
      <c r="N180">
        <v>4697.9588740489917</v>
      </c>
      <c r="O180">
        <v>4673.8368897228902</v>
      </c>
      <c r="P180">
        <v>4648.5148595644423</v>
      </c>
      <c r="Q180">
        <v>4622.904694289603</v>
      </c>
      <c r="R180">
        <v>4597.1354445823335</v>
      </c>
      <c r="S180">
        <v>4571.3334280960325</v>
      </c>
      <c r="T180">
        <v>4545.6222030721083</v>
      </c>
      <c r="U180">
        <v>4520.1225759057297</v>
      </c>
      <c r="V180">
        <v>4494.9526413697586</v>
      </c>
      <c r="W180">
        <v>4470.2278542256763</v>
      </c>
      <c r="X180">
        <v>4446.0611309915012</v>
      </c>
      <c r="Y180">
        <v>4422.562980701061</v>
      </c>
      <c r="Z180">
        <v>4399.8416635737894</v>
      </c>
      <c r="AA180">
        <v>4378.0033766196084</v>
      </c>
      <c r="AB180">
        <v>4357.1524653278157</v>
      </c>
      <c r="AC180">
        <v>4337.3916607310066</v>
      </c>
      <c r="AD180">
        <v>4318.8223412957668</v>
      </c>
      <c r="AE180">
        <v>4301.5448192682607</v>
      </c>
      <c r="AF180">
        <v>4285.6586512978784</v>
      </c>
      <c r="AG180">
        <v>4271.262973372468</v>
      </c>
      <c r="AH180">
        <v>4258.4568603275629</v>
      </c>
      <c r="AI180">
        <v>4247.339710438443</v>
      </c>
      <c r="AJ180">
        <v>4238.0116558692034</v>
      </c>
      <c r="AK180">
        <v>4230.5740000389414</v>
      </c>
      <c r="AL180">
        <v>4225.1296832727503</v>
      </c>
      <c r="AM180">
        <v>4221.7837784377452</v>
      </c>
      <c r="AN180">
        <v>4220.6440186232121</v>
      </c>
    </row>
    <row r="181" spans="1:40" ht="14.25" x14ac:dyDescent="0.2">
      <c r="A181" s="231" t="s">
        <v>123</v>
      </c>
      <c r="B181">
        <v>24050.846611769</v>
      </c>
      <c r="C181">
        <v>24453.85037788091</v>
      </c>
      <c r="D181">
        <v>25439.068386424158</v>
      </c>
      <c r="E181">
        <v>26659.204370108491</v>
      </c>
      <c r="F181">
        <v>27786.33047129546</v>
      </c>
      <c r="G181">
        <v>28751.692658620788</v>
      </c>
      <c r="H181">
        <v>29562.7660573918</v>
      </c>
      <c r="I181">
        <v>30232.729937379281</v>
      </c>
      <c r="J181">
        <v>30779.497944158211</v>
      </c>
      <c r="K181">
        <v>31222.87255402287</v>
      </c>
      <c r="L181">
        <v>31577.87500153447</v>
      </c>
      <c r="M181">
        <v>31859.378339849682</v>
      </c>
      <c r="N181">
        <v>32083.495259395411</v>
      </c>
      <c r="O181">
        <v>32267.228630537771</v>
      </c>
      <c r="P181">
        <v>32425.37420868206</v>
      </c>
      <c r="Q181">
        <v>32561.752929665079</v>
      </c>
      <c r="R181">
        <v>32677.453955813711</v>
      </c>
      <c r="S181">
        <v>32773.626990347373</v>
      </c>
      <c r="T181">
        <v>32851.474536664013</v>
      </c>
      <c r="U181">
        <v>32912.244464466406</v>
      </c>
      <c r="V181">
        <v>32957.22294078803</v>
      </c>
      <c r="W181">
        <v>32987.727776311433</v>
      </c>
      <c r="X181">
        <v>33005.102229918521</v>
      </c>
      <c r="Y181">
        <v>33010.709307284997</v>
      </c>
      <c r="Z181">
        <v>33005.926582619242</v>
      </c>
      <c r="AA181">
        <v>32992.141566422972</v>
      </c>
      <c r="AB181">
        <v>32970.747636485023</v>
      </c>
      <c r="AC181">
        <v>32943.140544253147</v>
      </c>
      <c r="AD181">
        <v>32910.715504300591</v>
      </c>
      <c r="AE181">
        <v>32874.864870843609</v>
      </c>
      <c r="AF181">
        <v>32836.976402185137</v>
      </c>
      <c r="AG181">
        <v>32798.432111566581</v>
      </c>
      <c r="AH181">
        <v>32760.607701212572</v>
      </c>
      <c r="AI181">
        <v>32724.87257534339</v>
      </c>
      <c r="AJ181">
        <v>32692.590427603751</v>
      </c>
      <c r="AK181">
        <v>32665.120398708721</v>
      </c>
      <c r="AL181">
        <v>32643.818801128149</v>
      </c>
      <c r="AM181">
        <v>32630.041409315731</v>
      </c>
      <c r="AN181">
        <v>32625.146316339691</v>
      </c>
    </row>
    <row r="182" spans="1:40" ht="14.25" x14ac:dyDescent="0.2">
      <c r="A182" s="231" t="s">
        <v>89</v>
      </c>
      <c r="B182">
        <v>1857.221055664822</v>
      </c>
      <c r="C182">
        <v>1894.3920026867261</v>
      </c>
      <c r="D182">
        <v>1985.465908299393</v>
      </c>
      <c r="E182">
        <v>2098.466703745964</v>
      </c>
      <c r="F182">
        <v>2202.4633283521962</v>
      </c>
      <c r="G182">
        <v>2291.0720548074119</v>
      </c>
      <c r="H182">
        <v>2365.418156970391</v>
      </c>
      <c r="I182">
        <v>2427.3470691823909</v>
      </c>
      <c r="J182">
        <v>2479.2838952034022</v>
      </c>
      <c r="K182">
        <v>2523.704587144754</v>
      </c>
      <c r="L182">
        <v>2561.788361480696</v>
      </c>
      <c r="M182">
        <v>2594.4591580809042</v>
      </c>
      <c r="N182">
        <v>2622.742617073493</v>
      </c>
      <c r="O182">
        <v>2647.744887278634</v>
      </c>
      <c r="P182">
        <v>2670.4425354130012</v>
      </c>
      <c r="Q182">
        <v>2691.0789926232419</v>
      </c>
      <c r="R182">
        <v>2709.7165250711359</v>
      </c>
      <c r="S182">
        <v>2726.4251104182899</v>
      </c>
      <c r="T182">
        <v>2741.2817817391319</v>
      </c>
      <c r="U182">
        <v>2754.369971084388</v>
      </c>
      <c r="V182">
        <v>2765.778859804027</v>
      </c>
      <c r="W182">
        <v>2775.6027421748731</v>
      </c>
      <c r="X182">
        <v>2783.940408286704</v>
      </c>
      <c r="Y182">
        <v>2790.8945515340838</v>
      </c>
      <c r="Z182">
        <v>2796.571205451502</v>
      </c>
      <c r="AA182">
        <v>2801.0792140277008</v>
      </c>
      <c r="AB182">
        <v>2804.5297390500518</v>
      </c>
      <c r="AC182">
        <v>2807.0358074713208</v>
      </c>
      <c r="AD182">
        <v>2808.711901265192</v>
      </c>
      <c r="AE182">
        <v>2809.6735917504889</v>
      </c>
      <c r="AF182">
        <v>2810.03721992186</v>
      </c>
      <c r="AG182">
        <v>2809.9196239308608</v>
      </c>
      <c r="AH182">
        <v>2809.4379145189951</v>
      </c>
      <c r="AI182">
        <v>2808.7092989157782</v>
      </c>
      <c r="AJ182">
        <v>2807.8509534816121</v>
      </c>
      <c r="AK182">
        <v>2806.9799451983222</v>
      </c>
      <c r="AL182">
        <v>2806.213201990065</v>
      </c>
      <c r="AM182">
        <v>2805.6675317943141</v>
      </c>
      <c r="AN182">
        <v>2805.4596902962248</v>
      </c>
    </row>
    <row r="183" spans="1:40" ht="14.25" x14ac:dyDescent="0.2">
      <c r="A183" s="231" t="s">
        <v>90</v>
      </c>
      <c r="B183">
        <v>7705.3000762763377</v>
      </c>
      <c r="C183">
        <v>7792.4886694881061</v>
      </c>
      <c r="D183">
        <v>8005.6952692409895</v>
      </c>
      <c r="E183">
        <v>8270.8985445176731</v>
      </c>
      <c r="F183">
        <v>8520.6488066765542</v>
      </c>
      <c r="G183">
        <v>8738.9404650624037</v>
      </c>
      <c r="H183">
        <v>8923.8427540513039</v>
      </c>
      <c r="I183">
        <v>9073.8776776216146</v>
      </c>
      <c r="J183">
        <v>9188.0359237942521</v>
      </c>
      <c r="K183">
        <v>9266.7446057944471</v>
      </c>
      <c r="L183">
        <v>9314.7870486702304</v>
      </c>
      <c r="M183">
        <v>9338.3790786116078</v>
      </c>
      <c r="N183">
        <v>9344.0360485825513</v>
      </c>
      <c r="O183">
        <v>9338.423222364785</v>
      </c>
      <c r="P183">
        <v>9327.2016641005448</v>
      </c>
      <c r="Q183">
        <v>9311.8325272102302</v>
      </c>
      <c r="R183">
        <v>9292.7285534518487</v>
      </c>
      <c r="S183">
        <v>9270.3040861991649</v>
      </c>
      <c r="T183">
        <v>9244.9735404311577</v>
      </c>
      <c r="U183">
        <v>9217.1500504842643</v>
      </c>
      <c r="V183">
        <v>9187.2442975495251</v>
      </c>
      <c r="W183">
        <v>9155.6635173715258</v>
      </c>
      <c r="X183">
        <v>9122.8106872976787</v>
      </c>
      <c r="Y183">
        <v>9089.0838907355355</v>
      </c>
      <c r="Z183">
        <v>9054.8758561998748</v>
      </c>
      <c r="AA183">
        <v>9020.5736674727359</v>
      </c>
      <c r="AB183">
        <v>8986.5586409476909</v>
      </c>
      <c r="AC183">
        <v>8953.2063659836331</v>
      </c>
      <c r="AD183">
        <v>8920.8869040439004</v>
      </c>
      <c r="AE183">
        <v>8889.9651425361299</v>
      </c>
      <c r="AF183">
        <v>8860.801299593546</v>
      </c>
      <c r="AG183">
        <v>8833.7515765369226</v>
      </c>
      <c r="AH183">
        <v>8809.1689554298155</v>
      </c>
      <c r="AI183">
        <v>8787.4041399775924</v>
      </c>
      <c r="AJ183">
        <v>8768.8066390250442</v>
      </c>
      <c r="AK183">
        <v>8753.7259930751425</v>
      </c>
      <c r="AL183">
        <v>8742.513145587036</v>
      </c>
      <c r="AM183">
        <v>8735.5219623170469</v>
      </c>
      <c r="AN183">
        <v>8733.1109036539292</v>
      </c>
    </row>
    <row r="184" spans="1:40" ht="14.25" x14ac:dyDescent="0.2">
      <c r="A184" s="231" t="s">
        <v>91</v>
      </c>
      <c r="B184">
        <v>16124.371416167731</v>
      </c>
      <c r="C184">
        <v>16295.24765443457</v>
      </c>
      <c r="D184">
        <v>16709.93385525727</v>
      </c>
      <c r="E184">
        <v>17218.406820377269</v>
      </c>
      <c r="F184">
        <v>17684.71461645274</v>
      </c>
      <c r="G184">
        <v>18077.003810469389</v>
      </c>
      <c r="H184">
        <v>18391.963874658821</v>
      </c>
      <c r="I184">
        <v>18627.431810608108</v>
      </c>
      <c r="J184">
        <v>18782.398044716541</v>
      </c>
      <c r="K184">
        <v>18859.138185263069</v>
      </c>
      <c r="L184">
        <v>18869.629485613641</v>
      </c>
      <c r="M184">
        <v>18828.824916708811</v>
      </c>
      <c r="N184">
        <v>18752.059100804341</v>
      </c>
      <c r="O184">
        <v>18654.6969337558</v>
      </c>
      <c r="P184">
        <v>18549.563875463678</v>
      </c>
      <c r="Q184">
        <v>18439.920337760639</v>
      </c>
      <c r="R184">
        <v>18326.644932456409</v>
      </c>
      <c r="S184">
        <v>18210.599154156011</v>
      </c>
      <c r="T184">
        <v>18092.625929479022</v>
      </c>
      <c r="U184">
        <v>17973.548559627099</v>
      </c>
      <c r="V184">
        <v>17854.170042609461</v>
      </c>
      <c r="W184">
        <v>17735.272760344851</v>
      </c>
      <c r="X184">
        <v>17617.618515242692</v>
      </c>
      <c r="Y184">
        <v>17501.948900688541</v>
      </c>
      <c r="Z184">
        <v>17388.985990105921</v>
      </c>
      <c r="AA184">
        <v>17279.433329898799</v>
      </c>
      <c r="AB184">
        <v>17173.977222580841</v>
      </c>
      <c r="AC184">
        <v>17073.2882877396</v>
      </c>
      <c r="AD184">
        <v>16978.023290146361</v>
      </c>
      <c r="AE184">
        <v>16888.827226290381</v>
      </c>
      <c r="AF184">
        <v>16806.33566287209</v>
      </c>
      <c r="AG184">
        <v>16731.1773233288</v>
      </c>
      <c r="AH184">
        <v>16663.976921284011</v>
      </c>
      <c r="AI184">
        <v>16605.358242909009</v>
      </c>
      <c r="AJ184">
        <v>16555.947483576481</v>
      </c>
      <c r="AK184">
        <v>16516.376847883199</v>
      </c>
      <c r="AL184">
        <v>16487.28842615103</v>
      </c>
      <c r="AM184">
        <v>16469.338364914169</v>
      </c>
      <c r="AN184">
        <v>16463.201353713321</v>
      </c>
    </row>
    <row r="185" spans="1:40" ht="14.25" x14ac:dyDescent="0.2">
      <c r="A185" s="231" t="s">
        <v>92</v>
      </c>
      <c r="B185">
        <v>21502.759178911721</v>
      </c>
      <c r="C185">
        <v>21764.025211299951</v>
      </c>
      <c r="D185">
        <v>22410.846895787461</v>
      </c>
      <c r="E185">
        <v>23234.176102841211</v>
      </c>
      <c r="F185">
        <v>24040.993447120531</v>
      </c>
      <c r="G185">
        <v>24777.6852917412</v>
      </c>
      <c r="H185">
        <v>25427.84367367937</v>
      </c>
      <c r="I185">
        <v>25975.032487635101</v>
      </c>
      <c r="J185">
        <v>26403.27025423892</v>
      </c>
      <c r="K185">
        <v>26703.527353263278</v>
      </c>
      <c r="L185">
        <v>26892.479969526928</v>
      </c>
      <c r="M185">
        <v>26995.001211557639</v>
      </c>
      <c r="N185">
        <v>27037.410273577141</v>
      </c>
      <c r="O185">
        <v>27046.747075908301</v>
      </c>
      <c r="P185">
        <v>27045.824388705591</v>
      </c>
      <c r="Q185">
        <v>27039.578134642441</v>
      </c>
      <c r="R185">
        <v>27028.46810866586</v>
      </c>
      <c r="S185">
        <v>27012.956152267459</v>
      </c>
      <c r="T185">
        <v>26993.505366962108</v>
      </c>
      <c r="U185">
        <v>26970.57940510715</v>
      </c>
      <c r="V185">
        <v>26944.641838907901</v>
      </c>
      <c r="W185">
        <v>26916.155608139779</v>
      </c>
      <c r="X185">
        <v>26885.582546836129</v>
      </c>
      <c r="Y185">
        <v>26853.382988944912</v>
      </c>
      <c r="Z185">
        <v>26820.015452753309</v>
      </c>
      <c r="AA185">
        <v>26785.936403709111</v>
      </c>
      <c r="AB185">
        <v>26751.60009513668</v>
      </c>
      <c r="AC185">
        <v>26717.458486250751</v>
      </c>
      <c r="AD185">
        <v>26683.961236814379</v>
      </c>
      <c r="AE185">
        <v>26651.555777767659</v>
      </c>
      <c r="AF185">
        <v>26620.687457167249</v>
      </c>
      <c r="AG185">
        <v>26591.79976082861</v>
      </c>
      <c r="AH185">
        <v>26565.33460715042</v>
      </c>
      <c r="AI185">
        <v>26541.73271571883</v>
      </c>
      <c r="AJ185">
        <v>26521.43404944826</v>
      </c>
      <c r="AK185">
        <v>26504.87833020238</v>
      </c>
      <c r="AL185">
        <v>26492.50562806625</v>
      </c>
      <c r="AM185">
        <v>26484.757024697781</v>
      </c>
      <c r="AN185">
        <v>26482.07535148364</v>
      </c>
    </row>
    <row r="186" spans="1:40" ht="14.25" x14ac:dyDescent="0.2">
      <c r="A186" s="231" t="s">
        <v>93</v>
      </c>
      <c r="B186">
        <v>13204.368998026081</v>
      </c>
      <c r="C186">
        <v>13420.555610570949</v>
      </c>
      <c r="D186">
        <v>13956.682276143159</v>
      </c>
      <c r="E186">
        <v>14639.71044701447</v>
      </c>
      <c r="F186">
        <v>15305.48072402338</v>
      </c>
      <c r="G186">
        <v>15912.361359066381</v>
      </c>
      <c r="H186">
        <v>16453.19652551501</v>
      </c>
      <c r="I186">
        <v>16921.88565084722</v>
      </c>
      <c r="J186">
        <v>17313.49991835445</v>
      </c>
      <c r="K186">
        <v>17627.000741444819</v>
      </c>
      <c r="L186">
        <v>17873.479636217031</v>
      </c>
      <c r="M186">
        <v>18068.479092369878</v>
      </c>
      <c r="N186">
        <v>18228.903793539132</v>
      </c>
      <c r="O186">
        <v>18372.600977381851</v>
      </c>
      <c r="P186">
        <v>18514.859878850279</v>
      </c>
      <c r="Q186">
        <v>18658.385147826491</v>
      </c>
      <c r="R186">
        <v>18802.671137320918</v>
      </c>
      <c r="S186">
        <v>18947.19631741527</v>
      </c>
      <c r="T186">
        <v>19091.42313823408</v>
      </c>
      <c r="U186">
        <v>19234.798042020499</v>
      </c>
      <c r="V186">
        <v>19376.75163208431</v>
      </c>
      <c r="W186">
        <v>19516.699006316081</v>
      </c>
      <c r="X186">
        <v>19654.04026275334</v>
      </c>
      <c r="Y186">
        <v>19788.161184342141</v>
      </c>
      <c r="Z186">
        <v>19918.434109545738</v>
      </c>
      <c r="AA186">
        <v>20044.218994805411</v>
      </c>
      <c r="AB186">
        <v>20164.864674056571</v>
      </c>
      <c r="AC186">
        <v>20279.710319530419</v>
      </c>
      <c r="AD186">
        <v>20388.087106932991</v>
      </c>
      <c r="AE186">
        <v>20489.32008678461</v>
      </c>
      <c r="AF186">
        <v>20582.730262220921</v>
      </c>
      <c r="AG186">
        <v>20667.636871907009</v>
      </c>
      <c r="AH186">
        <v>20743.359874905011</v>
      </c>
      <c r="AI186">
        <v>20809.222632365341</v>
      </c>
      <c r="AJ186">
        <v>20864.554778796832</v>
      </c>
      <c r="AK186">
        <v>20908.695273426601</v>
      </c>
      <c r="AL186">
        <v>20940.995619798021</v>
      </c>
      <c r="AM186">
        <v>20960.823239301091</v>
      </c>
      <c r="AN186">
        <v>20967.564981805539</v>
      </c>
    </row>
    <row r="187" spans="1:40" ht="14.25" x14ac:dyDescent="0.2">
      <c r="A187" s="232" t="s">
        <v>94</v>
      </c>
      <c r="B187">
        <v>15179.327689922769</v>
      </c>
      <c r="C187">
        <v>15385.557717495691</v>
      </c>
      <c r="D187">
        <v>15884.483973013699</v>
      </c>
      <c r="E187">
        <v>16491.066982145428</v>
      </c>
      <c r="F187">
        <v>17037.32582418347</v>
      </c>
      <c r="G187">
        <v>17501.324263287632</v>
      </c>
      <c r="H187">
        <v>17903.651529176052</v>
      </c>
      <c r="I187">
        <v>18268.292505107369</v>
      </c>
      <c r="J187">
        <v>18621.91526019157</v>
      </c>
      <c r="K187">
        <v>18987.506268007081</v>
      </c>
      <c r="L187">
        <v>19365.41403820389</v>
      </c>
      <c r="M187">
        <v>19749.755609836549</v>
      </c>
      <c r="N187">
        <v>20134.161964833351</v>
      </c>
      <c r="O187">
        <v>20511.767869950349</v>
      </c>
      <c r="P187">
        <v>20876.420110666579</v>
      </c>
      <c r="Q187">
        <v>21226.461617941532</v>
      </c>
      <c r="R187">
        <v>21561.449425558421</v>
      </c>
      <c r="S187">
        <v>21881.00163116644</v>
      </c>
      <c r="T187">
        <v>22184.797688266921</v>
      </c>
      <c r="U187">
        <v>22472.578327822139</v>
      </c>
      <c r="V187">
        <v>22744.145125997809</v>
      </c>
      <c r="W187">
        <v>22999.359736963761</v>
      </c>
      <c r="X187">
        <v>23238.142811761769</v>
      </c>
      <c r="Y187">
        <v>23460.472625994509</v>
      </c>
      <c r="Z187">
        <v>23666.383440502988</v>
      </c>
      <c r="AA187">
        <v>23855.963620280909</v>
      </c>
      <c r="AB187">
        <v>24029.353537632829</v>
      </c>
      <c r="AC187">
        <v>24186.743286035711</v>
      </c>
      <c r="AD187">
        <v>24328.370231321991</v>
      </c>
      <c r="AE187">
        <v>24454.516426686128</v>
      </c>
      <c r="AF187">
        <v>24565.505917648909</v>
      </c>
      <c r="AG187">
        <v>24661.70196251688</v>
      </c>
      <c r="AH187">
        <v>24743.504193068478</v>
      </c>
      <c r="AI187">
        <v>24811.34573921304</v>
      </c>
      <c r="AJ187">
        <v>24865.69034022799</v>
      </c>
      <c r="AK187">
        <v>24907.029463907071</v>
      </c>
      <c r="AL187">
        <v>24935.87945357112</v>
      </c>
      <c r="AM187">
        <v>24952.77872143576</v>
      </c>
      <c r="AN187">
        <v>24958.285005307709</v>
      </c>
    </row>
    <row r="188" spans="1:40" ht="14.25" x14ac:dyDescent="0.2">
      <c r="A188" s="232" t="s">
        <v>95</v>
      </c>
      <c r="B188">
        <v>15793.232462385689</v>
      </c>
      <c r="C188">
        <v>16021.18787920732</v>
      </c>
      <c r="D188">
        <v>16573.44643448295</v>
      </c>
      <c r="E188">
        <v>17246.301061683989</v>
      </c>
      <c r="F188">
        <v>17853.53297001397</v>
      </c>
      <c r="G188">
        <v>18370.262649871351</v>
      </c>
      <c r="H188">
        <v>18819.016914027841</v>
      </c>
      <c r="I188">
        <v>19226.323816957811</v>
      </c>
      <c r="J188">
        <v>19621.884171184582</v>
      </c>
      <c r="K188">
        <v>20031.48734887072</v>
      </c>
      <c r="L188">
        <v>20455.90452553919</v>
      </c>
      <c r="M188">
        <v>20889.000723004559</v>
      </c>
      <c r="N188">
        <v>21324.095173236379</v>
      </c>
      <c r="O188">
        <v>21753.944400751039</v>
      </c>
      <c r="P188">
        <v>22171.994072665151</v>
      </c>
      <c r="Q188">
        <v>22576.328070214258</v>
      </c>
      <c r="R188">
        <v>22966.274428199202</v>
      </c>
      <c r="S188">
        <v>23341.209479933099</v>
      </c>
      <c r="T188">
        <v>23700.559647013801</v>
      </c>
      <c r="U188">
        <v>24043.802928752659</v>
      </c>
      <c r="V188">
        <v>24370.470090185921</v>
      </c>
      <c r="W188">
        <v>24680.145549970399</v>
      </c>
      <c r="X188">
        <v>24972.467971735288</v>
      </c>
      <c r="Y188">
        <v>25247.13056460354</v>
      </c>
      <c r="Z188">
        <v>25503.881100598719</v>
      </c>
      <c r="AA188">
        <v>25742.521658498459</v>
      </c>
      <c r="AB188">
        <v>25962.908105375169</v>
      </c>
      <c r="AC188">
        <v>26164.949328567669</v>
      </c>
      <c r="AD188">
        <v>26348.606232149519</v>
      </c>
      <c r="AE188">
        <v>26513.890513096299</v>
      </c>
      <c r="AF188">
        <v>26660.86323330419</v>
      </c>
      <c r="AG188">
        <v>26789.63320437479</v>
      </c>
      <c r="AH188">
        <v>26900.35520266397</v>
      </c>
      <c r="AI188">
        <v>26993.228032491541</v>
      </c>
      <c r="AJ188">
        <v>27068.492455641601</v>
      </c>
      <c r="AK188">
        <v>27126.429005347269</v>
      </c>
      <c r="AL188">
        <v>27167.355702866109</v>
      </c>
      <c r="AM188">
        <v>27191.62569451638</v>
      </c>
      <c r="AN188">
        <v>27199.624826680301</v>
      </c>
    </row>
    <row r="189" spans="1:40" ht="14.25" x14ac:dyDescent="0.2">
      <c r="A189" s="232" t="s">
        <v>96</v>
      </c>
      <c r="B189">
        <v>12204.55859303716</v>
      </c>
      <c r="C189">
        <v>12488.158027425059</v>
      </c>
      <c r="D189">
        <v>13185.30339397732</v>
      </c>
      <c r="E189">
        <v>14053.727347277811</v>
      </c>
      <c r="F189">
        <v>14855.124315146089</v>
      </c>
      <c r="G189">
        <v>15550.205041464151</v>
      </c>
      <c r="H189">
        <v>16163.752710150209</v>
      </c>
      <c r="I189">
        <v>16728.835446336809</v>
      </c>
      <c r="J189">
        <v>17285.336590823721</v>
      </c>
      <c r="K189">
        <v>17870.256887974829</v>
      </c>
      <c r="L189">
        <v>18488.464641635339</v>
      </c>
      <c r="M189">
        <v>19135.74108295453</v>
      </c>
      <c r="N189">
        <v>19807.12323823999</v>
      </c>
      <c r="O189">
        <v>20496.820173125911</v>
      </c>
      <c r="P189">
        <v>21199.08584434212</v>
      </c>
      <c r="Q189">
        <v>21911.247141057349</v>
      </c>
      <c r="R189">
        <v>22631.29695539541</v>
      </c>
      <c r="S189">
        <v>23357.00920279164</v>
      </c>
      <c r="T189">
        <v>24085.935775101931</v>
      </c>
      <c r="U189">
        <v>24815.405735009601</v>
      </c>
      <c r="V189">
        <v>25542.52703701274</v>
      </c>
      <c r="W189">
        <v>26264.191053677019</v>
      </c>
      <c r="X189">
        <v>26977.08017239457</v>
      </c>
      <c r="Y189">
        <v>27677.678706885359</v>
      </c>
      <c r="Z189">
        <v>28362.287338491089</v>
      </c>
      <c r="AA189">
        <v>29027.041264474741</v>
      </c>
      <c r="AB189">
        <v>29667.932183736761</v>
      </c>
      <c r="AC189">
        <v>30280.83419449973</v>
      </c>
      <c r="AD189">
        <v>30861.533613753531</v>
      </c>
      <c r="AE189">
        <v>31405.762655031231</v>
      </c>
      <c r="AF189">
        <v>31909.236820158501</v>
      </c>
      <c r="AG189">
        <v>32367.695773079089</v>
      </c>
      <c r="AH189">
        <v>32776.947371153707</v>
      </c>
      <c r="AI189">
        <v>33132.914433265338</v>
      </c>
      <c r="AJ189">
        <v>33431.683726789641</v>
      </c>
      <c r="AK189">
        <v>33669.556559486773</v>
      </c>
      <c r="AL189">
        <v>33843.100270391849</v>
      </c>
      <c r="AM189">
        <v>33949.199828823541</v>
      </c>
      <c r="AN189">
        <v>33985.108675816969</v>
      </c>
    </row>
    <row r="190" spans="1:40" ht="14.25" x14ac:dyDescent="0.2">
      <c r="A190" s="232" t="s">
        <v>97</v>
      </c>
      <c r="B190">
        <v>24223.247878201619</v>
      </c>
      <c r="C190">
        <v>24562.36130635349</v>
      </c>
      <c r="D190">
        <v>25383.328674978591</v>
      </c>
      <c r="E190">
        <v>26382.478577002239</v>
      </c>
      <c r="F190">
        <v>27283.198296305462</v>
      </c>
      <c r="G190">
        <v>28048.958932611211</v>
      </c>
      <c r="H190">
        <v>28713.449293496451</v>
      </c>
      <c r="I190">
        <v>29316.12136044705</v>
      </c>
      <c r="J190">
        <v>29900.98882085201</v>
      </c>
      <c r="K190">
        <v>30506.126747513212</v>
      </c>
      <c r="L190">
        <v>31132.393259836321</v>
      </c>
      <c r="M190">
        <v>31770.387638816741</v>
      </c>
      <c r="N190">
        <v>32409.90361228324</v>
      </c>
      <c r="O190">
        <v>33039.908476202399</v>
      </c>
      <c r="P190">
        <v>33650.467470738418</v>
      </c>
      <c r="Q190">
        <v>34238.791830168157</v>
      </c>
      <c r="R190">
        <v>34804.016570424123</v>
      </c>
      <c r="S190">
        <v>35345.363267962493</v>
      </c>
      <c r="T190">
        <v>35862.141675800121</v>
      </c>
      <c r="U190">
        <v>36353.750803031202</v>
      </c>
      <c r="V190">
        <v>36819.679469730203</v>
      </c>
      <c r="W190">
        <v>37259.506353073142</v>
      </c>
      <c r="X190">
        <v>37672.899544076703</v>
      </c>
      <c r="Y190">
        <v>38059.615637570532</v>
      </c>
      <c r="Z190">
        <v>38419.498380837838</v>
      </c>
      <c r="AA190">
        <v>38752.476908802208</v>
      </c>
      <c r="AB190">
        <v>39058.563595674408</v>
      </c>
      <c r="AC190">
        <v>39337.851554623019</v>
      </c>
      <c r="AD190">
        <v>39590.51181828852</v>
      </c>
      <c r="AE190">
        <v>39816.790233843967</v>
      </c>
      <c r="AF190">
        <v>40017.004106820808</v>
      </c>
      <c r="AG190">
        <v>40191.538628092443</v>
      </c>
      <c r="AH190">
        <v>40340.843118252516</v>
      </c>
      <c r="AI190">
        <v>40465.427123175337</v>
      </c>
      <c r="AJ190">
        <v>40565.856393810522</v>
      </c>
      <c r="AK190">
        <v>40642.748782289927</v>
      </c>
      <c r="AL190">
        <v>40696.770085218042</v>
      </c>
      <c r="AM190">
        <v>40728.629863628419</v>
      </c>
      <c r="AN190">
        <v>40739.077267524677</v>
      </c>
    </row>
    <row r="191" spans="1:40" ht="14.25" x14ac:dyDescent="0.2">
      <c r="A191" s="232" t="s">
        <v>98</v>
      </c>
      <c r="B191">
        <v>6611.9630030332364</v>
      </c>
      <c r="C191">
        <v>6671.5488341447717</v>
      </c>
      <c r="D191">
        <v>6814.6235120522751</v>
      </c>
      <c r="E191">
        <v>6986.5964817520025</v>
      </c>
      <c r="F191">
        <v>7139.7233254079292</v>
      </c>
      <c r="G191">
        <v>7268.5383899204471</v>
      </c>
      <c r="H191">
        <v>7379.2889411904926</v>
      </c>
      <c r="I191">
        <v>7478.8599575256376</v>
      </c>
      <c r="J191">
        <v>7574.6310082716427</v>
      </c>
      <c r="K191">
        <v>7672.6662686619939</v>
      </c>
      <c r="L191">
        <v>7772.3203671927804</v>
      </c>
      <c r="M191">
        <v>7871.1332099908777</v>
      </c>
      <c r="N191">
        <v>7966.5198253591807</v>
      </c>
      <c r="O191">
        <v>8055.7773798142398</v>
      </c>
      <c r="P191">
        <v>8136.6164186182159</v>
      </c>
      <c r="Q191">
        <v>8208.7679085348773</v>
      </c>
      <c r="R191">
        <v>8272.5146269689831</v>
      </c>
      <c r="S191">
        <v>8328.1824138301781</v>
      </c>
      <c r="T191">
        <v>8376.1359614377598</v>
      </c>
      <c r="U191">
        <v>8416.774593470187</v>
      </c>
      <c r="V191">
        <v>8450.5280934169186</v>
      </c>
      <c r="W191">
        <v>8477.8526374227877</v>
      </c>
      <c r="X191">
        <v>8499.2268805381427</v>
      </c>
      <c r="Y191">
        <v>8515.1482393716487</v>
      </c>
      <c r="Z191">
        <v>8526.1294081316973</v>
      </c>
      <c r="AA191">
        <v>8532.6951391768616</v>
      </c>
      <c r="AB191">
        <v>8535.3793135858396</v>
      </c>
      <c r="AC191">
        <v>8534.7223220067572</v>
      </c>
      <c r="AD191">
        <v>8531.2687712300758</v>
      </c>
      <c r="AE191">
        <v>8525.565527618126</v>
      </c>
      <c r="AF191">
        <v>8518.1601047610602</v>
      </c>
      <c r="AG191">
        <v>8509.5993995530207</v>
      </c>
      <c r="AH191">
        <v>8500.4287783124164</v>
      </c>
      <c r="AI191">
        <v>8491.1915126230815</v>
      </c>
      <c r="AJ191">
        <v>8482.4285632493738</v>
      </c>
      <c r="AK191">
        <v>8474.6787097812849</v>
      </c>
      <c r="AL191">
        <v>8468.4790235870023</v>
      </c>
      <c r="AM191">
        <v>8464.3656821876775</v>
      </c>
      <c r="AN191">
        <v>8462.8751243146726</v>
      </c>
    </row>
    <row r="192" spans="1:40" ht="14.25" x14ac:dyDescent="0.2">
      <c r="A192" s="232" t="s">
        <v>99</v>
      </c>
      <c r="B192">
        <v>27519.37503144029</v>
      </c>
      <c r="C192">
        <v>28535.61265008284</v>
      </c>
      <c r="D192">
        <v>31100.57761360002</v>
      </c>
      <c r="E192">
        <v>34433.831870568443</v>
      </c>
      <c r="F192">
        <v>37666.997607228841</v>
      </c>
      <c r="G192">
        <v>40597.456233081502</v>
      </c>
      <c r="H192">
        <v>43263.565076783321</v>
      </c>
      <c r="I192">
        <v>45746.191718385038</v>
      </c>
      <c r="J192">
        <v>48163.744443435797</v>
      </c>
      <c r="K192">
        <v>50637.415594831487</v>
      </c>
      <c r="L192">
        <v>53184.062156586937</v>
      </c>
      <c r="M192">
        <v>55789.528970916414</v>
      </c>
      <c r="N192">
        <v>58436.9623583211</v>
      </c>
      <c r="O192">
        <v>61106.702868367312</v>
      </c>
      <c r="P192">
        <v>63778.760598872228</v>
      </c>
      <c r="Q192">
        <v>66441.251083602838</v>
      </c>
      <c r="R192">
        <v>69084.356818226835</v>
      </c>
      <c r="S192">
        <v>71698.07829087766</v>
      </c>
      <c r="T192">
        <v>74272.301414732035</v>
      </c>
      <c r="U192">
        <v>76796.867330055684</v>
      </c>
      <c r="V192">
        <v>79261.643853960311</v>
      </c>
      <c r="W192">
        <v>81656.597827414109</v>
      </c>
      <c r="X192">
        <v>83971.867591094357</v>
      </c>
      <c r="Y192">
        <v>86197.83481477265</v>
      </c>
      <c r="Z192">
        <v>88325.194909217593</v>
      </c>
      <c r="AA192">
        <v>90345.025264969387</v>
      </c>
      <c r="AB192">
        <v>92248.850588505418</v>
      </c>
      <c r="AC192">
        <v>94028.704642794895</v>
      </c>
      <c r="AD192">
        <v>95677.187745358999</v>
      </c>
      <c r="AE192">
        <v>97187.519431882683</v>
      </c>
      <c r="AF192">
        <v>98553.585756204106</v>
      </c>
      <c r="AG192">
        <v>99769.980767005327</v>
      </c>
      <c r="AH192">
        <v>100832.0417765873</v>
      </c>
      <c r="AI192">
        <v>101735.87811641399</v>
      </c>
      <c r="AJ192">
        <v>102478.3931563714</v>
      </c>
      <c r="AK192">
        <v>103057.29944854139</v>
      </c>
      <c r="AL192">
        <v>103471.1269404022</v>
      </c>
      <c r="AM192">
        <v>103719.2242854396</v>
      </c>
      <c r="AN192">
        <v>103801.7533599366</v>
      </c>
    </row>
    <row r="193" spans="1:40" ht="14.25" x14ac:dyDescent="0.2">
      <c r="A193" s="233" t="s">
        <v>124</v>
      </c>
      <c r="B193">
        <v>40049.197919647981</v>
      </c>
      <c r="C193">
        <v>41313.907487805751</v>
      </c>
      <c r="D193">
        <v>44433.861138847511</v>
      </c>
      <c r="E193">
        <v>48318.429672099148</v>
      </c>
      <c r="F193">
        <v>51825.602704603218</v>
      </c>
      <c r="G193">
        <v>54777.876384272997</v>
      </c>
      <c r="H193">
        <v>57342.676334524491</v>
      </c>
      <c r="I193">
        <v>59751.019456456939</v>
      </c>
      <c r="J193">
        <v>62285.926728800863</v>
      </c>
      <c r="K193">
        <v>65210.682572947997</v>
      </c>
      <c r="L193">
        <v>68538.707541085081</v>
      </c>
      <c r="M193">
        <v>72205.431192358054</v>
      </c>
      <c r="N193">
        <v>76128.812228454204</v>
      </c>
      <c r="O193">
        <v>80205.087467094563</v>
      </c>
      <c r="P193">
        <v>84327.699483592936</v>
      </c>
      <c r="Q193">
        <v>88460.478689774798</v>
      </c>
      <c r="R193">
        <v>92586.484494177799</v>
      </c>
      <c r="S193">
        <v>96688.263377582814</v>
      </c>
      <c r="T193">
        <v>100747.9834313977</v>
      </c>
      <c r="U193">
        <v>104747.5757803348</v>
      </c>
      <c r="V193">
        <v>108668.8811734129</v>
      </c>
      <c r="W193">
        <v>112493.7999322855</v>
      </c>
      <c r="X193">
        <v>116204.4433818539</v>
      </c>
      <c r="Y193">
        <v>119783.28485627381</v>
      </c>
      <c r="Z193">
        <v>123213.3083743368</v>
      </c>
      <c r="AA193">
        <v>126478.1531115722</v>
      </c>
      <c r="AB193">
        <v>129562.2518614139</v>
      </c>
      <c r="AC193">
        <v>132450.96177280141</v>
      </c>
      <c r="AD193">
        <v>135130.68577445819</v>
      </c>
      <c r="AE193">
        <v>137588.98324409101</v>
      </c>
      <c r="AF193">
        <v>139814.6686506409</v>
      </c>
      <c r="AG193">
        <v>141797.89708588939</v>
      </c>
      <c r="AH193">
        <v>143530.23580429639</v>
      </c>
      <c r="AI193">
        <v>145004.7211027848</v>
      </c>
      <c r="AJ193">
        <v>146215.90009116189</v>
      </c>
      <c r="AK193">
        <v>147159.85712470359</v>
      </c>
      <c r="AL193">
        <v>147834.2248891143</v>
      </c>
      <c r="AM193">
        <v>148238.1803406598</v>
      </c>
      <c r="AN193">
        <v>148372.42590714211</v>
      </c>
    </row>
    <row r="194" spans="1:40" ht="14.25" x14ac:dyDescent="0.2">
      <c r="A194" s="233" t="s">
        <v>42</v>
      </c>
      <c r="B194">
        <v>3224.8526645654251</v>
      </c>
      <c r="C194">
        <v>3290.4151722813922</v>
      </c>
      <c r="D194">
        <v>3448.471129571954</v>
      </c>
      <c r="E194">
        <v>3638.0420143793349</v>
      </c>
      <c r="F194">
        <v>3801.239593058604</v>
      </c>
      <c r="G194">
        <v>3932.190941787469</v>
      </c>
      <c r="H194">
        <v>4041.589741104267</v>
      </c>
      <c r="I194">
        <v>4142.2335492571538</v>
      </c>
      <c r="J194">
        <v>4248.5244103354607</v>
      </c>
      <c r="K194">
        <v>4373.0699397680628</v>
      </c>
      <c r="L194">
        <v>4516.1839897532564</v>
      </c>
      <c r="M194">
        <v>4674.6919024703293</v>
      </c>
      <c r="N194">
        <v>4844.9554219480124</v>
      </c>
      <c r="O194">
        <v>5022.7466058683103</v>
      </c>
      <c r="P194">
        <v>5203.9870915983192</v>
      </c>
      <c r="Q194">
        <v>5387.4269288309779</v>
      </c>
      <c r="R194">
        <v>5572.5387956576269</v>
      </c>
      <c r="S194">
        <v>5758.741973331249</v>
      </c>
      <c r="T194">
        <v>5945.4021513385869</v>
      </c>
      <c r="U194">
        <v>6131.8318117524468</v>
      </c>
      <c r="V194">
        <v>6317.2912542987706</v>
      </c>
      <c r="W194">
        <v>6500.9903203476952</v>
      </c>
      <c r="X194">
        <v>6682.0908692003268</v>
      </c>
      <c r="Y194">
        <v>6859.7100534747951</v>
      </c>
      <c r="Z194">
        <v>7032.9244320112093</v>
      </c>
      <c r="AA194">
        <v>7200.7749484615979</v>
      </c>
      <c r="AB194">
        <v>7362.272791601742</v>
      </c>
      <c r="AC194">
        <v>7516.4061394394466</v>
      </c>
      <c r="AD194">
        <v>7662.147773497446</v>
      </c>
      <c r="AE194">
        <v>7798.463532382415</v>
      </c>
      <c r="AF194">
        <v>7924.3215551427693</v>
      </c>
      <c r="AG194">
        <v>8038.7022452643341</v>
      </c>
      <c r="AH194">
        <v>8140.6088658225617</v>
      </c>
      <c r="AI194">
        <v>8229.0786557348547</v>
      </c>
      <c r="AJ194">
        <v>8303.1943367343047</v>
      </c>
      <c r="AK194">
        <v>8362.0958611646474</v>
      </c>
      <c r="AL194">
        <v>8404.9922325686639</v>
      </c>
      <c r="AM194">
        <v>8431.173214931865</v>
      </c>
      <c r="AN194">
        <v>8440.020732980578</v>
      </c>
    </row>
    <row r="195" spans="1:40" ht="14.25" x14ac:dyDescent="0.2">
      <c r="A195" s="233" t="s">
        <v>88</v>
      </c>
      <c r="B195">
        <v>11527.535972617879</v>
      </c>
      <c r="C195">
        <v>11799.3752845815</v>
      </c>
      <c r="D195">
        <v>12459.55052945145</v>
      </c>
      <c r="E195">
        <v>13261.12094276949</v>
      </c>
      <c r="F195">
        <v>13962.84564573094</v>
      </c>
      <c r="G195">
        <v>14535.68585773566</v>
      </c>
      <c r="H195">
        <v>15020.51198643176</v>
      </c>
      <c r="I195">
        <v>15468.253687715471</v>
      </c>
      <c r="J195">
        <v>15937.6727172757</v>
      </c>
      <c r="K195">
        <v>16481.436176515072</v>
      </c>
      <c r="L195">
        <v>17102.915113311479</v>
      </c>
      <c r="M195">
        <v>17791.325692521601</v>
      </c>
      <c r="N195">
        <v>18533.938039564411</v>
      </c>
      <c r="O195">
        <v>19315.5231239274</v>
      </c>
      <c r="P195">
        <v>20121.037185897811</v>
      </c>
      <c r="Q195">
        <v>20945.732223029911</v>
      </c>
      <c r="R195">
        <v>21787.419920365341</v>
      </c>
      <c r="S195">
        <v>22643.57073262184</v>
      </c>
      <c r="T195">
        <v>23511.300584586559</v>
      </c>
      <c r="U195">
        <v>24387.360888141058</v>
      </c>
      <c r="V195">
        <v>25268.132517757949</v>
      </c>
      <c r="W195">
        <v>26149.624398774122</v>
      </c>
      <c r="X195">
        <v>27027.47736029603</v>
      </c>
      <c r="Y195">
        <v>27896.973884690469</v>
      </c>
      <c r="Z195">
        <v>28753.054345884771</v>
      </c>
      <c r="AA195">
        <v>29590.340267011339</v>
      </c>
      <c r="AB195">
        <v>30403.165042557401</v>
      </c>
      <c r="AC195">
        <v>31185.612459925349</v>
      </c>
      <c r="AD195">
        <v>31931.563219668071</v>
      </c>
      <c r="AE195">
        <v>32634.749492961779</v>
      </c>
      <c r="AF195">
        <v>33288.817370415818</v>
      </c>
      <c r="AG195">
        <v>33887.396850458012</v>
      </c>
      <c r="AH195">
        <v>34424.178791844723</v>
      </c>
      <c r="AI195">
        <v>34892.998018076498</v>
      </c>
      <c r="AJ195">
        <v>35287.921517662508</v>
      </c>
      <c r="AK195">
        <v>35603.340440407657</v>
      </c>
      <c r="AL195">
        <v>35834.064354404793</v>
      </c>
      <c r="AM195">
        <v>35975.416010230612</v>
      </c>
      <c r="AN195">
        <v>36023.324667602879</v>
      </c>
    </row>
    <row r="196" spans="1:40" ht="14.25" x14ac:dyDescent="0.2">
      <c r="A196" s="234" t="s">
        <v>74</v>
      </c>
      <c r="B196">
        <v>11981.68421833607</v>
      </c>
      <c r="C196">
        <v>12030.215662069801</v>
      </c>
      <c r="D196">
        <v>12160.85890955767</v>
      </c>
      <c r="E196">
        <v>12351.698724442</v>
      </c>
      <c r="F196">
        <v>12582.584664577051</v>
      </c>
      <c r="G196">
        <v>12840.86153191523</v>
      </c>
      <c r="H196">
        <v>13115.13639984148</v>
      </c>
      <c r="I196">
        <v>13393.03565501071</v>
      </c>
      <c r="J196">
        <v>13661.110994029579</v>
      </c>
      <c r="K196">
        <v>13906.99017365406</v>
      </c>
      <c r="L196">
        <v>14126.165734440259</v>
      </c>
      <c r="M196">
        <v>14316.25717263375</v>
      </c>
      <c r="N196">
        <v>14475.00601359237</v>
      </c>
      <c r="O196">
        <v>14600.310932580989</v>
      </c>
      <c r="P196">
        <v>14690.859292507979</v>
      </c>
      <c r="Q196">
        <v>14747.968607475461</v>
      </c>
      <c r="R196">
        <v>14773.82391483653</v>
      </c>
      <c r="S196">
        <v>14770.838125828521</v>
      </c>
      <c r="T196">
        <v>14741.60135820194</v>
      </c>
      <c r="U196">
        <v>14688.83283846298</v>
      </c>
      <c r="V196">
        <v>14615.336312804529</v>
      </c>
      <c r="W196">
        <v>14523.95969251562</v>
      </c>
      <c r="X196">
        <v>14417.559455631001</v>
      </c>
      <c r="Y196">
        <v>14298.97013864289</v>
      </c>
      <c r="Z196">
        <v>14170.979085283539</v>
      </c>
      <c r="AA196">
        <v>14036.30647705531</v>
      </c>
      <c r="AB196">
        <v>13897.590554178059</v>
      </c>
      <c r="AC196">
        <v>13757.37784650526</v>
      </c>
      <c r="AD196">
        <v>13618.11817127116</v>
      </c>
      <c r="AE196">
        <v>13482.164117049821</v>
      </c>
      <c r="AF196">
        <v>13351.77471931501</v>
      </c>
      <c r="AG196">
        <v>13229.1230405105</v>
      </c>
      <c r="AH196">
        <v>13116.307394563981</v>
      </c>
      <c r="AI196">
        <v>13015.36600045699</v>
      </c>
      <c r="AJ196">
        <v>12928.29491028665</v>
      </c>
      <c r="AK196">
        <v>12857.06913320033</v>
      </c>
      <c r="AL196">
        <v>12803.666967261721</v>
      </c>
      <c r="AM196">
        <v>12770.09765708996</v>
      </c>
      <c r="AN196">
        <v>12758.43261728733</v>
      </c>
    </row>
    <row r="197" spans="1:40" ht="14.25" x14ac:dyDescent="0.2">
      <c r="A197" s="234" t="s">
        <v>75</v>
      </c>
      <c r="B197">
        <v>6627.9200426937196</v>
      </c>
      <c r="C197">
        <v>6697.3679457502612</v>
      </c>
      <c r="D197">
        <v>6872.8774763526953</v>
      </c>
      <c r="E197">
        <v>7104.952976902171</v>
      </c>
      <c r="F197">
        <v>7348.9187351302626</v>
      </c>
      <c r="G197">
        <v>7593.8177328919701</v>
      </c>
      <c r="H197">
        <v>7837.4915135999036</v>
      </c>
      <c r="I197">
        <v>8077.5544143897187</v>
      </c>
      <c r="J197">
        <v>8311.4021962450151</v>
      </c>
      <c r="K197">
        <v>8536.4186308822373</v>
      </c>
      <c r="L197">
        <v>8750.6095868992852</v>
      </c>
      <c r="M197">
        <v>8952.122229071214</v>
      </c>
      <c r="N197">
        <v>9139.0843629824212</v>
      </c>
      <c r="O197">
        <v>9309.6263963173988</v>
      </c>
      <c r="P197">
        <v>9462.2343836376622</v>
      </c>
      <c r="Q197">
        <v>9596.8000455406436</v>
      </c>
      <c r="R197">
        <v>9713.7070919621601</v>
      </c>
      <c r="S197">
        <v>9813.4991862921652</v>
      </c>
      <c r="T197">
        <v>9896.8645111149544</v>
      </c>
      <c r="U197">
        <v>9964.6195624802367</v>
      </c>
      <c r="V197">
        <v>10017.692600202019</v>
      </c>
      <c r="W197">
        <v>10057.107146912391</v>
      </c>
      <c r="X197">
        <v>10083.965887633731</v>
      </c>
      <c r="Y197">
        <v>10099.43527671013</v>
      </c>
      <c r="Z197">
        <v>10104.731112132989</v>
      </c>
      <c r="AA197">
        <v>10101.10529045883</v>
      </c>
      <c r="AB197">
        <v>10089.833910252029</v>
      </c>
      <c r="AC197">
        <v>10072.206849619621</v>
      </c>
      <c r="AD197">
        <v>10049.51890498871</v>
      </c>
      <c r="AE197">
        <v>10023.062544604971</v>
      </c>
      <c r="AF197">
        <v>9994.1223018448636</v>
      </c>
      <c r="AG197">
        <v>9963.9708106753333</v>
      </c>
      <c r="AH197">
        <v>9933.8664686193042</v>
      </c>
      <c r="AI197">
        <v>9905.0527014186755</v>
      </c>
      <c r="AJ197">
        <v>9878.7587981475135</v>
      </c>
      <c r="AK197">
        <v>9856.2022856892036</v>
      </c>
      <c r="AL197">
        <v>9838.5928170948664</v>
      </c>
      <c r="AM197">
        <v>9827.137559257355</v>
      </c>
      <c r="AN197">
        <v>9823.0480814877537</v>
      </c>
    </row>
    <row r="198" spans="1:40" ht="14.25" x14ac:dyDescent="0.2">
      <c r="A198" s="234" t="s">
        <v>116</v>
      </c>
      <c r="B198">
        <v>7272.1184742926107</v>
      </c>
      <c r="C198">
        <v>7383.0033291539821</v>
      </c>
      <c r="D198">
        <v>7661.725888249608</v>
      </c>
      <c r="E198">
        <v>8026.1517899226064</v>
      </c>
      <c r="F198">
        <v>8399.8135270150378</v>
      </c>
      <c r="G198">
        <v>8766.4109117299868</v>
      </c>
      <c r="H198">
        <v>9126.427533618813</v>
      </c>
      <c r="I198">
        <v>9480.7677546453997</v>
      </c>
      <c r="J198">
        <v>9830.7538809390389</v>
      </c>
      <c r="K198">
        <v>10177.47662278612</v>
      </c>
      <c r="L198">
        <v>10519.680433112089</v>
      </c>
      <c r="M198">
        <v>10855.39786240938</v>
      </c>
      <c r="N198">
        <v>11182.562400999061</v>
      </c>
      <c r="O198">
        <v>11499.022481251481</v>
      </c>
      <c r="P198">
        <v>11802.80815442653</v>
      </c>
      <c r="Q198">
        <v>12092.94955563558</v>
      </c>
      <c r="R198">
        <v>12368.82490086168</v>
      </c>
      <c r="S198">
        <v>12629.92546256091</v>
      </c>
      <c r="T198">
        <v>12875.856211965091</v>
      </c>
      <c r="U198">
        <v>13106.33523698976</v>
      </c>
      <c r="V198">
        <v>13321.192021452191</v>
      </c>
      <c r="W198">
        <v>13520.36468446511</v>
      </c>
      <c r="X198">
        <v>13703.896289134589</v>
      </c>
      <c r="Y198">
        <v>13871.930337100001</v>
      </c>
      <c r="Z198">
        <v>14024.70557010095</v>
      </c>
      <c r="AA198">
        <v>14162.55020181566</v>
      </c>
      <c r="AB198">
        <v>14285.875702884839</v>
      </c>
      <c r="AC198">
        <v>14395.17025957029</v>
      </c>
      <c r="AD198">
        <v>14490.992022167829</v>
      </c>
      <c r="AE198">
        <v>14573.96225338994</v>
      </c>
      <c r="AF198">
        <v>14644.758479751201</v>
      </c>
      <c r="AG198">
        <v>14704.107740825781</v>
      </c>
      <c r="AH198">
        <v>14752.780022381319</v>
      </c>
      <c r="AI198">
        <v>14791.58195010748</v>
      </c>
      <c r="AJ198">
        <v>14821.350811189979</v>
      </c>
      <c r="AK198">
        <v>14842.948961572411</v>
      </c>
      <c r="AL198">
        <v>14857.25866758745</v>
      </c>
      <c r="AM198">
        <v>14865.177421915039</v>
      </c>
      <c r="AN198">
        <v>14867.613765673959</v>
      </c>
    </row>
    <row r="199" spans="1:40" ht="14.25" x14ac:dyDescent="0.2">
      <c r="A199" s="234" t="s">
        <v>117</v>
      </c>
      <c r="B199">
        <v>9019.4531857153415</v>
      </c>
      <c r="C199">
        <v>9111.7767741440821</v>
      </c>
      <c r="D199">
        <v>9345.7687782402136</v>
      </c>
      <c r="E199">
        <v>9656.7535516426233</v>
      </c>
      <c r="F199">
        <v>9986.4474698463491</v>
      </c>
      <c r="G199">
        <v>10320.302667325141</v>
      </c>
      <c r="H199">
        <v>10655.10441208878</v>
      </c>
      <c r="I199">
        <v>10987.25423411641</v>
      </c>
      <c r="J199">
        <v>11312.775037689689</v>
      </c>
      <c r="K199">
        <v>11627.736492184251</v>
      </c>
      <c r="L199">
        <v>11929.594006365631</v>
      </c>
      <c r="M199">
        <v>12216.145952432629</v>
      </c>
      <c r="N199">
        <v>12485.16948875737</v>
      </c>
      <c r="O199">
        <v>12734.443373582701</v>
      </c>
      <c r="P199">
        <v>12962.1329239201</v>
      </c>
      <c r="Q199">
        <v>13167.942606495801</v>
      </c>
      <c r="R199">
        <v>13352.124418278479</v>
      </c>
      <c r="S199">
        <v>13515.118215432511</v>
      </c>
      <c r="T199">
        <v>13657.537478464739</v>
      </c>
      <c r="U199">
        <v>13780.15391517331</v>
      </c>
      <c r="V199">
        <v>13883.88130991622</v>
      </c>
      <c r="W199">
        <v>13969.75900606072</v>
      </c>
      <c r="X199">
        <v>14038.93537994602</v>
      </c>
      <c r="Y199">
        <v>14092.65163104099</v>
      </c>
      <c r="Z199">
        <v>14132.22617589955</v>
      </c>
      <c r="AA199">
        <v>14159.03989460358</v>
      </c>
      <c r="AB199">
        <v>14174.52243907575</v>
      </c>
      <c r="AC199">
        <v>14180.13977421402</v>
      </c>
      <c r="AD199">
        <v>14177.383086326459</v>
      </c>
      <c r="AE199">
        <v>14167.75915971738</v>
      </c>
      <c r="AF199">
        <v>14152.782292190441</v>
      </c>
      <c r="AG199">
        <v>14133.96779421513</v>
      </c>
      <c r="AH199">
        <v>14112.827094910759</v>
      </c>
      <c r="AI199">
        <v>14090.86446106238</v>
      </c>
      <c r="AJ199">
        <v>14069.575323208999</v>
      </c>
      <c r="AK199">
        <v>14050.44619546694</v>
      </c>
      <c r="AL199">
        <v>14034.95617313649</v>
      </c>
      <c r="AM199">
        <v>14024.579994237471</v>
      </c>
      <c r="AN199">
        <v>14020.79265786261</v>
      </c>
    </row>
    <row r="200" spans="1:40" ht="14.25" x14ac:dyDescent="0.2">
      <c r="A200" s="234" t="s">
        <v>118</v>
      </c>
      <c r="B200">
        <v>3355.3629553285882</v>
      </c>
      <c r="C200">
        <v>3341.671505609625</v>
      </c>
      <c r="D200">
        <v>3313.7351647313681</v>
      </c>
      <c r="E200">
        <v>3290.9672824402091</v>
      </c>
      <c r="F200">
        <v>3288.0681468894509</v>
      </c>
      <c r="G200">
        <v>3302.7867612224059</v>
      </c>
      <c r="H200">
        <v>3328.8295392724572</v>
      </c>
      <c r="I200">
        <v>3359.8716776093811</v>
      </c>
      <c r="J200">
        <v>3389.3994460554859</v>
      </c>
      <c r="K200">
        <v>3411.762371343093</v>
      </c>
      <c r="L200">
        <v>3425.5525208946619</v>
      </c>
      <c r="M200">
        <v>3430.4919928941799</v>
      </c>
      <c r="N200">
        <v>3426.3695552969261</v>
      </c>
      <c r="O200">
        <v>3413.045652619202</v>
      </c>
      <c r="P200">
        <v>3390.618636281677</v>
      </c>
      <c r="Q200">
        <v>3359.9022166875802</v>
      </c>
      <c r="R200">
        <v>3321.9097753592609</v>
      </c>
      <c r="S200">
        <v>3277.6696700656298</v>
      </c>
      <c r="T200">
        <v>3228.2067569769588</v>
      </c>
      <c r="U200">
        <v>3174.526572238171</v>
      </c>
      <c r="V200">
        <v>3117.602280124921</v>
      </c>
      <c r="W200">
        <v>3058.3643880145319</v>
      </c>
      <c r="X200">
        <v>2997.6931410652792</v>
      </c>
      <c r="Y200">
        <v>2936.4134423281839</v>
      </c>
      <c r="Z200">
        <v>2875.2920964776031</v>
      </c>
      <c r="AA200">
        <v>2815.037146076199</v>
      </c>
      <c r="AB200">
        <v>2756.2990563620142</v>
      </c>
      <c r="AC200">
        <v>2699.6735057321112</v>
      </c>
      <c r="AD200">
        <v>2645.7055520770259</v>
      </c>
      <c r="AE200">
        <v>2594.8949676612528</v>
      </c>
      <c r="AF200">
        <v>2547.7025653400178</v>
      </c>
      <c r="AG200">
        <v>2504.5573748772172</v>
      </c>
      <c r="AH200">
        <v>2465.8645687122098</v>
      </c>
      <c r="AI200">
        <v>2432.0140809034428</v>
      </c>
      <c r="AJ200">
        <v>2403.389910838021</v>
      </c>
      <c r="AK200">
        <v>2380.3801548578231</v>
      </c>
      <c r="AL200">
        <v>2363.387865004911</v>
      </c>
      <c r="AM200">
        <v>2352.8428960581682</v>
      </c>
      <c r="AN200">
        <v>2349.214972062066</v>
      </c>
    </row>
    <row r="201" spans="1:40" ht="14.25" x14ac:dyDescent="0.2">
      <c r="A201" s="234" t="s">
        <v>119</v>
      </c>
      <c r="B201">
        <v>3069.0985404160142</v>
      </c>
      <c r="C201">
        <v>3077.3148366665018</v>
      </c>
      <c r="D201">
        <v>3100.6967274742051</v>
      </c>
      <c r="E201">
        <v>3137.4658859207821</v>
      </c>
      <c r="F201">
        <v>3185.6873427864221</v>
      </c>
      <c r="G201">
        <v>3242.4073981689889</v>
      </c>
      <c r="H201">
        <v>3304.2594516109521</v>
      </c>
      <c r="I201">
        <v>3367.6322623314982</v>
      </c>
      <c r="J201">
        <v>3428.6328104918848</v>
      </c>
      <c r="K201">
        <v>3483.7194650094998</v>
      </c>
      <c r="L201">
        <v>3531.7045292876701</v>
      </c>
      <c r="M201">
        <v>3572.0365898044452</v>
      </c>
      <c r="N201">
        <v>3604.2021821382018</v>
      </c>
      <c r="O201">
        <v>3627.7342219911252</v>
      </c>
      <c r="P201">
        <v>3642.3726173598939</v>
      </c>
      <c r="Q201">
        <v>3648.5310999185322</v>
      </c>
      <c r="R201">
        <v>3646.8411053469981</v>
      </c>
      <c r="S201">
        <v>3637.9864545954551</v>
      </c>
      <c r="T201">
        <v>3622.689402960048</v>
      </c>
      <c r="U201">
        <v>3601.6976229659672</v>
      </c>
      <c r="V201">
        <v>3575.7723537944939</v>
      </c>
      <c r="W201">
        <v>3545.6778867848038</v>
      </c>
      <c r="X201">
        <v>3512.1724977002868</v>
      </c>
      <c r="Y201">
        <v>3476.0008837283458</v>
      </c>
      <c r="Z201">
        <v>3437.8881177778349</v>
      </c>
      <c r="AA201">
        <v>3398.5350952339072</v>
      </c>
      <c r="AB201">
        <v>3358.615419175866</v>
      </c>
      <c r="AC201">
        <v>3318.773649051283</v>
      </c>
      <c r="AD201">
        <v>3279.6248245543461</v>
      </c>
      <c r="AE201">
        <v>3241.7551704185989</v>
      </c>
      <c r="AF201">
        <v>3205.7238883430218</v>
      </c>
      <c r="AG201">
        <v>3172.0659486341128</v>
      </c>
      <c r="AH201">
        <v>3141.2958057079741</v>
      </c>
      <c r="AI201">
        <v>3113.9119777872079</v>
      </c>
      <c r="AJ201">
        <v>3090.4024515160431</v>
      </c>
      <c r="AK201">
        <v>3071.2508965495558</v>
      </c>
      <c r="AL201">
        <v>3056.9437034117718</v>
      </c>
      <c r="AM201">
        <v>3047.9778902778489</v>
      </c>
      <c r="AN201">
        <v>3044.869961329071</v>
      </c>
    </row>
    <row r="202" spans="1:40" ht="14.25" x14ac:dyDescent="0.2">
      <c r="A202" s="234" t="s">
        <v>120</v>
      </c>
      <c r="B202">
        <v>1802.133487467564</v>
      </c>
      <c r="C202">
        <v>1805.952588389775</v>
      </c>
      <c r="D202">
        <v>1817.2849955312799</v>
      </c>
      <c r="E202">
        <v>1836.0091658570409</v>
      </c>
      <c r="F202">
        <v>1861.752976350235</v>
      </c>
      <c r="G202">
        <v>1892.8446734616109</v>
      </c>
      <c r="H202">
        <v>1927.198316802413</v>
      </c>
      <c r="I202">
        <v>1962.588046045149</v>
      </c>
      <c r="J202">
        <v>1996.6226950824851</v>
      </c>
      <c r="K202">
        <v>2027.13632190413</v>
      </c>
      <c r="L202">
        <v>2053.4244448552749</v>
      </c>
      <c r="M202">
        <v>2075.177391357081</v>
      </c>
      <c r="N202">
        <v>2092.1092535529228</v>
      </c>
      <c r="O202">
        <v>2103.9626891660068</v>
      </c>
      <c r="P202">
        <v>2110.6029165971772</v>
      </c>
      <c r="Q202">
        <v>2112.290589260544</v>
      </c>
      <c r="R202">
        <v>2109.41294947079</v>
      </c>
      <c r="S202">
        <v>2102.3864457819659</v>
      </c>
      <c r="T202">
        <v>2091.6483288586151</v>
      </c>
      <c r="U202">
        <v>2077.6488638207829</v>
      </c>
      <c r="V202">
        <v>2060.84429276429</v>
      </c>
      <c r="W202">
        <v>2041.6906420421799</v>
      </c>
      <c r="X202">
        <v>2020.6384328647789</v>
      </c>
      <c r="Y202">
        <v>1998.128321855108</v>
      </c>
      <c r="Z202">
        <v>1974.5876710489331</v>
      </c>
      <c r="AA202">
        <v>1950.428024803962</v>
      </c>
      <c r="AB202">
        <v>1926.043454262315</v>
      </c>
      <c r="AC202">
        <v>1901.809718262313</v>
      </c>
      <c r="AD202">
        <v>1878.084182631042</v>
      </c>
      <c r="AE202">
        <v>1855.2064372166069</v>
      </c>
      <c r="AF202">
        <v>1833.499551394548</v>
      </c>
      <c r="AG202">
        <v>1813.2719136558269</v>
      </c>
      <c r="AH202">
        <v>1794.819608835101</v>
      </c>
      <c r="AI202">
        <v>1778.4292972134431</v>
      </c>
      <c r="AJ202">
        <v>1764.381572868846</v>
      </c>
      <c r="AK202">
        <v>1752.954794107714</v>
      </c>
      <c r="AL202">
        <v>1744.4293965887571</v>
      </c>
      <c r="AM202">
        <v>1739.092720008641</v>
      </c>
      <c r="AN202">
        <v>1737.2444023060841</v>
      </c>
    </row>
    <row r="203" spans="1:40" ht="14.25" x14ac:dyDescent="0.2">
      <c r="A203" s="234" t="s">
        <v>121</v>
      </c>
      <c r="B203">
        <v>1947.952829944534</v>
      </c>
      <c r="C203">
        <v>1963.318550156637</v>
      </c>
      <c r="D203">
        <v>2002.5965117436931</v>
      </c>
      <c r="E203">
        <v>2055.583003385852</v>
      </c>
      <c r="F203">
        <v>2113.1706536450588</v>
      </c>
      <c r="G203">
        <v>2172.6690320131879</v>
      </c>
      <c r="H203">
        <v>2232.976104201734</v>
      </c>
      <c r="I203">
        <v>2292.863085492937</v>
      </c>
      <c r="J203">
        <v>2350.973652127494</v>
      </c>
      <c r="K203">
        <v>2406.0099752885321</v>
      </c>
      <c r="L203">
        <v>2457.3163139476401</v>
      </c>
      <c r="M203">
        <v>2504.407647609155</v>
      </c>
      <c r="N203">
        <v>2546.8046501993449</v>
      </c>
      <c r="O203">
        <v>2584.0400525013401</v>
      </c>
      <c r="P203">
        <v>2615.762482085147</v>
      </c>
      <c r="Q203">
        <v>2642.0425105859731</v>
      </c>
      <c r="R203">
        <v>2663.0959993926722</v>
      </c>
      <c r="S203">
        <v>2679.183540636373</v>
      </c>
      <c r="T203">
        <v>2690.6042944812921</v>
      </c>
      <c r="U203">
        <v>2697.6898184432212</v>
      </c>
      <c r="V203">
        <v>2700.7980343940508</v>
      </c>
      <c r="W203">
        <v>2700.3074594266859</v>
      </c>
      <c r="X203">
        <v>2696.6118062735209</v>
      </c>
      <c r="Y203">
        <v>2690.1150383946938</v>
      </c>
      <c r="Z203">
        <v>2681.2269449508649</v>
      </c>
      <c r="AA203">
        <v>2670.3592822821629</v>
      </c>
      <c r="AB203">
        <v>2657.9225117205369</v>
      </c>
      <c r="AC203">
        <v>2644.323148922791</v>
      </c>
      <c r="AD203">
        <v>2629.961727657394</v>
      </c>
      <c r="AE203">
        <v>2615.2313712340961</v>
      </c>
      <c r="AF203">
        <v>2600.5169575657792</v>
      </c>
      <c r="AG203">
        <v>2586.1948591629748</v>
      </c>
      <c r="AH203">
        <v>2572.6332371008912</v>
      </c>
      <c r="AI203">
        <v>2560.192868055251</v>
      </c>
      <c r="AJ203">
        <v>2549.2284857578552</v>
      </c>
      <c r="AK203">
        <v>2540.0906225646768</v>
      </c>
      <c r="AL203">
        <v>2533.127943173381</v>
      </c>
      <c r="AM203">
        <v>2528.6900708321109</v>
      </c>
      <c r="AN203">
        <v>2527.130916660411</v>
      </c>
    </row>
    <row r="204" spans="1:40" ht="14.25" x14ac:dyDescent="0.2">
      <c r="A204" s="234" t="s">
        <v>122</v>
      </c>
      <c r="B204">
        <v>2335.083832377868</v>
      </c>
      <c r="C204">
        <v>2350.813545455645</v>
      </c>
      <c r="D204">
        <v>2391.481120614571</v>
      </c>
      <c r="E204">
        <v>2447.3792179821862</v>
      </c>
      <c r="F204">
        <v>2509.8558997586829</v>
      </c>
      <c r="G204">
        <v>2575.9531961114299</v>
      </c>
      <c r="H204">
        <v>2644.0669964792719</v>
      </c>
      <c r="I204">
        <v>2712.4134996408802</v>
      </c>
      <c r="J204">
        <v>2779.0217168010281</v>
      </c>
      <c r="K204">
        <v>2842.035317425828</v>
      </c>
      <c r="L204">
        <v>2900.6700010292161</v>
      </c>
      <c r="M204">
        <v>2954.4291107244039</v>
      </c>
      <c r="N204">
        <v>3002.8268893579839</v>
      </c>
      <c r="O204">
        <v>3045.3945403067019</v>
      </c>
      <c r="P204">
        <v>3081.7862687989959</v>
      </c>
      <c r="Q204">
        <v>3112.0927477689929</v>
      </c>
      <c r="R204">
        <v>3136.5560734056148</v>
      </c>
      <c r="S204">
        <v>3155.4662046265071</v>
      </c>
      <c r="T204">
        <v>3169.1544639408339</v>
      </c>
      <c r="U204">
        <v>3177.9870399033821</v>
      </c>
      <c r="V204">
        <v>3182.3586378865339</v>
      </c>
      <c r="W204">
        <v>3182.6864065278269</v>
      </c>
      <c r="X204">
        <v>3179.404246908276</v>
      </c>
      <c r="Y204">
        <v>3172.9575911368261</v>
      </c>
      <c r="Z204">
        <v>3163.798717293791</v>
      </c>
      <c r="AA204">
        <v>3152.3826492258409</v>
      </c>
      <c r="AB204">
        <v>3139.163672959723</v>
      </c>
      <c r="AC204">
        <v>3124.5924868584261</v>
      </c>
      <c r="AD204">
        <v>3109.113990312017</v>
      </c>
      <c r="AE204">
        <v>3093.1657058650649</v>
      </c>
      <c r="AF204">
        <v>3077.1768222778892</v>
      </c>
      <c r="AG204">
        <v>3061.5678410780929</v>
      </c>
      <c r="AH204">
        <v>3046.7508066128612</v>
      </c>
      <c r="AI204">
        <v>3033.1300993644691</v>
      </c>
      <c r="AJ204">
        <v>3021.103774231879</v>
      </c>
      <c r="AK204">
        <v>3011.0654295099398</v>
      </c>
      <c r="AL204">
        <v>3003.4065983328901</v>
      </c>
      <c r="AM204">
        <v>2998.519662349865</v>
      </c>
      <c r="AN204">
        <v>2996.8012973752898</v>
      </c>
    </row>
    <row r="205" spans="1:40" ht="14.25" x14ac:dyDescent="0.2">
      <c r="A205" s="234" t="s">
        <v>69</v>
      </c>
      <c r="B205">
        <v>4568.3236898109044</v>
      </c>
      <c r="C205">
        <v>4572.8412406367779</v>
      </c>
      <c r="D205">
        <v>4588.588251567985</v>
      </c>
      <c r="E205">
        <v>4618.953191600599</v>
      </c>
      <c r="F205">
        <v>4665.9877880149634</v>
      </c>
      <c r="G205">
        <v>4725.7233385836498</v>
      </c>
      <c r="H205">
        <v>4792.5096871060814</v>
      </c>
      <c r="I205">
        <v>4860.4118463090981</v>
      </c>
      <c r="J205">
        <v>4923.1589755573168</v>
      </c>
      <c r="K205">
        <v>4975.1266247012854</v>
      </c>
      <c r="L205">
        <v>5014.3697133489077</v>
      </c>
      <c r="M205">
        <v>5039.9515556623601</v>
      </c>
      <c r="N205">
        <v>5051.0309864698584</v>
      </c>
      <c r="O205">
        <v>5046.8828878141503</v>
      </c>
      <c r="P205">
        <v>5027.2394933433643</v>
      </c>
      <c r="Q205">
        <v>4993.2553403818338</v>
      </c>
      <c r="R205">
        <v>4946.503179343742</v>
      </c>
      <c r="S205">
        <v>4888.6122607953939</v>
      </c>
      <c r="T205">
        <v>4821.2332254344246</v>
      </c>
      <c r="U205">
        <v>4746.0073059247916</v>
      </c>
      <c r="V205">
        <v>4664.5402271825478</v>
      </c>
      <c r="W205">
        <v>4578.3809651878701</v>
      </c>
      <c r="X205">
        <v>4489.0053324662586</v>
      </c>
      <c r="Y205">
        <v>4397.8042043459773</v>
      </c>
      <c r="Z205">
        <v>4306.0760845887889</v>
      </c>
      <c r="AA205">
        <v>4215.0236305138142</v>
      </c>
      <c r="AB205">
        <v>4125.7537132641537</v>
      </c>
      <c r="AC205">
        <v>4039.2805744028542</v>
      </c>
      <c r="AD205">
        <v>3956.531651098579</v>
      </c>
      <c r="AE205">
        <v>3878.3556742591659</v>
      </c>
      <c r="AF205">
        <v>3805.5326928783061</v>
      </c>
      <c r="AG205">
        <v>3738.7857399274449</v>
      </c>
      <c r="AH205">
        <v>3678.7939274542132</v>
      </c>
      <c r="AI205">
        <v>3626.2068391378962</v>
      </c>
      <c r="AJ205">
        <v>3581.6601763878271</v>
      </c>
      <c r="AK205">
        <v>3545.792709212079</v>
      </c>
      <c r="AL205">
        <v>3519.264686754002</v>
      </c>
      <c r="AM205">
        <v>3502.7779770903762</v>
      </c>
      <c r="AN205">
        <v>3497.0983355559229</v>
      </c>
    </row>
    <row r="206" spans="1:40" ht="14.25" x14ac:dyDescent="0.2">
      <c r="A206" s="234" t="s">
        <v>70</v>
      </c>
      <c r="B206">
        <v>2146.8175625414901</v>
      </c>
      <c r="C206">
        <v>2135.355806438848</v>
      </c>
      <c r="D206">
        <v>2111.1974711826761</v>
      </c>
      <c r="E206">
        <v>2089.3965400684319</v>
      </c>
      <c r="F206">
        <v>2081.305952483744</v>
      </c>
      <c r="G206">
        <v>2085.5593026962429</v>
      </c>
      <c r="H206">
        <v>2097.8235954311822</v>
      </c>
      <c r="I206">
        <v>2113.7977756251212</v>
      </c>
      <c r="J206">
        <v>2129.090875174551</v>
      </c>
      <c r="K206">
        <v>2139.903222363771</v>
      </c>
      <c r="L206">
        <v>2145.2339873715059</v>
      </c>
      <c r="M206">
        <v>2144.8250587583202</v>
      </c>
      <c r="N206">
        <v>2138.463384678706</v>
      </c>
      <c r="O206">
        <v>2125.9868170852269</v>
      </c>
      <c r="P206">
        <v>2107.4169842743222</v>
      </c>
      <c r="Q206">
        <v>2083.3347031605549</v>
      </c>
      <c r="R206">
        <v>2054.4712832232999</v>
      </c>
      <c r="S206">
        <v>2021.5633147704921</v>
      </c>
      <c r="T206">
        <v>1985.3389229770751</v>
      </c>
      <c r="U206">
        <v>1946.5062112921321</v>
      </c>
      <c r="V206">
        <v>1905.7439475777751</v>
      </c>
      <c r="W206">
        <v>1863.6944586473969</v>
      </c>
      <c r="X206">
        <v>1820.9586292448209</v>
      </c>
      <c r="Y206">
        <v>1778.0928500368179</v>
      </c>
      <c r="Z206">
        <v>1735.607724983762</v>
      </c>
      <c r="AA206">
        <v>1693.9683299101321</v>
      </c>
      <c r="AB206">
        <v>1653.5958091887589</v>
      </c>
      <c r="AC206">
        <v>1614.8701039539301</v>
      </c>
      <c r="AD206">
        <v>1578.1336209434339</v>
      </c>
      <c r="AE206">
        <v>1543.695673869403</v>
      </c>
      <c r="AF206">
        <v>1511.8375573349449</v>
      </c>
      <c r="AG206">
        <v>1482.818145301522</v>
      </c>
      <c r="AH206">
        <v>1456.8799409270021</v>
      </c>
      <c r="AI206">
        <v>1434.2555416271689</v>
      </c>
      <c r="AJ206">
        <v>1415.1745223107609</v>
      </c>
      <c r="AK206">
        <v>1399.8707812224211</v>
      </c>
      <c r="AL206">
        <v>1388.590437527303</v>
      </c>
      <c r="AM206">
        <v>1381.6004190662211</v>
      </c>
      <c r="AN206">
        <v>1379.197934614383</v>
      </c>
    </row>
    <row r="207" spans="1:40" ht="14.25" x14ac:dyDescent="0.2">
      <c r="A207" s="234" t="s">
        <v>71</v>
      </c>
      <c r="B207">
        <v>1532.4140383714739</v>
      </c>
      <c r="C207">
        <v>1525.4416201676111</v>
      </c>
      <c r="D207">
        <v>1510.9718626833951</v>
      </c>
      <c r="E207">
        <v>1498.518273176564</v>
      </c>
      <c r="F207">
        <v>1495.249675496246</v>
      </c>
      <c r="G207">
        <v>1500.0397656769469</v>
      </c>
      <c r="H207">
        <v>1509.7955659435549</v>
      </c>
      <c r="I207">
        <v>1521.418780751394</v>
      </c>
      <c r="J207">
        <v>1531.7348398032859</v>
      </c>
      <c r="K207">
        <v>1538.0413259365271</v>
      </c>
      <c r="L207">
        <v>1539.8318624761239</v>
      </c>
      <c r="M207">
        <v>1537.188895759841</v>
      </c>
      <c r="N207">
        <v>1530.233028143133</v>
      </c>
      <c r="O207">
        <v>1519.1199144054619</v>
      </c>
      <c r="P207">
        <v>1504.0816145635481</v>
      </c>
      <c r="Q207">
        <v>1485.552888671511</v>
      </c>
      <c r="R207">
        <v>1464.0222069900481</v>
      </c>
      <c r="S207">
        <v>1439.9768223620199</v>
      </c>
      <c r="T207">
        <v>1413.8947803123549</v>
      </c>
      <c r="U207">
        <v>1386.2382982701131</v>
      </c>
      <c r="V207">
        <v>1357.448519845829</v>
      </c>
      <c r="W207">
        <v>1327.9416036961411</v>
      </c>
      <c r="X207">
        <v>1298.1060705018981</v>
      </c>
      <c r="Y207">
        <v>1268.3013057654559</v>
      </c>
      <c r="Z207">
        <v>1238.8570998217201</v>
      </c>
      <c r="AA207">
        <v>1210.0740986596211</v>
      </c>
      <c r="AB207">
        <v>1182.225038686862</v>
      </c>
      <c r="AC207">
        <v>1155.556644195344</v>
      </c>
      <c r="AD207">
        <v>1130.292076782775</v>
      </c>
      <c r="AE207">
        <v>1106.6338402489571</v>
      </c>
      <c r="AF207">
        <v>1084.767061565198</v>
      </c>
      <c r="AG207">
        <v>1064.8630876634129</v>
      </c>
      <c r="AH207">
        <v>1047.0833584824711</v>
      </c>
      <c r="AI207">
        <v>1031.5835386565041</v>
      </c>
      <c r="AJ207">
        <v>1018.517913396971</v>
      </c>
      <c r="AK207">
        <v>1008.044078731977</v>
      </c>
      <c r="AL207">
        <v>1000.327982826444</v>
      </c>
      <c r="AM207">
        <v>995.54940442472423</v>
      </c>
      <c r="AN207">
        <v>993.90798769345236</v>
      </c>
    </row>
    <row r="208" spans="1:40" ht="14.25" x14ac:dyDescent="0.2">
      <c r="A208" s="234" t="s">
        <v>72</v>
      </c>
      <c r="B208">
        <v>1144.432816780665</v>
      </c>
      <c r="C208">
        <v>1183.162752184388</v>
      </c>
      <c r="D208">
        <v>1281.618042401162</v>
      </c>
      <c r="E208">
        <v>1411.757234738094</v>
      </c>
      <c r="F208">
        <v>1543.216122251067</v>
      </c>
      <c r="G208">
        <v>1669.31995582486</v>
      </c>
      <c r="H208">
        <v>1791.5543681455661</v>
      </c>
      <c r="I208">
        <v>1912.623303781148</v>
      </c>
      <c r="J208">
        <v>2036.4296314076939</v>
      </c>
      <c r="K208">
        <v>2166.9536987637989</v>
      </c>
      <c r="L208">
        <v>2304.3209228927349</v>
      </c>
      <c r="M208">
        <v>2447.3186781680588</v>
      </c>
      <c r="N208">
        <v>2594.3791167167929</v>
      </c>
      <c r="O208">
        <v>2743.549697361228</v>
      </c>
      <c r="P208">
        <v>2892.7971552958188</v>
      </c>
      <c r="Q208">
        <v>3041.1007436819941</v>
      </c>
      <c r="R208">
        <v>3187.7289336086978</v>
      </c>
      <c r="S208">
        <v>3331.960070456375</v>
      </c>
      <c r="T208">
        <v>3473.0904585525709</v>
      </c>
      <c r="U208">
        <v>3610.4420608857581</v>
      </c>
      <c r="V208">
        <v>3743.3696874412599</v>
      </c>
      <c r="W208">
        <v>3871.267561268502</v>
      </c>
      <c r="X208">
        <v>3993.5751689477611</v>
      </c>
      <c r="Y208">
        <v>4109.7823210890656</v>
      </c>
      <c r="Z208">
        <v>4219.4333682510351</v>
      </c>
      <c r="AA208">
        <v>4322.130537619043</v>
      </c>
      <c r="AB208">
        <v>4417.5363753682004</v>
      </c>
      <c r="AC208">
        <v>4505.375298354842</v>
      </c>
      <c r="AD208">
        <v>4585.4342761869648</v>
      </c>
      <c r="AE208">
        <v>4657.5626804588956</v>
      </c>
      <c r="AF208">
        <v>4721.6713517126573</v>
      </c>
      <c r="AG208">
        <v>4777.7309463086349</v>
      </c>
      <c r="AH208">
        <v>4825.7696347331994</v>
      </c>
      <c r="AI208">
        <v>4865.8702298972557</v>
      </c>
      <c r="AJ208">
        <v>4898.1668287200118</v>
      </c>
      <c r="AK208">
        <v>4922.8410528352206</v>
      </c>
      <c r="AL208">
        <v>4940.1179747501756</v>
      </c>
      <c r="AM208">
        <v>4950.2618144169955</v>
      </c>
      <c r="AN208">
        <v>4953.5714881608365</v>
      </c>
    </row>
    <row r="209" spans="1:40" ht="14.25" x14ac:dyDescent="0.2">
      <c r="A209" s="234" t="s">
        <v>73</v>
      </c>
      <c r="B209">
        <v>9.2604801376398402</v>
      </c>
      <c r="C209">
        <v>9.3957764777078321</v>
      </c>
      <c r="D209">
        <v>9.7357773432037789</v>
      </c>
      <c r="E209">
        <v>10.180240436081521</v>
      </c>
      <c r="F209">
        <v>10.63637310998277</v>
      </c>
      <c r="G209">
        <v>11.08480287760718</v>
      </c>
      <c r="H209">
        <v>11.52656873330368</v>
      </c>
      <c r="I209">
        <v>11.96323266845417</v>
      </c>
      <c r="J209">
        <v>12.396876229690371</v>
      </c>
      <c r="K209">
        <v>12.82867834235733</v>
      </c>
      <c r="L209">
        <v>13.25427619765561</v>
      </c>
      <c r="M209">
        <v>13.66737241304973</v>
      </c>
      <c r="N209">
        <v>14.06110380769978</v>
      </c>
      <c r="O209">
        <v>14.428116386329391</v>
      </c>
      <c r="P209">
        <v>14.761914785280419</v>
      </c>
      <c r="Q209">
        <v>15.060927823737829</v>
      </c>
      <c r="R209">
        <v>15.32520929486002</v>
      </c>
      <c r="S209">
        <v>15.55522985023895</v>
      </c>
      <c r="T209">
        <v>15.75184610767489</v>
      </c>
      <c r="U209">
        <v>15.916265464666219</v>
      </c>
      <c r="V209">
        <v>16.05000795481989</v>
      </c>
      <c r="W209">
        <v>16.154866428431891</v>
      </c>
      <c r="X209">
        <v>16.23286624810024</v>
      </c>
      <c r="Y209">
        <v>16.286225573910169</v>
      </c>
      <c r="Z209">
        <v>16.317317178869601</v>
      </c>
      <c r="AA209">
        <v>16.328632591786459</v>
      </c>
      <c r="AB209">
        <v>16.322749218815371</v>
      </c>
      <c r="AC209">
        <v>16.302300952649009</v>
      </c>
      <c r="AD209">
        <v>16.269952644909779</v>
      </c>
      <c r="AE209">
        <v>16.22837869674591</v>
      </c>
      <c r="AF209">
        <v>16.180245917929049</v>
      </c>
      <c r="AG209">
        <v>16.128200717906719</v>
      </c>
      <c r="AH209">
        <v>16.07486062446295</v>
      </c>
      <c r="AI209">
        <v>16.022810077384189</v>
      </c>
      <c r="AJ209">
        <v>15.974600415799371</v>
      </c>
      <c r="AK209">
        <v>15.93275396830572</v>
      </c>
      <c r="AL209">
        <v>15.899772164077421</v>
      </c>
      <c r="AM209">
        <v>15.87814761035207</v>
      </c>
      <c r="AN209">
        <v>15.87038012662914</v>
      </c>
    </row>
    <row r="210" spans="1:40" ht="14.25" x14ac:dyDescent="0.2">
      <c r="A210" s="234" t="s">
        <v>101</v>
      </c>
      <c r="B210">
        <v>907.3493796355416</v>
      </c>
      <c r="C210">
        <v>914.70556212106101</v>
      </c>
      <c r="D210">
        <v>933.52822684651881</v>
      </c>
      <c r="E210">
        <v>958.96260173014844</v>
      </c>
      <c r="F210">
        <v>986.67364133978629</v>
      </c>
      <c r="G210">
        <v>1015.397104793731</v>
      </c>
      <c r="H210">
        <v>1044.630228705201</v>
      </c>
      <c r="I210">
        <v>1073.809559621737</v>
      </c>
      <c r="J210">
        <v>1102.3098465136211</v>
      </c>
      <c r="K210">
        <v>1129.5333199836421</v>
      </c>
      <c r="L210">
        <v>1155.192554014903</v>
      </c>
      <c r="M210">
        <v>1179.082477059889</v>
      </c>
      <c r="N210">
        <v>1200.99985471681</v>
      </c>
      <c r="O210">
        <v>1220.7456506131709</v>
      </c>
      <c r="P210">
        <v>1238.16537811179</v>
      </c>
      <c r="Q210">
        <v>1253.268940978267</v>
      </c>
      <c r="R210">
        <v>1266.124003841695</v>
      </c>
      <c r="S210">
        <v>1276.817264975034</v>
      </c>
      <c r="T210">
        <v>1285.452351822785</v>
      </c>
      <c r="U210">
        <v>1292.1476628795649</v>
      </c>
      <c r="V210">
        <v>1297.034207679668</v>
      </c>
      <c r="W210">
        <v>1300.253491435227</v>
      </c>
      <c r="X210">
        <v>1301.9554850740519</v>
      </c>
      <c r="Y210">
        <v>1302.2967153503689</v>
      </c>
      <c r="Z210">
        <v>1301.4385035783171</v>
      </c>
      <c r="AA210">
        <v>1299.545375582346</v>
      </c>
      <c r="AB210">
        <v>1296.783659848566</v>
      </c>
      <c r="AC210">
        <v>1293.3202857390841</v>
      </c>
      <c r="AD210">
        <v>1289.321789104597</v>
      </c>
      <c r="AE210">
        <v>1284.953528774786</v>
      </c>
      <c r="AF210">
        <v>1280.379114267975</v>
      </c>
      <c r="AG210">
        <v>1275.760042664449</v>
      </c>
      <c r="AH210">
        <v>1271.2555409351221</v>
      </c>
      <c r="AI210">
        <v>1267.022609099175</v>
      </c>
      <c r="AJ210">
        <v>1263.2162593813771</v>
      </c>
      <c r="AK210">
        <v>1259.989947029256</v>
      </c>
      <c r="AL210">
        <v>1257.496189609968</v>
      </c>
      <c r="AM210">
        <v>1255.8873734202621</v>
      </c>
      <c r="AN210">
        <v>1255.3167481040541</v>
      </c>
    </row>
    <row r="211" spans="1:40" ht="14.25" x14ac:dyDescent="0.2">
      <c r="A211" s="234" t="s">
        <v>102</v>
      </c>
      <c r="B211">
        <v>1483.3175160522719</v>
      </c>
      <c r="C211">
        <v>1539.4396160395811</v>
      </c>
      <c r="D211">
        <v>1682.8904823148091</v>
      </c>
      <c r="E211">
        <v>1874.023816959954</v>
      </c>
      <c r="F211">
        <v>2068.3111568860008</v>
      </c>
      <c r="G211">
        <v>2255.3289222681101</v>
      </c>
      <c r="H211">
        <v>2436.8171723978662</v>
      </c>
      <c r="I211">
        <v>2616.5006235157998</v>
      </c>
      <c r="J211">
        <v>2800.073129246131</v>
      </c>
      <c r="K211">
        <v>2993.7627199424901</v>
      </c>
      <c r="L211">
        <v>3199.2327759030891</v>
      </c>
      <c r="M211">
        <v>3416.794017531804</v>
      </c>
      <c r="N211">
        <v>3646.7020346089639</v>
      </c>
      <c r="O211">
        <v>3889.146610287763</v>
      </c>
      <c r="P211">
        <v>4144.2024344843012</v>
      </c>
      <c r="Q211">
        <v>4411.6837799992209</v>
      </c>
      <c r="R211">
        <v>4691.2085479225516</v>
      </c>
      <c r="S211">
        <v>4982.2123871943058</v>
      </c>
      <c r="T211">
        <v>5283.9299295829442</v>
      </c>
      <c r="U211">
        <v>5595.3770902362594</v>
      </c>
      <c r="V211">
        <v>5915.3350892651206</v>
      </c>
      <c r="W211">
        <v>6242.3369224230837</v>
      </c>
      <c r="X211">
        <v>6574.6570689138944</v>
      </c>
      <c r="Y211">
        <v>6910.3052662512446</v>
      </c>
      <c r="Z211">
        <v>7247.025200129593</v>
      </c>
      <c r="AA211">
        <v>7582.2989455666811</v>
      </c>
      <c r="AB211">
        <v>7913.3579485082182</v>
      </c>
      <c r="AC211">
        <v>8237.2012496189709</v>
      </c>
      <c r="AD211">
        <v>8550.6215201613049</v>
      </c>
      <c r="AE211">
        <v>8850.2393012548619</v>
      </c>
      <c r="AF211">
        <v>9132.5456120166036</v>
      </c>
      <c r="AG211">
        <v>9393.952821177103</v>
      </c>
      <c r="AH211">
        <v>9630.8533657118787</v>
      </c>
      <c r="AI211">
        <v>9839.685556934468</v>
      </c>
      <c r="AJ211">
        <v>10017.00535076899</v>
      </c>
      <c r="AK211">
        <v>10159.56258916566</v>
      </c>
      <c r="AL211">
        <v>10264.37986133396</v>
      </c>
      <c r="AM211">
        <v>10328.831806433849</v>
      </c>
      <c r="AN211">
        <v>10350.72240480419</v>
      </c>
    </row>
    <row r="212" spans="1:40" ht="14.25" x14ac:dyDescent="0.2">
      <c r="A212" s="234" t="s">
        <v>103</v>
      </c>
      <c r="B212">
        <v>474.62286420659473</v>
      </c>
      <c r="C212">
        <v>485.62796172595949</v>
      </c>
      <c r="D212">
        <v>513.32975866288893</v>
      </c>
      <c r="E212">
        <v>549.50093037040415</v>
      </c>
      <c r="F212">
        <v>585.99479503975851</v>
      </c>
      <c r="G212">
        <v>621.12200481932064</v>
      </c>
      <c r="H212">
        <v>655.17149676758788</v>
      </c>
      <c r="I212">
        <v>688.59694204444543</v>
      </c>
      <c r="J212">
        <v>722.01179321956931</v>
      </c>
      <c r="K212">
        <v>756.0229161141059</v>
      </c>
      <c r="L212">
        <v>790.67958496016342</v>
      </c>
      <c r="M212">
        <v>825.8661902126903</v>
      </c>
      <c r="N212">
        <v>861.45211644783774</v>
      </c>
      <c r="O212">
        <v>897.29157409159723</v>
      </c>
      <c r="P212">
        <v>933.23355154152648</v>
      </c>
      <c r="Q212">
        <v>969.15488605490771</v>
      </c>
      <c r="R212">
        <v>1004.936283508154</v>
      </c>
      <c r="S212">
        <v>1040.453694137899</v>
      </c>
      <c r="T212">
        <v>1075.5789135328159</v>
      </c>
      <c r="U212">
        <v>1110.180248081195</v>
      </c>
      <c r="V212">
        <v>1144.1232414403801</v>
      </c>
      <c r="W212">
        <v>1177.271457689169</v>
      </c>
      <c r="X212">
        <v>1209.487315928933</v>
      </c>
      <c r="Y212">
        <v>1240.632970227975</v>
      </c>
      <c r="Z212">
        <v>1270.571227971159</v>
      </c>
      <c r="AA212">
        <v>1299.1664988981299</v>
      </c>
      <c r="AB212">
        <v>1326.2857664032069</v>
      </c>
      <c r="AC212">
        <v>1351.7995720428089</v>
      </c>
      <c r="AD212">
        <v>1375.5830036655241</v>
      </c>
      <c r="AE212">
        <v>1397.5166771587401</v>
      </c>
      <c r="AF212">
        <v>1417.4877015050729</v>
      </c>
      <c r="AG212">
        <v>1435.3906166719389</v>
      </c>
      <c r="AH212">
        <v>1451.128293826167</v>
      </c>
      <c r="AI212">
        <v>1464.6127874786389</v>
      </c>
      <c r="AJ212">
        <v>1475.7661294252939</v>
      </c>
      <c r="AK212">
        <v>1484.521054761278</v>
      </c>
      <c r="AL212">
        <v>1490.821650803661</v>
      </c>
      <c r="AM212">
        <v>1494.6239204605549</v>
      </c>
      <c r="AN212">
        <v>1495.8962524241481</v>
      </c>
    </row>
    <row r="213" spans="1:40" ht="14.25" x14ac:dyDescent="0.2">
      <c r="A213" s="21" t="s">
        <v>253</v>
      </c>
      <c r="B213">
        <v>107085.79216328829</v>
      </c>
      <c r="C213">
        <v>110187.96727611531</v>
      </c>
      <c r="D213">
        <v>117957.96750736541</v>
      </c>
      <c r="E213">
        <v>127964.76884782439</v>
      </c>
      <c r="F213">
        <v>137678.80771818751</v>
      </c>
      <c r="G213">
        <v>146540.60186296809</v>
      </c>
      <c r="H213">
        <v>154642.18370388859</v>
      </c>
      <c r="I213">
        <v>162159.3663120229</v>
      </c>
      <c r="J213">
        <v>169342.16156357829</v>
      </c>
      <c r="K213">
        <v>176448.3357606479</v>
      </c>
      <c r="L213">
        <v>183544.66397431781</v>
      </c>
      <c r="M213">
        <v>190649.42022298739</v>
      </c>
      <c r="N213">
        <v>197786.4536308721</v>
      </c>
      <c r="O213">
        <v>204985.30425726311</v>
      </c>
      <c r="P213">
        <v>212271.57931000841</v>
      </c>
      <c r="Q213">
        <v>219635.11576058681</v>
      </c>
      <c r="R213">
        <v>227054.6387168736</v>
      </c>
      <c r="S213">
        <v>234506.8480005973</v>
      </c>
      <c r="T213">
        <v>241966.42170261391</v>
      </c>
      <c r="U213">
        <v>249406.04196877961</v>
      </c>
      <c r="V213">
        <v>256796.4451499577</v>
      </c>
      <c r="W213">
        <v>264106.49830739439</v>
      </c>
      <c r="X213">
        <v>271303.30386490159</v>
      </c>
      <c r="Y213">
        <v>278352.33393878088</v>
      </c>
      <c r="Z213">
        <v>285217.59555267682</v>
      </c>
      <c r="AA213">
        <v>291861.82755674998</v>
      </c>
      <c r="AB213">
        <v>298246.72961905139</v>
      </c>
      <c r="AC213">
        <v>304333.22314427211</v>
      </c>
      <c r="AD213">
        <v>310081.74340518378</v>
      </c>
      <c r="AE213">
        <v>315452.56155162217</v>
      </c>
      <c r="AF213">
        <v>320406.13449927513</v>
      </c>
      <c r="AG213">
        <v>324903.48000671092</v>
      </c>
      <c r="AH213">
        <v>328906.57353714848</v>
      </c>
      <c r="AI213">
        <v>332378.76278655202</v>
      </c>
      <c r="AJ213">
        <v>335285.19505910389</v>
      </c>
      <c r="AK213">
        <v>337593.25200355757</v>
      </c>
      <c r="AL213">
        <v>339272.9856097934</v>
      </c>
      <c r="AM213">
        <v>340297.54882474308</v>
      </c>
      <c r="AN213">
        <v>340643.61370201141</v>
      </c>
    </row>
    <row r="214" spans="1:40" ht="14.25" x14ac:dyDescent="0.2">
      <c r="A214" s="21" t="s">
        <v>254</v>
      </c>
      <c r="B214">
        <v>16696.536385320011</v>
      </c>
      <c r="C214">
        <v>16997.043313022059</v>
      </c>
      <c r="D214">
        <v>17740.302893875909</v>
      </c>
      <c r="E214">
        <v>18681.396707030999</v>
      </c>
      <c r="F214">
        <v>19587.113308879769</v>
      </c>
      <c r="G214">
        <v>20409.147817653091</v>
      </c>
      <c r="H214">
        <v>21153.650423673469</v>
      </c>
      <c r="I214">
        <v>21830.539327657301</v>
      </c>
      <c r="J214">
        <v>22453.030743542829</v>
      </c>
      <c r="K214">
        <v>23034.448098570341</v>
      </c>
      <c r="L214">
        <v>23579.095586706419</v>
      </c>
      <c r="M214">
        <v>24089.368836874411</v>
      </c>
      <c r="N214">
        <v>24568.299635803101</v>
      </c>
      <c r="O214">
        <v>25019.500449763989</v>
      </c>
      <c r="P214">
        <v>25446.2968933054</v>
      </c>
      <c r="Q214">
        <v>25849.13316179502</v>
      </c>
      <c r="R214">
        <v>26227.80488123318</v>
      </c>
      <c r="S214">
        <v>26582.24150690703</v>
      </c>
      <c r="T214">
        <v>26912.50218168111</v>
      </c>
      <c r="U214">
        <v>27218.770802404979</v>
      </c>
      <c r="V214">
        <v>27501.35040081845</v>
      </c>
      <c r="W214">
        <v>27760.656947018779</v>
      </c>
      <c r="X214">
        <v>27997.21268356271</v>
      </c>
      <c r="Y214">
        <v>28211.639096761879</v>
      </c>
      <c r="Z214">
        <v>28404.649628853502</v>
      </c>
      <c r="AA214">
        <v>28577.042230676641</v>
      </c>
      <c r="AB214">
        <v>28729.6918494317</v>
      </c>
      <c r="AC214">
        <v>28863.542940242289</v>
      </c>
      <c r="AD214">
        <v>28979.602083743321</v>
      </c>
      <c r="AE214">
        <v>29078.930784981669</v>
      </c>
      <c r="AF214">
        <v>29162.638521683279</v>
      </c>
      <c r="AG214">
        <v>29231.876102588711</v>
      </c>
      <c r="AH214">
        <v>29287.829389214821</v>
      </c>
      <c r="AI214">
        <v>29331.713427209968</v>
      </c>
      <c r="AJ214">
        <v>29364.767026531059</v>
      </c>
      <c r="AK214">
        <v>29388.247823098871</v>
      </c>
      <c r="AL214">
        <v>29403.427848457381</v>
      </c>
      <c r="AM214">
        <v>29411.589628350481</v>
      </c>
      <c r="AN214">
        <v>29414.0228260886</v>
      </c>
    </row>
    <row r="215" spans="1:40" ht="14.25" x14ac:dyDescent="0.2">
      <c r="A215" s="21" t="s">
        <v>257</v>
      </c>
      <c r="B215">
        <v>90528.212015436089</v>
      </c>
      <c r="C215">
        <v>93278.172522829729</v>
      </c>
      <c r="D215">
        <v>100143.9015643106</v>
      </c>
      <c r="E215">
        <v>108918.51422402691</v>
      </c>
      <c r="F215">
        <v>117289.3225312096</v>
      </c>
      <c r="G215">
        <v>124793.4300085002</v>
      </c>
      <c r="H215">
        <v>131601.50670261131</v>
      </c>
      <c r="I215">
        <v>137982.9160413369</v>
      </c>
      <c r="J215">
        <v>144292.7514781135</v>
      </c>
      <c r="K215">
        <v>150877.89684874081</v>
      </c>
      <c r="L215">
        <v>157785.398721907</v>
      </c>
      <c r="M215">
        <v>164973.43150178611</v>
      </c>
      <c r="N215">
        <v>172390.4223450768</v>
      </c>
      <c r="O215">
        <v>179974.1419645132</v>
      </c>
      <c r="P215">
        <v>187661.0422007262</v>
      </c>
      <c r="Q215">
        <v>195419.27013107151</v>
      </c>
      <c r="R215">
        <v>203224.1782588363</v>
      </c>
      <c r="S215">
        <v>211049.13040468271</v>
      </c>
      <c r="T215">
        <v>218865.56368622719</v>
      </c>
      <c r="U215">
        <v>226643.0758623188</v>
      </c>
      <c r="V215">
        <v>234349.53923068431</v>
      </c>
      <c r="W215">
        <v>241951.24197310361</v>
      </c>
      <c r="X215">
        <v>249413.05750088111</v>
      </c>
      <c r="Y215">
        <v>256698.64196698731</v>
      </c>
      <c r="Z215">
        <v>263770.65968309052</v>
      </c>
      <c r="AA215">
        <v>270591.03571443207</v>
      </c>
      <c r="AB215">
        <v>277121.23442906328</v>
      </c>
      <c r="AC215">
        <v>283322.56225781387</v>
      </c>
      <c r="AD215">
        <v>289156.49238628038</v>
      </c>
      <c r="AE215">
        <v>294585.00856017292</v>
      </c>
      <c r="AF215">
        <v>299570.96465174702</v>
      </c>
      <c r="AG215">
        <v>304078.45612007601</v>
      </c>
      <c r="AH215">
        <v>308073.19901433069</v>
      </c>
      <c r="AI215">
        <v>311522.91173070291</v>
      </c>
      <c r="AJ215">
        <v>314397.69435338711</v>
      </c>
      <c r="AK215">
        <v>316670.40010162099</v>
      </c>
      <c r="AL215">
        <v>318316.9931807876</v>
      </c>
      <c r="AM215">
        <v>319316.88720756891</v>
      </c>
      <c r="AN215">
        <v>319653.25835739321</v>
      </c>
    </row>
    <row r="216" spans="1:40" ht="14.25" x14ac:dyDescent="0.2">
      <c r="A216" s="21" t="s">
        <v>258</v>
      </c>
      <c r="B216">
        <v>69030.48514791824</v>
      </c>
      <c r="C216">
        <v>70788.974009325946</v>
      </c>
      <c r="D216">
        <v>75148.727036552926</v>
      </c>
      <c r="E216">
        <v>80664.390724760728</v>
      </c>
      <c r="F216">
        <v>85883.053964000268</v>
      </c>
      <c r="G216">
        <v>90534.218165336148</v>
      </c>
      <c r="H216">
        <v>94732.766666850337</v>
      </c>
      <c r="I216">
        <v>98644.394414611641</v>
      </c>
      <c r="J216">
        <v>102478.287694614</v>
      </c>
      <c r="K216">
        <v>106433.2748919322</v>
      </c>
      <c r="L216">
        <v>110533.3290750741</v>
      </c>
      <c r="M216">
        <v>114751.87782824109</v>
      </c>
      <c r="N216">
        <v>119057.71505088601</v>
      </c>
      <c r="O216">
        <v>123414.7144464376</v>
      </c>
      <c r="P216">
        <v>127787.08366486309</v>
      </c>
      <c r="Q216">
        <v>132157.1081542545</v>
      </c>
      <c r="R216">
        <v>136511.44876994751</v>
      </c>
      <c r="S216">
        <v>140836.11433493521</v>
      </c>
      <c r="T216">
        <v>145116.51216983679</v>
      </c>
      <c r="U216">
        <v>149337.5068644805</v>
      </c>
      <c r="V216">
        <v>153483.48728025981</v>
      </c>
      <c r="W216">
        <v>157538.44167275919</v>
      </c>
      <c r="X216">
        <v>161486.04071802099</v>
      </c>
      <c r="Y216">
        <v>165309.7281143752</v>
      </c>
      <c r="Z216">
        <v>168992.81831636859</v>
      </c>
      <c r="AA216">
        <v>172518.6008395039</v>
      </c>
      <c r="AB216">
        <v>175870.45045600311</v>
      </c>
      <c r="AC216">
        <v>179031.94248447521</v>
      </c>
      <c r="AD216">
        <v>181986.97226225911</v>
      </c>
      <c r="AE216">
        <v>184719.87778039111</v>
      </c>
      <c r="AF216">
        <v>187215.56435984431</v>
      </c>
      <c r="AG216">
        <v>189459.6301560862</v>
      </c>
      <c r="AH216">
        <v>191438.4911993242</v>
      </c>
      <c r="AI216">
        <v>193139.5046121644</v>
      </c>
      <c r="AJ216">
        <v>194551.08859686629</v>
      </c>
      <c r="AK216">
        <v>195662.83775274441</v>
      </c>
      <c r="AL216">
        <v>196465.63227223759</v>
      </c>
      <c r="AM216">
        <v>196951.73957310681</v>
      </c>
      <c r="AN216">
        <v>197114.90695518581</v>
      </c>
    </row>
    <row r="217" spans="1:40" ht="14.25" x14ac:dyDescent="0.2">
      <c r="A217" s="21" t="s">
        <v>125</v>
      </c>
      <c r="B217">
        <v>42091.75905114122</v>
      </c>
      <c r="C217">
        <v>44213.614194832197</v>
      </c>
      <c r="D217">
        <v>49675.373324943801</v>
      </c>
      <c r="E217">
        <v>56979.008652778582</v>
      </c>
      <c r="F217">
        <v>64240.896187716469</v>
      </c>
      <c r="G217">
        <v>70966.451478723859</v>
      </c>
      <c r="H217">
        <v>77238.371677909512</v>
      </c>
      <c r="I217">
        <v>83280.893072490609</v>
      </c>
      <c r="J217">
        <v>89450.671747611705</v>
      </c>
      <c r="K217">
        <v>96137.72155724169</v>
      </c>
      <c r="L217">
        <v>103426.3562977879</v>
      </c>
      <c r="M217">
        <v>111302.08334600741</v>
      </c>
      <c r="N217">
        <v>119734.00785075119</v>
      </c>
      <c r="O217">
        <v>128671.2121759788</v>
      </c>
      <c r="P217">
        <v>138052.5885456269</v>
      </c>
      <c r="Q217">
        <v>147851.34110452401</v>
      </c>
      <c r="R217">
        <v>158046.16116887491</v>
      </c>
      <c r="S217">
        <v>168609.10451245171</v>
      </c>
      <c r="T217">
        <v>179505.14313374821</v>
      </c>
      <c r="U217">
        <v>190691.78876320491</v>
      </c>
      <c r="V217">
        <v>202118.8078406594</v>
      </c>
      <c r="W217">
        <v>213728.04826425141</v>
      </c>
      <c r="X217">
        <v>225453.39819895569</v>
      </c>
      <c r="Y217">
        <v>237220.89653101741</v>
      </c>
      <c r="Z217">
        <v>248949.01306976599</v>
      </c>
      <c r="AA217">
        <v>260549.11425414711</v>
      </c>
      <c r="AB217">
        <v>271926.12686598179</v>
      </c>
      <c r="AC217">
        <v>282979.40806595387</v>
      </c>
      <c r="AD217">
        <v>293603.82497077552</v>
      </c>
      <c r="AE217">
        <v>303691.04104562948</v>
      </c>
      <c r="AF217">
        <v>313130.99990876717</v>
      </c>
      <c r="AG217">
        <v>321813.58990192541</v>
      </c>
      <c r="AH217">
        <v>329630.46518978401</v>
      </c>
      <c r="AI217">
        <v>336476.99148275109</v>
      </c>
      <c r="AJ217">
        <v>342254.27704135311</v>
      </c>
      <c r="AK217">
        <v>346871.24276216893</v>
      </c>
      <c r="AL217">
        <v>350246.67922874371</v>
      </c>
      <c r="AM217">
        <v>352311.23400315619</v>
      </c>
      <c r="AN217">
        <v>353009.26948482869</v>
      </c>
    </row>
    <row r="218" spans="1:40" ht="14.25" x14ac:dyDescent="0.2">
      <c r="A218" s="21" t="s">
        <v>108</v>
      </c>
      <c r="B218">
        <v>35734.097446895939</v>
      </c>
      <c r="C218">
        <v>37033.81712998209</v>
      </c>
      <c r="D218">
        <v>40307.857210862378</v>
      </c>
      <c r="E218">
        <v>44547.454969731327</v>
      </c>
      <c r="F218">
        <v>48638.697571205703</v>
      </c>
      <c r="G218">
        <v>52338.445459386203</v>
      </c>
      <c r="H218">
        <v>55719.993257976617</v>
      </c>
      <c r="I218">
        <v>58914.765883582608</v>
      </c>
      <c r="J218">
        <v>62105.724642232497</v>
      </c>
      <c r="K218">
        <v>65477.75084855457</v>
      </c>
      <c r="L218">
        <v>69059.877072237476</v>
      </c>
      <c r="M218">
        <v>72833.606948635177</v>
      </c>
      <c r="N218">
        <v>76774.296464621075</v>
      </c>
      <c r="O218">
        <v>80850.353615520056</v>
      </c>
      <c r="P218">
        <v>85028.22315506349</v>
      </c>
      <c r="Q218">
        <v>89291.161950154506</v>
      </c>
      <c r="R218">
        <v>93625.927952698607</v>
      </c>
      <c r="S218">
        <v>98017.627107741821</v>
      </c>
      <c r="T218">
        <v>102449.7072230585</v>
      </c>
      <c r="U218">
        <v>106903.97290757109</v>
      </c>
      <c r="V218">
        <v>111360.6236917343</v>
      </c>
      <c r="W218">
        <v>115798.31724364941</v>
      </c>
      <c r="X218">
        <v>120194.25932597469</v>
      </c>
      <c r="Y218">
        <v>124524.3217984958</v>
      </c>
      <c r="Z218">
        <v>128763.18955907279</v>
      </c>
      <c r="AA218">
        <v>132884.53683333981</v>
      </c>
      <c r="AB218">
        <v>136861.23267512521</v>
      </c>
      <c r="AC218">
        <v>140665.57493174321</v>
      </c>
      <c r="AD218">
        <v>144269.55127050879</v>
      </c>
      <c r="AE218">
        <v>147645.12516716259</v>
      </c>
      <c r="AF218">
        <v>150764.54403823981</v>
      </c>
      <c r="AG218">
        <v>153600.6659751471</v>
      </c>
      <c r="AH218">
        <v>156127.3008274303</v>
      </c>
      <c r="AI218">
        <v>158319.56070794261</v>
      </c>
      <c r="AJ218">
        <v>160154.2143760272</v>
      </c>
      <c r="AK218">
        <v>161610.03941985971</v>
      </c>
      <c r="AL218">
        <v>162668.1657289399</v>
      </c>
      <c r="AM218">
        <v>163312.4034446328</v>
      </c>
      <c r="AN218">
        <v>163529.5484209717</v>
      </c>
    </row>
    <row r="219" spans="1:40" ht="14.25" x14ac:dyDescent="0.2">
      <c r="A219" s="21" t="s">
        <v>126</v>
      </c>
      <c r="B219">
        <v>26597.51092538951</v>
      </c>
      <c r="C219">
        <v>27624.312618556691</v>
      </c>
      <c r="D219">
        <v>30219.638765091539</v>
      </c>
      <c r="E219">
        <v>33597.260358526422</v>
      </c>
      <c r="F219">
        <v>36871.521173327281</v>
      </c>
      <c r="G219">
        <v>39842.974778657517</v>
      </c>
      <c r="H219">
        <v>42567.012220640121</v>
      </c>
      <c r="I219">
        <v>45148.413039848543</v>
      </c>
      <c r="J219">
        <v>47736.098417336478</v>
      </c>
      <c r="K219">
        <v>50482.464628218717</v>
      </c>
      <c r="L219">
        <v>53412.760918519627</v>
      </c>
      <c r="M219">
        <v>56513.069008718892</v>
      </c>
      <c r="N219">
        <v>59764.141537802963</v>
      </c>
      <c r="O219">
        <v>63140.635001557603</v>
      </c>
      <c r="P219">
        <v>66615.200912225759</v>
      </c>
      <c r="Q219">
        <v>70174.296827569706</v>
      </c>
      <c r="R219">
        <v>73807.152750579698</v>
      </c>
      <c r="S219">
        <v>77501.447424000697</v>
      </c>
      <c r="T219">
        <v>81243.285588241939</v>
      </c>
      <c r="U219">
        <v>85017.194855761787</v>
      </c>
      <c r="V219">
        <v>88806.144583917994</v>
      </c>
      <c r="W219">
        <v>92591.588969230404</v>
      </c>
      <c r="X219">
        <v>96353.536350635797</v>
      </c>
      <c r="Y219">
        <v>100070.6463934044</v>
      </c>
      <c r="Z219">
        <v>103720.3564267295</v>
      </c>
      <c r="AA219">
        <v>107279.0377267601</v>
      </c>
      <c r="AB219">
        <v>110722.18197591401</v>
      </c>
      <c r="AC219">
        <v>114024.6174946128</v>
      </c>
      <c r="AD219">
        <v>117160.75414238209</v>
      </c>
      <c r="AE219">
        <v>120104.8550341248</v>
      </c>
      <c r="AF219">
        <v>122831.33243040449</v>
      </c>
      <c r="AG219">
        <v>125315.0643570325</v>
      </c>
      <c r="AH219">
        <v>127531.72771150481</v>
      </c>
      <c r="AI219">
        <v>129458.1428466887</v>
      </c>
      <c r="AJ219">
        <v>131072.6239123914</v>
      </c>
      <c r="AK219">
        <v>132355.32861089669</v>
      </c>
      <c r="AL219">
        <v>133288.6005112468</v>
      </c>
      <c r="AM219">
        <v>133857.29669608289</v>
      </c>
      <c r="AN219">
        <v>134049.09330921579</v>
      </c>
    </row>
    <row r="220" spans="1:40" ht="14.25" x14ac:dyDescent="0.2">
      <c r="A220" s="21" t="s">
        <v>110</v>
      </c>
      <c r="B220">
        <v>6452.974249433144</v>
      </c>
      <c r="C220">
        <v>6642.2491492223862</v>
      </c>
      <c r="D220">
        <v>7114.0872543462629</v>
      </c>
      <c r="E220">
        <v>7715.7742673660177</v>
      </c>
      <c r="F220">
        <v>8288.701924272611</v>
      </c>
      <c r="G220">
        <v>8801.6097132854757</v>
      </c>
      <c r="H220">
        <v>9266.3999280064781</v>
      </c>
      <c r="I220">
        <v>9701.4822385295683</v>
      </c>
      <c r="J220">
        <v>10130.900207789689</v>
      </c>
      <c r="K220">
        <v>10578.00402113292</v>
      </c>
      <c r="L220">
        <v>11045.88068786915</v>
      </c>
      <c r="M220">
        <v>11531.642344487989</v>
      </c>
      <c r="N220">
        <v>12031.767837110339</v>
      </c>
      <c r="O220">
        <v>12542.047795164041</v>
      </c>
      <c r="P220">
        <v>13058.21162599136</v>
      </c>
      <c r="Q220">
        <v>13578.12180730719</v>
      </c>
      <c r="R220">
        <v>14100.132552790041</v>
      </c>
      <c r="S220">
        <v>14622.47672250566</v>
      </c>
      <c r="T220">
        <v>15143.270534069859</v>
      </c>
      <c r="U220">
        <v>15660.5198179208</v>
      </c>
      <c r="V220">
        <v>16172.127874456881</v>
      </c>
      <c r="W220">
        <v>16675.904972578541</v>
      </c>
      <c r="X220">
        <v>17169.579508455459</v>
      </c>
      <c r="Y220">
        <v>17650.810820269271</v>
      </c>
      <c r="Z220">
        <v>18117.203629481279</v>
      </c>
      <c r="AA220">
        <v>18566.324052123829</v>
      </c>
      <c r="AB220">
        <v>18995.71709508311</v>
      </c>
      <c r="AC220">
        <v>19402.9255227617</v>
      </c>
      <c r="AD220">
        <v>19785.509949380761</v>
      </c>
      <c r="AE220">
        <v>20141.069982078989</v>
      </c>
      <c r="AF220">
        <v>20467.266210498241</v>
      </c>
      <c r="AG220">
        <v>20761.842810391761</v>
      </c>
      <c r="AH220">
        <v>21022.650502639601</v>
      </c>
      <c r="AI220">
        <v>21247.66958562694</v>
      </c>
      <c r="AJ220">
        <v>21435.032738946651</v>
      </c>
      <c r="AK220">
        <v>21583.047280523919</v>
      </c>
      <c r="AL220">
        <v>21690.216548181721</v>
      </c>
      <c r="AM220">
        <v>21755.260070967361</v>
      </c>
      <c r="AN220">
        <v>21777.13219575219</v>
      </c>
    </row>
    <row r="221" spans="1:40" ht="14.25" x14ac:dyDescent="0.2">
      <c r="A221" s="21" t="s">
        <v>111</v>
      </c>
      <c r="B221">
        <v>17998.461308152699</v>
      </c>
      <c r="C221">
        <v>18525.05815405841</v>
      </c>
      <c r="D221">
        <v>19837.656992190488</v>
      </c>
      <c r="E221">
        <v>21511.220822272458</v>
      </c>
      <c r="F221">
        <v>23104.585815086291</v>
      </c>
      <c r="G221">
        <v>24530.896271795958</v>
      </c>
      <c r="H221">
        <v>25823.295739697471</v>
      </c>
      <c r="I221">
        <v>27032.976767746692</v>
      </c>
      <c r="J221">
        <v>28226.75459315459</v>
      </c>
      <c r="K221">
        <v>29469.490847122659</v>
      </c>
      <c r="L221">
        <v>30769.745201906011</v>
      </c>
      <c r="M221">
        <v>32119.482050476439</v>
      </c>
      <c r="N221">
        <v>33508.911165858233</v>
      </c>
      <c r="O221">
        <v>34926.336332136547</v>
      </c>
      <c r="P221">
        <v>36359.896644936387</v>
      </c>
      <c r="Q221">
        <v>37803.656217386982</v>
      </c>
      <c r="R221">
        <v>39253.0463781656</v>
      </c>
      <c r="S221">
        <v>40703.163790569983</v>
      </c>
      <c r="T221">
        <v>42148.783634911939</v>
      </c>
      <c r="U221">
        <v>43584.377048441267</v>
      </c>
      <c r="V221">
        <v>45004.132979181377</v>
      </c>
      <c r="W221">
        <v>46401.984559773169</v>
      </c>
      <c r="X221">
        <v>47771.640050323229</v>
      </c>
      <c r="Y221">
        <v>49106.618335735482</v>
      </c>
      <c r="Z221">
        <v>50400.288893685523</v>
      </c>
      <c r="AA221">
        <v>51645.91607506467</v>
      </c>
      <c r="AB221">
        <v>52836.707460382102</v>
      </c>
      <c r="AC221">
        <v>53965.865974447843</v>
      </c>
      <c r="AD221">
        <v>55026.645359069873</v>
      </c>
      <c r="AE221">
        <v>56012.408521009689</v>
      </c>
      <c r="AF221">
        <v>56916.688191779227</v>
      </c>
      <c r="AG221">
        <v>57733.249258831223</v>
      </c>
      <c r="AH221">
        <v>58456.152056219129</v>
      </c>
      <c r="AI221">
        <v>59079.815838813127</v>
      </c>
      <c r="AJ221">
        <v>59599.081609634413</v>
      </c>
      <c r="AK221">
        <v>60009.273426674961</v>
      </c>
      <c r="AL221">
        <v>60306.257285505351</v>
      </c>
      <c r="AM221">
        <v>60486.496658665237</v>
      </c>
      <c r="AN221">
        <v>60547.103773648378</v>
      </c>
    </row>
    <row r="222" spans="1:40" ht="14.25" x14ac:dyDescent="0.2">
      <c r="A222" s="21" t="s">
        <v>112</v>
      </c>
      <c r="B222">
        <v>44125.462351119488</v>
      </c>
      <c r="C222">
        <v>45682.017853054509</v>
      </c>
      <c r="D222">
        <v>49596.563839419257</v>
      </c>
      <c r="E222">
        <v>54653.202548093832</v>
      </c>
      <c r="F222">
        <v>59522.245940061213</v>
      </c>
      <c r="G222">
        <v>63917.936670122603</v>
      </c>
      <c r="H222">
        <v>67929.8309688148</v>
      </c>
      <c r="I222">
        <v>71714.549958631949</v>
      </c>
      <c r="J222">
        <v>75487.941792490092</v>
      </c>
      <c r="K222">
        <v>79466.772056967005</v>
      </c>
      <c r="L222">
        <v>83684.186983214939</v>
      </c>
      <c r="M222">
        <v>88117.616499671814</v>
      </c>
      <c r="N222">
        <v>92737.474210346569</v>
      </c>
      <c r="O222">
        <v>97506.291144367802</v>
      </c>
      <c r="P222">
        <v>102384.5671204386</v>
      </c>
      <c r="Q222">
        <v>107352.5432922457</v>
      </c>
      <c r="R222">
        <v>112394.6427342571</v>
      </c>
      <c r="S222">
        <v>117493.4819302515</v>
      </c>
      <c r="T222">
        <v>122629.874276792</v>
      </c>
      <c r="U222">
        <v>127782.8566801337</v>
      </c>
      <c r="V222">
        <v>132929.74133215481</v>
      </c>
      <c r="W222">
        <v>138046.19451981239</v>
      </c>
      <c r="X222">
        <v>143106.34402204759</v>
      </c>
      <c r="Y222">
        <v>148082.91627658991</v>
      </c>
      <c r="Z222">
        <v>152947.40405714899</v>
      </c>
      <c r="AA222">
        <v>157670.26489160841</v>
      </c>
      <c r="AB222">
        <v>162221.14987887189</v>
      </c>
      <c r="AC222">
        <v>166569.16193340911</v>
      </c>
      <c r="AD222">
        <v>170683.14181214181</v>
      </c>
      <c r="AE222">
        <v>174531.97957077931</v>
      </c>
      <c r="AF222">
        <v>178084.9483710115</v>
      </c>
      <c r="AG222">
        <v>181312.05683358511</v>
      </c>
      <c r="AH222">
        <v>184184.41542460531</v>
      </c>
      <c r="AI222">
        <v>186674.61169449281</v>
      </c>
      <c r="AJ222">
        <v>188757.0885830308</v>
      </c>
      <c r="AK222">
        <v>190408.51948242629</v>
      </c>
      <c r="AL222">
        <v>191608.1733356333</v>
      </c>
      <c r="AM222">
        <v>192338.26276053919</v>
      </c>
      <c r="AN222">
        <v>192584.2680513034</v>
      </c>
    </row>
    <row r="223" spans="1:40" ht="14.25" x14ac:dyDescent="0.2">
      <c r="A223" s="21" t="s">
        <v>113</v>
      </c>
      <c r="B223">
        <v>26850.540684381289</v>
      </c>
      <c r="C223">
        <v>27761.252541673461</v>
      </c>
      <c r="D223">
        <v>30046.925246955809</v>
      </c>
      <c r="E223">
        <v>32990.610120689322</v>
      </c>
      <c r="F223">
        <v>35817.557837580433</v>
      </c>
      <c r="G223">
        <v>38364.48055203518</v>
      </c>
      <c r="H223">
        <v>40685.009852950272</v>
      </c>
      <c r="I223">
        <v>42870.179726460803</v>
      </c>
      <c r="J223">
        <v>45043.8996472156</v>
      </c>
      <c r="K223">
        <v>47329.654671162803</v>
      </c>
      <c r="L223">
        <v>49745.711939200053</v>
      </c>
      <c r="M223">
        <v>52278.614024109462</v>
      </c>
      <c r="N223">
        <v>54911.046175139461</v>
      </c>
      <c r="O223">
        <v>57621.392201112852</v>
      </c>
      <c r="P223">
        <v>60387.069782229912</v>
      </c>
      <c r="Q223">
        <v>63196.759785950293</v>
      </c>
      <c r="R223">
        <v>66041.578407988898</v>
      </c>
      <c r="S223">
        <v>68911.703491323467</v>
      </c>
      <c r="T223">
        <v>71796.383232233973</v>
      </c>
      <c r="U223">
        <v>74683.956896648349</v>
      </c>
      <c r="V223">
        <v>77561.888485728181</v>
      </c>
      <c r="W223">
        <v>80416.814162551498</v>
      </c>
      <c r="X223">
        <v>83234.604092591107</v>
      </c>
      <c r="Y223">
        <v>86000.439159227972</v>
      </c>
      <c r="Z223">
        <v>88698.902792517183</v>
      </c>
      <c r="AA223">
        <v>91314.087896465557</v>
      </c>
      <c r="AB223">
        <v>93829.718579902823</v>
      </c>
      <c r="AC223">
        <v>96229.286092433409</v>
      </c>
      <c r="AD223">
        <v>98496.198044856283</v>
      </c>
      <c r="AE223">
        <v>100613.93965889</v>
      </c>
      <c r="AF223">
        <v>102566.2454511235</v>
      </c>
      <c r="AG223">
        <v>104337.279418872</v>
      </c>
      <c r="AH223">
        <v>105911.8214699633</v>
      </c>
      <c r="AI223">
        <v>107275.4575338524</v>
      </c>
      <c r="AJ223">
        <v>108414.7705178243</v>
      </c>
      <c r="AK223">
        <v>109317.52903931739</v>
      </c>
      <c r="AL223">
        <v>109972.8706834301</v>
      </c>
      <c r="AM223">
        <v>110371.4764126791</v>
      </c>
      <c r="AN223">
        <v>110505.7327023838</v>
      </c>
    </row>
    <row r="224" spans="1:40" ht="14.25" x14ac:dyDescent="0.2">
      <c r="A224" s="21" t="s">
        <v>114</v>
      </c>
      <c r="B224">
        <v>7683.5639559520841</v>
      </c>
      <c r="C224">
        <v>7879.5365315179433</v>
      </c>
      <c r="D224">
        <v>8365.4248253671703</v>
      </c>
      <c r="E224">
        <v>8980.176068864901</v>
      </c>
      <c r="F224">
        <v>9561.8528315045933</v>
      </c>
      <c r="G224">
        <v>10080.292218720489</v>
      </c>
      <c r="H224">
        <v>10548.29420467329</v>
      </c>
      <c r="I224">
        <v>10984.330034407911</v>
      </c>
      <c r="J224">
        <v>11411.725602843821</v>
      </c>
      <c r="K224">
        <v>11852.655668769141</v>
      </c>
      <c r="L224">
        <v>12309.79581851106</v>
      </c>
      <c r="M224">
        <v>12780.18407277496</v>
      </c>
      <c r="N224">
        <v>13260.340953086959</v>
      </c>
      <c r="O224">
        <v>13746.23737555457</v>
      </c>
      <c r="P224">
        <v>14233.880735182531</v>
      </c>
      <c r="Q224">
        <v>14721.294729175759</v>
      </c>
      <c r="R224">
        <v>15206.99087904063</v>
      </c>
      <c r="S224">
        <v>15689.40764959572</v>
      </c>
      <c r="T224">
        <v>16166.916079467461</v>
      </c>
      <c r="U224">
        <v>16637.82633499202</v>
      </c>
      <c r="V224">
        <v>17100.395186641312</v>
      </c>
      <c r="W224">
        <v>17552.83439592252</v>
      </c>
      <c r="X224">
        <v>17993.31998880524</v>
      </c>
      <c r="Y224">
        <v>18420.002379229969</v>
      </c>
      <c r="Z224">
        <v>18831.017293304129</v>
      </c>
      <c r="AA224">
        <v>19224.497431565909</v>
      </c>
      <c r="AB224">
        <v>19598.584793385638</v>
      </c>
      <c r="AC224">
        <v>19951.443574393201</v>
      </c>
      <c r="AD224">
        <v>20281.273534990461</v>
      </c>
      <c r="AE224">
        <v>20586.32372576866</v>
      </c>
      <c r="AF224">
        <v>20864.906444252221</v>
      </c>
      <c r="AG224">
        <v>21115.411287073111</v>
      </c>
      <c r="AH224">
        <v>21336.319152700518</v>
      </c>
      <c r="AI224">
        <v>21526.21604244515</v>
      </c>
      <c r="AJ224">
        <v>21683.80650185197</v>
      </c>
      <c r="AK224">
        <v>21807.926541007979</v>
      </c>
      <c r="AL224">
        <v>21897.55587089857</v>
      </c>
      <c r="AM224">
        <v>21951.829293912211</v>
      </c>
      <c r="AN224">
        <v>21970.047090033939</v>
      </c>
    </row>
    <row r="225" spans="1:40" ht="14.25" x14ac:dyDescent="0.2">
      <c r="A225" s="21" t="s">
        <v>115</v>
      </c>
      <c r="B225">
        <v>54218.036905075918</v>
      </c>
      <c r="C225">
        <v>56062.666857066128</v>
      </c>
      <c r="D225">
        <v>60692.978115871672</v>
      </c>
      <c r="E225">
        <v>66657.662324842793</v>
      </c>
      <c r="F225">
        <v>72386.969163682254</v>
      </c>
      <c r="G225">
        <v>77549.555566163268</v>
      </c>
      <c r="H225">
        <v>82253.863345316902</v>
      </c>
      <c r="I225">
        <v>86684.377619398569</v>
      </c>
      <c r="J225">
        <v>91092.447192991298</v>
      </c>
      <c r="K225">
        <v>95728.708000339495</v>
      </c>
      <c r="L225">
        <v>100630.33159630161</v>
      </c>
      <c r="M225">
        <v>105770.0954962785</v>
      </c>
      <c r="N225">
        <v>111112.9258574422</v>
      </c>
      <c r="O225">
        <v>116614.9884653226</v>
      </c>
      <c r="P225">
        <v>122230.4583052636</v>
      </c>
      <c r="Q225">
        <v>127936.36876047849</v>
      </c>
      <c r="R225">
        <v>133714.6879938209</v>
      </c>
      <c r="S225">
        <v>139545.46549972729</v>
      </c>
      <c r="T225">
        <v>145406.84879073399</v>
      </c>
      <c r="U225">
        <v>151275.12464070701</v>
      </c>
      <c r="V225">
        <v>157124.7868273443</v>
      </c>
      <c r="W225">
        <v>162928.63205770461</v>
      </c>
      <c r="X225">
        <v>168657.88543541709</v>
      </c>
      <c r="Y225">
        <v>174282.35643647751</v>
      </c>
      <c r="Z225">
        <v>179770.62590337949</v>
      </c>
      <c r="AA225">
        <v>185090.26404821139</v>
      </c>
      <c r="AB225">
        <v>190208.07887969789</v>
      </c>
      <c r="AC225">
        <v>195090.39384481349</v>
      </c>
      <c r="AD225">
        <v>199703.35281262241</v>
      </c>
      <c r="AE225">
        <v>204013.24983883841</v>
      </c>
      <c r="AF225">
        <v>207986.88044886151</v>
      </c>
      <c r="AG225">
        <v>211591.91048135891</v>
      </c>
      <c r="AH225">
        <v>214797.25786216749</v>
      </c>
      <c r="AI225">
        <v>217573.48204897271</v>
      </c>
      <c r="AJ225">
        <v>219893.17532143439</v>
      </c>
      <c r="AK225">
        <v>221731.34960976709</v>
      </c>
      <c r="AL225">
        <v>223065.8121776442</v>
      </c>
      <c r="AM225">
        <v>223877.52322173279</v>
      </c>
      <c r="AN225">
        <v>224150.92833754659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1"/>
  <sheetViews>
    <sheetView topLeftCell="A20" zoomScale="90" zoomScaleNormal="90" workbookViewId="0">
      <selection activeCell="H55" sqref="H55"/>
    </sheetView>
  </sheetViews>
  <sheetFormatPr defaultRowHeight="14.25" x14ac:dyDescent="0.2"/>
  <cols>
    <col min="1" max="1" width="37.75" customWidth="1"/>
  </cols>
  <sheetData>
    <row r="1" spans="1:61" x14ac:dyDescent="0.2">
      <c r="A1" s="29" t="s">
        <v>59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">
      <c r="A2" s="33" t="s">
        <v>60</v>
      </c>
      <c r="B2" s="34">
        <f>'历史数据 (2001-2022, 当年价) '!B2*B$77</f>
        <v>208489.63213153562</v>
      </c>
      <c r="C2" s="35">
        <f>'历史数据 (2001-2022, 当年价) '!C2*C$77</f>
        <v>227462.18865550534</v>
      </c>
      <c r="D2" s="35">
        <f>'历史数据 (2001-2022, 当年价) '!D2*D$77</f>
        <v>250208.40752105589</v>
      </c>
      <c r="E2" s="35">
        <f>'历史数据 (2001-2022, 当年价) '!E2*E$77</f>
        <v>275479.45668068255</v>
      </c>
      <c r="F2" s="35">
        <f>'历史数据 (2001-2022, 当年价) '!F2*F$77</f>
        <v>306884.11474228039</v>
      </c>
      <c r="G2" s="34">
        <f>'历史数据 (2001-2022, 当年价) '!G2*G$77</f>
        <v>345858.39731455001</v>
      </c>
      <c r="H2" s="35">
        <f>'历史数据 (2001-2022, 当年价) '!H2*H$77</f>
        <v>394970.28973321617</v>
      </c>
      <c r="I2" s="35">
        <f>'历史数据 (2001-2022, 当年价) '!I2*I$77</f>
        <v>433282.40783733811</v>
      </c>
      <c r="J2" s="35">
        <f>'历史数据 (2001-2022, 当年价) '!J2*J$77</f>
        <v>474010.95417404798</v>
      </c>
      <c r="K2" s="5">
        <f>'历史数据 (2001-2022, 当年价) '!K2*K$77</f>
        <v>524256.11531649705</v>
      </c>
      <c r="L2" s="34">
        <f>'历史数据 (2001-2022, 当年价) '!L2*L$77</f>
        <v>574584.70238688064</v>
      </c>
      <c r="M2" s="35">
        <f>'历史数据 (2001-2022, 当年价) '!M2*M$77</f>
        <v>619976.89387544419</v>
      </c>
      <c r="N2" s="35">
        <f>'历史数据 (2001-2022, 当年价) '!N2*N$77</f>
        <v>668335.0915977289</v>
      </c>
      <c r="O2" s="35">
        <f>'历史数据 (2001-2022, 当年价) '!O2*O$77</f>
        <v>717791.88837596087</v>
      </c>
      <c r="P2" s="5">
        <f>'历史数据 (2001-2022, 当年价) '!P2*P$77</f>
        <v>768037.32056227815</v>
      </c>
      <c r="Q2" s="34">
        <f>'历史数据 (2001-2022, 当年价) '!Q2*Q$77</f>
        <v>820263.85836051311</v>
      </c>
      <c r="R2" s="35">
        <f>'历史数据 (2001-2022, 当年价) '!R2*R$77</f>
        <v>876862.06458738854</v>
      </c>
      <c r="S2" s="35">
        <f>'历史数据 (2001-2022, 当年价) '!S2*S$77</f>
        <v>935611.82291474345</v>
      </c>
      <c r="T2" s="35">
        <f>'历史数据 (2001-2022, 当年价) '!T2*T$77</f>
        <v>991748.53228962829</v>
      </c>
      <c r="U2" s="5">
        <f>'历史数据 (2001-2022, 当年价) '!U2*U$77</f>
        <v>1013567</v>
      </c>
      <c r="V2" s="34">
        <f>'历史数据 (2001-2022, 当年价) '!V2*V$77</f>
        <v>1098706.628</v>
      </c>
      <c r="W2" s="35">
        <f>'历史数据 (2001-2022, 当年价) '!W2*W$77</f>
        <v>1131667.8268400002</v>
      </c>
      <c r="X2" s="73">
        <f>情景假设!E9</f>
        <v>1164334.2616022753</v>
      </c>
      <c r="Y2" s="73">
        <f>情景假设!F9</f>
        <v>1235105.3227917023</v>
      </c>
      <c r="Z2" s="74">
        <f>情景假设!G9</f>
        <v>1321308.0553953971</v>
      </c>
      <c r="AA2" s="75">
        <f>情景假设!H9</f>
        <v>1410244.3925054546</v>
      </c>
      <c r="AB2" s="73">
        <f>情景假设!I9</f>
        <v>1490036.1075295012</v>
      </c>
      <c r="AC2" s="73">
        <f>情景假设!J9</f>
        <v>1563852.6635325898</v>
      </c>
      <c r="AD2" s="73">
        <f>情景假设!K9</f>
        <v>1633103.3370494815</v>
      </c>
      <c r="AE2" s="74">
        <f>情景假设!L9</f>
        <v>1702482.9912988667</v>
      </c>
      <c r="AF2" s="75">
        <f>情景假设!M9</f>
        <v>1766182.6389167092</v>
      </c>
      <c r="AG2" s="73">
        <f>情景假设!N9</f>
        <v>1832645.2961637587</v>
      </c>
      <c r="AH2" s="73">
        <f>情景假设!O9</f>
        <v>1899252.5536713211</v>
      </c>
      <c r="AI2" s="73">
        <f>情景假设!P9</f>
        <v>1966014.7108703656</v>
      </c>
      <c r="AJ2" s="74">
        <f>情景假设!Q9</f>
        <v>2031802.8202953124</v>
      </c>
      <c r="AK2" s="75">
        <f>情景假设!R9</f>
        <v>2099845.9080337235</v>
      </c>
      <c r="AL2" s="73">
        <f>情景假设!S9</f>
        <v>2166683.6833367147</v>
      </c>
      <c r="AM2" s="73">
        <f>情景假设!T9</f>
        <v>2233246.8867862872</v>
      </c>
      <c r="AN2" s="73">
        <f>情景假设!U9</f>
        <v>2299352.3910184442</v>
      </c>
      <c r="AO2" s="76">
        <f>情景假设!V9</f>
        <v>2364806.114075725</v>
      </c>
      <c r="AP2" s="75">
        <f>情景假设!W9</f>
        <v>2429402.9191175858</v>
      </c>
      <c r="AQ2" s="73">
        <f>情景假设!X9</f>
        <v>2492926.7495130487</v>
      </c>
      <c r="AR2" s="73">
        <f>情景假设!Y9</f>
        <v>2555151.0246478813</v>
      </c>
      <c r="AS2" s="73">
        <f>情景假设!Z9</f>
        <v>2615839.3179261591</v>
      </c>
      <c r="AT2" s="76">
        <f>情景假设!AA9</f>
        <v>2674746.3340215348</v>
      </c>
      <c r="AU2" s="75">
        <f>情景假设!AB9</f>
        <v>2731619.1974319816</v>
      </c>
      <c r="AV2" s="73">
        <f>情景假设!AC9</f>
        <v>2786199.0588175282</v>
      </c>
      <c r="AW2" s="73">
        <f>情景假设!AD9</f>
        <v>2838223.0194739019</v>
      </c>
      <c r="AX2" s="73">
        <f>情景假设!AE9</f>
        <v>2887426.3676599837</v>
      </c>
      <c r="AY2" s="74">
        <f>情景假设!AF9</f>
        <v>2933545.1134264143</v>
      </c>
      <c r="AZ2" s="75">
        <f>情景假设!AG9</f>
        <v>2976318.8011929626</v>
      </c>
      <c r="BA2" s="73">
        <f>情景假设!AH9</f>
        <v>3015493.5717363073</v>
      </c>
      <c r="BB2" s="73">
        <f>情景假设!AI9</f>
        <v>3050825.4376580915</v>
      </c>
      <c r="BC2" s="73">
        <f>情景假设!AJ9</f>
        <v>3082083.7290214058</v>
      </c>
      <c r="BD2" s="76">
        <f>情景假设!AK9</f>
        <v>3109054.6589212469</v>
      </c>
      <c r="BE2" s="75">
        <f>情景假设!AL9</f>
        <v>3131544.9525663126</v>
      </c>
      <c r="BF2" s="73">
        <f>情景假设!AM9</f>
        <v>3149385.4782898705</v>
      </c>
      <c r="BG2" s="73">
        <f>情景假设!AN9</f>
        <v>3162434.8150798185</v>
      </c>
      <c r="BH2" s="73">
        <f>情景假设!AO9</f>
        <v>3170582.6890235012</v>
      </c>
      <c r="BI2" s="74">
        <f>情景假设!AP9</f>
        <v>3173774.0790885212</v>
      </c>
    </row>
    <row r="3" spans="1:61" x14ac:dyDescent="0.2">
      <c r="A3" s="36" t="s">
        <v>13</v>
      </c>
      <c r="B3" s="37">
        <f>'历史数据 (2001-2022, 当年价) '!B3*B$77</f>
        <v>29675.93721477779</v>
      </c>
      <c r="C3" s="38">
        <f>'历史数据 (2001-2022, 当年价) '!C3*C$77</f>
        <v>30901.469411529</v>
      </c>
      <c r="D3" s="38">
        <f>'历史数据 (2001-2022, 当年价) '!D3*D$77</f>
        <v>31645.386093641948</v>
      </c>
      <c r="E3" s="38">
        <f>'历史数据 (2001-2022, 当年价) '!E3*E$77</f>
        <v>36444.641091354868</v>
      </c>
      <c r="F3" s="39">
        <f>'历史数据 (2001-2022, 当年价) '!F3*F$77</f>
        <v>36724.407910178343</v>
      </c>
      <c r="G3" s="37">
        <f>'历史数据 (2001-2022, 当年价) '!G3*G$77</f>
        <v>37883.920921859433</v>
      </c>
      <c r="H3" s="38">
        <f>'历史数据 (2001-2022, 当年价) '!H3*H$77</f>
        <v>41653.224626077863</v>
      </c>
      <c r="I3" s="38">
        <f>'历史数据 (2001-2022, 当年价) '!I3*I$77</f>
        <v>45368.998120648939</v>
      </c>
      <c r="J3" s="38">
        <f>'历史数据 (2001-2022, 当年价) '!J3*J$77</f>
        <v>47139.865402492462</v>
      </c>
      <c r="K3" s="39">
        <f>'历史数据 (2001-2022, 当年价) '!K3*K$77</f>
        <v>50399.248549447446</v>
      </c>
      <c r="L3" s="37">
        <f>'历史数据 (2001-2022, 当年价) '!L3*L$77</f>
        <v>54312.680927517635</v>
      </c>
      <c r="M3" s="38">
        <f>'历史数据 (2001-2022, 当年价) '!M3*M$77</f>
        <v>58225.658703428679</v>
      </c>
      <c r="N3" s="38">
        <f>'历史数据 (2001-2022, 当年价) '!N3*N$77</f>
        <v>61644.382254581113</v>
      </c>
      <c r="O3" s="38">
        <f>'历史数据 (2001-2022, 当年价) '!O3*O$77</f>
        <v>64101.063232371307</v>
      </c>
      <c r="P3" s="39">
        <f>'历史数据 (2001-2022, 当年价) '!P3*P$77</f>
        <v>66732.21068238109</v>
      </c>
      <c r="Q3" s="37">
        <f>'历史数据 (2001-2022, 当年价) '!Q3*Q$77</f>
        <v>68631.611084360557</v>
      </c>
      <c r="R3" s="38">
        <f>'历史数据 (2001-2022, 当年价) '!R3*R$77</f>
        <v>68143.575410893376</v>
      </c>
      <c r="S3" s="38">
        <f>'历史数据 (2001-2022, 当年价) '!S3*S$77</f>
        <v>68758.857830048146</v>
      </c>
      <c r="T3" s="38">
        <f>'历史数据 (2001-2022, 当年价) '!T3*T$77</f>
        <v>73967.215695633218</v>
      </c>
      <c r="U3" s="39">
        <f>'历史数据 (2001-2022, 当年价) '!U3*U$77</f>
        <v>81396.5</v>
      </c>
      <c r="V3" s="37">
        <f>'历史数据 (2001-2022, 当年价) '!V3*V$77</f>
        <v>82959.622466645262</v>
      </c>
      <c r="W3" s="38">
        <f>'历史数据 (2001-2022, 当年价) '!W3*W$77</f>
        <v>86574.037414115228</v>
      </c>
      <c r="X3" s="77">
        <f>情景假设!E24</f>
        <v>90508.221165586176</v>
      </c>
      <c r="Y3" s="77">
        <f>情景假设!F24</f>
        <v>95121.373077498007</v>
      </c>
      <c r="Z3" s="78">
        <f>情景假设!G24</f>
        <v>97776.796099259387</v>
      </c>
      <c r="AA3" s="79">
        <f>情景假设!H24</f>
        <v>104107.1695158901</v>
      </c>
      <c r="AB3" s="77">
        <f>情景假设!I24</f>
        <v>108437.0454122956</v>
      </c>
      <c r="AC3" s="77">
        <f>情景假设!J24</f>
        <v>112631.9546654506</v>
      </c>
      <c r="AD3" s="77">
        <f>情景假设!K24</f>
        <v>116674.1833495676</v>
      </c>
      <c r="AE3" s="80">
        <f>情景假设!L24</f>
        <v>122578.77537351839</v>
      </c>
      <c r="AF3" s="79">
        <f>情景假设!M24</f>
        <v>124238.97419305189</v>
      </c>
      <c r="AG3" s="77">
        <f>情景假设!N24</f>
        <v>127735.7273382718</v>
      </c>
      <c r="AH3" s="77">
        <f>情景假设!O24</f>
        <v>131028.3574274275</v>
      </c>
      <c r="AI3" s="77">
        <f>情景假设!P24</f>
        <v>134109.29710473379</v>
      </c>
      <c r="AJ3" s="78">
        <f>情景假设!Q24</f>
        <v>136130.78895978595</v>
      </c>
      <c r="AK3" s="79">
        <f>情景假设!R24</f>
        <v>139616.67126265069</v>
      </c>
      <c r="AL3" s="77">
        <f>情景假设!S24</f>
        <v>142038.69475328489</v>
      </c>
      <c r="AM3" s="77">
        <f>情景假设!T24</f>
        <v>144240.0698357388</v>
      </c>
      <c r="AN3" s="77">
        <f>情景假设!U24</f>
        <v>146223.55152717669</v>
      </c>
      <c r="AO3" s="81">
        <f>情景假设!V24</f>
        <v>147993.68349523991</v>
      </c>
      <c r="AP3" s="79">
        <f>情景假设!W24</f>
        <v>149556.66566516639</v>
      </c>
      <c r="AQ3" s="77">
        <f>情景假设!X24</f>
        <v>150920.2118161516</v>
      </c>
      <c r="AR3" s="77">
        <f>情景假设!Y24</f>
        <v>152093.40072090499</v>
      </c>
      <c r="AS3" s="77">
        <f>情景假设!Z24</f>
        <v>153086.52419459159</v>
      </c>
      <c r="AT3" s="81">
        <f>情景假设!AA24</f>
        <v>153910.93517645411</v>
      </c>
      <c r="AU3" s="79">
        <f>情景假设!AB24</f>
        <v>154578.8986833478</v>
      </c>
      <c r="AV3" s="77">
        <f>情景假设!AC24</f>
        <v>155103.44816271361</v>
      </c>
      <c r="AW3" s="77">
        <f>情景假设!AD24</f>
        <v>155498.2494458452</v>
      </c>
      <c r="AX3" s="77">
        <f>情景假设!AE24</f>
        <v>155777.4741722052</v>
      </c>
      <c r="AY3" s="78">
        <f>情景假设!AF24</f>
        <v>155955.6842322858</v>
      </c>
      <c r="AZ3" s="79">
        <f>情景假设!AG24</f>
        <v>156047.72846877819</v>
      </c>
      <c r="BA3" s="77">
        <f>情景假设!AH24</f>
        <v>156068.65259100511</v>
      </c>
      <c r="BB3" s="77">
        <f>情景假设!AI24</f>
        <v>156033.62300142989</v>
      </c>
      <c r="BC3" s="77">
        <f>情景假设!AJ24</f>
        <v>155957.86501010551</v>
      </c>
      <c r="BD3" s="81">
        <f>情景假设!AK24</f>
        <v>155856.61572634659</v>
      </c>
      <c r="BE3" s="79">
        <f>情景假设!AL24</f>
        <v>155745.0917688763</v>
      </c>
      <c r="BF3" s="77">
        <f>情景假设!AM24</f>
        <v>155638.471827473</v>
      </c>
      <c r="BG3" s="77">
        <f>情景假设!AN24</f>
        <v>155551.89404127351</v>
      </c>
      <c r="BH3" s="77">
        <f>情景假设!AO24</f>
        <v>155500.46813150801</v>
      </c>
      <c r="BI3" s="78">
        <f>情景假设!AP24</f>
        <v>155514.92987533755</v>
      </c>
    </row>
    <row r="4" spans="1:61" x14ac:dyDescent="0.2">
      <c r="A4" s="40" t="s">
        <v>14</v>
      </c>
      <c r="B4" s="37">
        <f>'历史数据 (2001-2022, 当年价) '!B4*B$77</f>
        <v>82472.588935236359</v>
      </c>
      <c r="C4" s="38">
        <f>'历史数据 (2001-2022, 当年价) '!C4*C$77</f>
        <v>89280.442375518236</v>
      </c>
      <c r="D4" s="38">
        <f>'历史数据 (2001-2022, 当年价) '!D4*D$77</f>
        <v>100799.63833201525</v>
      </c>
      <c r="E4" s="38">
        <f>'历史数据 (2001-2022, 当年价) '!E4*E$77</f>
        <v>111960.0304202925</v>
      </c>
      <c r="F4" s="39">
        <f>'历史数据 (2001-2022, 当年价) '!F4*F$77</f>
        <v>127718.90013401274</v>
      </c>
      <c r="G4" s="37">
        <f>'历史数据 (2001-2022, 当年价) '!G4*G$77</f>
        <v>145373.42336474854</v>
      </c>
      <c r="H4" s="38">
        <f>'历史数据 (2001-2022, 当年价) '!H4*H$77</f>
        <v>163331.37833449789</v>
      </c>
      <c r="I4" s="38">
        <f>'历史数据 (2001-2022, 当年价) '!I4*I$77</f>
        <v>178777.31335147261</v>
      </c>
      <c r="J4" s="38">
        <f>'历史数据 (2001-2022, 当年价) '!J4*J$77</f>
        <v>187816.58747999065</v>
      </c>
      <c r="K4" s="39">
        <f>'历史数据 (2001-2022, 当年价) '!K4*K$77</f>
        <v>210052.75645915509</v>
      </c>
      <c r="L4" s="37">
        <f>'历史数据 (2001-2022, 当年价) '!L4*L$77</f>
        <v>229790.33434331449</v>
      </c>
      <c r="M4" s="38">
        <f>'历史数据 (2001-2022, 当年价) '!M4*M$77</f>
        <v>240473.17222739744</v>
      </c>
      <c r="N4" s="38">
        <f>'历史数据 (2001-2022, 当年价) '!N4*N$77</f>
        <v>250594.10025312903</v>
      </c>
      <c r="O4" s="38">
        <f>'历史数据 (2001-2022, 当年价) '!O4*O$77</f>
        <v>260094.46798668895</v>
      </c>
      <c r="P4" s="39">
        <f>'历史数据 (2001-2022, 当年价) '!P4*P$77</f>
        <v>261976.82537780039</v>
      </c>
      <c r="Q4" s="37">
        <f>'历史数据 (2001-2022, 当年价) '!Q4*Q$77</f>
        <v>269693.62544095406</v>
      </c>
      <c r="R4" s="38">
        <f>'历史数据 (2001-2022, 当年价) '!R4*R$77</f>
        <v>289941.42849585827</v>
      </c>
      <c r="S4" s="38">
        <f>'历史数据 (2001-2022, 当年价) '!S4*S$77</f>
        <v>306438.05124800676</v>
      </c>
      <c r="T4" s="38">
        <f>'历史数据 (2001-2022, 当年价) '!T4*T$77</f>
        <v>313513.06904014404</v>
      </c>
      <c r="U4" s="39">
        <f>'历史数据 (2001-2022, 当年价) '!U4*U$77</f>
        <v>312902.90000000002</v>
      </c>
      <c r="V4" s="37">
        <f>'历史数据 (2001-2022, 当年价) '!V4*V$77</f>
        <v>356193.67592506018</v>
      </c>
      <c r="W4" s="38">
        <f>'历史数据 (2001-2022, 当年价) '!W4*W$77</f>
        <v>375578.60517081129</v>
      </c>
      <c r="X4" s="77">
        <f>情景假设!E25</f>
        <v>382345.31767055392</v>
      </c>
      <c r="Y4" s="77">
        <f>情景假设!F25</f>
        <v>399078.82557625941</v>
      </c>
      <c r="Z4" s="78">
        <f>情景假设!G25</f>
        <v>420175.96161573631</v>
      </c>
      <c r="AA4" s="79">
        <f>情景假设!H25</f>
        <v>440090.75698167621</v>
      </c>
      <c r="AB4" s="77">
        <f>情景假设!I25</f>
        <v>457638.82493550138</v>
      </c>
      <c r="AC4" s="77">
        <f>情景假设!J25</f>
        <v>473019.33771702152</v>
      </c>
      <c r="AD4" s="77">
        <f>情景假设!K25</f>
        <v>486587.16835604119</v>
      </c>
      <c r="AE4" s="80">
        <f>情景假设!L25</f>
        <v>498827.51645056793</v>
      </c>
      <c r="AF4" s="79">
        <f>情景假设!M25</f>
        <v>510246.33357334946</v>
      </c>
      <c r="AG4" s="77">
        <f>情景假设!N25</f>
        <v>521034.08468571823</v>
      </c>
      <c r="AH4" s="77">
        <f>情景假设!O25</f>
        <v>531296.02732223808</v>
      </c>
      <c r="AI4" s="77">
        <f>情景假设!P25</f>
        <v>541130.52971774573</v>
      </c>
      <c r="AJ4" s="78">
        <f>情景假设!Q25</f>
        <v>550618.56430002965</v>
      </c>
      <c r="AK4" s="79">
        <f>情景假设!R25</f>
        <v>559808.83067744982</v>
      </c>
      <c r="AL4" s="77">
        <f>情景假设!S25</f>
        <v>568699.9221248664</v>
      </c>
      <c r="AM4" s="77">
        <f>情景假设!T25</f>
        <v>577281.12412860873</v>
      </c>
      <c r="AN4" s="77">
        <f>情景假设!U25</f>
        <v>585542.74614800012</v>
      </c>
      <c r="AO4" s="81">
        <f>情景假设!V25</f>
        <v>593475.87208191841</v>
      </c>
      <c r="AP4" s="79">
        <f>情景假设!W25</f>
        <v>601072.14841478423</v>
      </c>
      <c r="AQ4" s="77">
        <f>情景假设!X25</f>
        <v>608323.61345168226</v>
      </c>
      <c r="AR4" s="77">
        <f>情景假设!Y25</f>
        <v>615222.56958098931</v>
      </c>
      <c r="AS4" s="77">
        <f>情景假设!Z25</f>
        <v>621761.49925881031</v>
      </c>
      <c r="AT4" s="81">
        <f>情景假设!AA25</f>
        <v>627933.02440271736</v>
      </c>
      <c r="AU4" s="79">
        <f>情景假设!AB25</f>
        <v>633729.90810656315</v>
      </c>
      <c r="AV4" s="77">
        <f>情景假设!AC25</f>
        <v>639145.0970248091</v>
      </c>
      <c r="AW4" s="77">
        <f>情景假设!AD25</f>
        <v>644171.80239686766</v>
      </c>
      <c r="AX4" s="77">
        <f>情景假设!AE25</f>
        <v>648803.61745795957</v>
      </c>
      <c r="AY4" s="78">
        <f>情景假设!AF25</f>
        <v>653034.66888061271</v>
      </c>
      <c r="AZ4" s="79">
        <f>情景假设!AG25</f>
        <v>656859.79987993289</v>
      </c>
      <c r="BA4" s="77">
        <f>情景假设!AH25</f>
        <v>660274.78267082071</v>
      </c>
      <c r="BB4" s="77">
        <f>情景假设!AI25</f>
        <v>663276.55806783331</v>
      </c>
      <c r="BC4" s="77">
        <f>情景假设!AJ25</f>
        <v>665863.50015825639</v>
      </c>
      <c r="BD4" s="81">
        <f>情景假设!AK25</f>
        <v>668035.70415571576</v>
      </c>
      <c r="BE4" s="79">
        <f>情景假设!AL25</f>
        <v>669795.29576520273</v>
      </c>
      <c r="BF4" s="77">
        <f>情景假设!AM25</f>
        <v>671146.76068161498</v>
      </c>
      <c r="BG4" s="77">
        <f>情景假设!AN25</f>
        <v>672097.29323501023</v>
      </c>
      <c r="BH4" s="77">
        <f>情景假设!AO25</f>
        <v>672657.16373066488</v>
      </c>
      <c r="BI4" s="78">
        <f>情景假设!AP25</f>
        <v>672840.10476676642</v>
      </c>
    </row>
    <row r="5" spans="1:61" x14ac:dyDescent="0.2">
      <c r="A5" s="40" t="s">
        <v>15</v>
      </c>
      <c r="B5" s="37">
        <f>'历史数据 (2001-2022, 当年价) '!B5*B$77</f>
        <v>11181.133378356233</v>
      </c>
      <c r="C5" s="38">
        <f>'历史数据 (2001-2022, 当年价) '!C5*C$77</f>
        <v>12113.57335174635</v>
      </c>
      <c r="D5" s="38">
        <f>'历史数据 (2001-2022, 当年价) '!D5*D$77</f>
        <v>13675.141587294222</v>
      </c>
      <c r="E5" s="38">
        <f>'历史数据 (2001-2022, 当年价) '!E5*E$77</f>
        <v>14843.769360047083</v>
      </c>
      <c r="F5" s="39">
        <f>'历史数据 (2001-2022, 当年价) '!F5*F$77</f>
        <v>17039.114768328702</v>
      </c>
      <c r="G5" s="37">
        <f>'历史数据 (2001-2022, 当年价) '!G5*G$77</f>
        <v>19622.680762062624</v>
      </c>
      <c r="H5" s="38">
        <f>'历史数据 (2001-2022, 当年价) '!H5*H$77</f>
        <v>22444.194102628626</v>
      </c>
      <c r="I5" s="38">
        <f>'历史数据 (2001-2022, 当年价) '!I5*I$77</f>
        <v>25525.888969277854</v>
      </c>
      <c r="J5" s="38">
        <f>'历史数据 (2001-2022, 当年价) '!J5*J$77</f>
        <v>30848.589489425267</v>
      </c>
      <c r="K5" s="39">
        <f>'历史数据 (2001-2022, 当年价) '!K5*K$77</f>
        <v>34676.499557887699</v>
      </c>
      <c r="L5" s="37">
        <f>'历史数据 (2001-2022, 当年价) '!L5*L$77</f>
        <v>38773.323458779632</v>
      </c>
      <c r="M5" s="38">
        <f>'历史数据 (2001-2022, 当年价) '!M5*M$77</f>
        <v>42472.296546692742</v>
      </c>
      <c r="N5" s="38">
        <f>'历史数据 (2001-2022, 当年价) '!N5*N$77</f>
        <v>46095.215645851218</v>
      </c>
      <c r="O5" s="38">
        <f>'历史数据 (2001-2022, 当年价) '!O5*O$77</f>
        <v>50638.347628195064</v>
      </c>
      <c r="P5" s="39">
        <f>'历史数据 (2001-2022, 当年价) '!P5*P$77</f>
        <v>53251.105784283529</v>
      </c>
      <c r="Q5" s="37">
        <f>'历史数据 (2001-2022, 当年价) '!Q5*Q$77</f>
        <v>56595.610575849489</v>
      </c>
      <c r="R5" s="38">
        <f>'历史数据 (2001-2022, 当年价) '!R5*R$77</f>
        <v>61025.280239916909</v>
      </c>
      <c r="S5" s="38">
        <f>'历史数据 (2001-2022, 当年价) '!S5*S$77</f>
        <v>66656.46135676594</v>
      </c>
      <c r="T5" s="38">
        <f>'历史数据 (2001-2022, 当年价) '!T5*T$77</f>
        <v>71022.878800094404</v>
      </c>
      <c r="U5" s="39">
        <f>'历史数据 (2001-2022, 当年价) '!U5*U$77</f>
        <v>72444.7</v>
      </c>
      <c r="V5" s="37">
        <f>'历史数据 (2001-2022, 当年价) '!V5*V$77</f>
        <v>76614.920254027675</v>
      </c>
      <c r="W5" s="38">
        <f>'历史数据 (2001-2022, 当年价) '!W5*W$77</f>
        <v>77971.748616420751</v>
      </c>
      <c r="X5" s="77">
        <f>情景假设!E26</f>
        <v>82009.724979799386</v>
      </c>
      <c r="Y5" s="77">
        <f>情景假设!F26</f>
        <v>86241.129581131434</v>
      </c>
      <c r="Z5" s="78">
        <f>情景假设!G26</f>
        <v>89848.947766887009</v>
      </c>
      <c r="AA5" s="79">
        <f>情景假设!H26</f>
        <v>94546.138377305455</v>
      </c>
      <c r="AB5" s="77">
        <f>情景假设!I26</f>
        <v>98583.718305863149</v>
      </c>
      <c r="AC5" s="77">
        <f>情景假设!J26</f>
        <v>102522.3346519527</v>
      </c>
      <c r="AD5" s="77">
        <f>情景假设!K26</f>
        <v>106346.7530084738</v>
      </c>
      <c r="AE5" s="80">
        <f>情景假设!L26</f>
        <v>110661.39443442634</v>
      </c>
      <c r="AF5" s="79">
        <f>情景假设!M26</f>
        <v>113599.2156866716</v>
      </c>
      <c r="AG5" s="77">
        <f>情景假设!N26</f>
        <v>117004.2952717437</v>
      </c>
      <c r="AH5" s="77">
        <f>情景假设!O26</f>
        <v>120249.41529635849</v>
      </c>
      <c r="AI5" s="77">
        <f>情景假设!P26</f>
        <v>123327.3494910577</v>
      </c>
      <c r="AJ5" s="78">
        <f>情景假设!Q26</f>
        <v>125971.77485830936</v>
      </c>
      <c r="AK5" s="79">
        <f>情景假设!R26</f>
        <v>128961.5540592497</v>
      </c>
      <c r="AL5" s="77">
        <f>情景假设!S26</f>
        <v>131512.13080280551</v>
      </c>
      <c r="AM5" s="77">
        <f>情景假设!T26</f>
        <v>133884.05853538529</v>
      </c>
      <c r="AN5" s="77">
        <f>情景假设!U26</f>
        <v>136078.64690468521</v>
      </c>
      <c r="AO5" s="81">
        <f>情景假设!V26</f>
        <v>138098.73948747091</v>
      </c>
      <c r="AP5" s="79">
        <f>情景假设!W26</f>
        <v>139948.62192938261</v>
      </c>
      <c r="AQ5" s="77">
        <f>情景假设!X26</f>
        <v>141633.92092471119</v>
      </c>
      <c r="AR5" s="77">
        <f>情景假设!Y26</f>
        <v>143161.49675839869</v>
      </c>
      <c r="AS5" s="77">
        <f>情景假设!Z26</f>
        <v>144539.33203144631</v>
      </c>
      <c r="AT5" s="81">
        <f>情景假设!AA26</f>
        <v>145776.41904572159</v>
      </c>
      <c r="AU5" s="79">
        <f>情景假设!AB26</f>
        <v>146882.64814475551</v>
      </c>
      <c r="AV5" s="77">
        <f>情景假设!AC26</f>
        <v>147868.69910306219</v>
      </c>
      <c r="AW5" s="77">
        <f>情景假设!AD26</f>
        <v>148745.93743712749</v>
      </c>
      <c r="AX5" s="77">
        <f>情景假设!AE26</f>
        <v>149526.3172850773</v>
      </c>
      <c r="AY5" s="78">
        <f>情景假设!AF26</f>
        <v>150222.29227703239</v>
      </c>
      <c r="AZ5" s="79">
        <f>情景假设!AG26</f>
        <v>150846.7356011782</v>
      </c>
      <c r="BA5" s="77">
        <f>情景假设!AH26</f>
        <v>151412.87026770381</v>
      </c>
      <c r="BB5" s="77">
        <f>情景假设!AI26</f>
        <v>151934.2103889678</v>
      </c>
      <c r="BC5" s="77">
        <f>情景假设!AJ26</f>
        <v>152424.51413373771</v>
      </c>
      <c r="BD5" s="81">
        <f>情景假设!AK26</f>
        <v>152897.74887942919</v>
      </c>
      <c r="BE5" s="79">
        <f>情景假设!AL26</f>
        <v>153368.06898153009</v>
      </c>
      <c r="BF5" s="77">
        <f>情景假设!AM26</f>
        <v>153849.8065058552</v>
      </c>
      <c r="BG5" s="77">
        <f>情景假设!AN26</f>
        <v>154357.47522850739</v>
      </c>
      <c r="BH5" s="77">
        <f>情景假设!AO26</f>
        <v>154905.7882016378</v>
      </c>
      <c r="BI5" s="78">
        <f>情景假设!AP26</f>
        <v>155514.92987533755</v>
      </c>
    </row>
    <row r="6" spans="1:61" x14ac:dyDescent="0.2">
      <c r="A6" s="40" t="s">
        <v>61</v>
      </c>
      <c r="B6" s="37">
        <f>'历史数据 (2001-2022, 当年价) '!B6*B$77</f>
        <v>12922.19691913198</v>
      </c>
      <c r="C6" s="38">
        <f>'历史数据 (2001-2022, 当年价) '!C6*C$77</f>
        <v>14005.145364926902</v>
      </c>
      <c r="D6" s="38">
        <f>'历史数据 (2001-2022, 当年价) '!D6*D$77</f>
        <v>14410.716652702284</v>
      </c>
      <c r="E6" s="38">
        <f>'历史数据 (2001-2022, 当年价) '!E6*E$77</f>
        <v>15841.240702858573</v>
      </c>
      <c r="F6" s="39">
        <f>'历史数据 (2001-2022, 当年价) '!F6*F$77</f>
        <v>17478.670029358709</v>
      </c>
      <c r="G6" s="37">
        <f>'历史数据 (2001-2022, 当年价) '!G6*G$77</f>
        <v>19206.903926131014</v>
      </c>
      <c r="H6" s="38">
        <f>'历史数据 (2001-2022, 当年价) '!H6*H$77</f>
        <v>21357.812046410043</v>
      </c>
      <c r="I6" s="38">
        <f>'历史数据 (2001-2022, 当年价) '!I6*I$77</f>
        <v>22214.293173693201</v>
      </c>
      <c r="J6" s="38">
        <f>'历史数据 (2001-2022, 当年价) '!J6*J$77</f>
        <v>22471.738420302012</v>
      </c>
      <c r="K6" s="39">
        <f>'历史数据 (2001-2022, 当年价) '!K6*K$77</f>
        <v>23894.578991226455</v>
      </c>
      <c r="L6" s="37">
        <f>'历史数据 (2001-2022, 当年价) '!L6*L$77</f>
        <v>25720.526961160911</v>
      </c>
      <c r="M6" s="38">
        <f>'历史数据 (2001-2022, 当年价) '!M6*M$77</f>
        <v>27354.589707269035</v>
      </c>
      <c r="N6" s="38">
        <f>'历史数据 (2001-2022, 当年价) '!N6*N$77</f>
        <v>29353.002496532965</v>
      </c>
      <c r="O6" s="38">
        <f>'历史数据 (2001-2022, 当年价) '!O6*O$77</f>
        <v>31825.567469102905</v>
      </c>
      <c r="P6" s="39">
        <f>'历史数据 (2001-2022, 当年价) '!P6*P$77</f>
        <v>34027.489263973992</v>
      </c>
      <c r="Q6" s="37">
        <f>'历史数据 (2001-2022, 当年价) '!Q6*Q$77</f>
        <v>36297.463499736106</v>
      </c>
      <c r="R6" s="38">
        <f>'历史数据 (2001-2022, 当年价) '!R6*R$77</f>
        <v>39121.852645308427</v>
      </c>
      <c r="S6" s="38">
        <f>'历史数据 (2001-2022, 当年价) '!S6*S$77</f>
        <v>41053.77693860625</v>
      </c>
      <c r="T6" s="38">
        <f>'历史数据 (2001-2022, 当年价) '!T6*T$77</f>
        <v>42691.5780889854</v>
      </c>
      <c r="U6" s="39">
        <f>'历史数据 (2001-2022, 当年价) '!U6*U$77</f>
        <v>40582.9</v>
      </c>
      <c r="V6" s="37">
        <f>'历史数据 (2001-2022, 当年价) '!V6*V$77</f>
        <v>44991.98369146973</v>
      </c>
      <c r="W6" s="38">
        <f>'历史数据 (2001-2022, 当年价) '!W6*W$77</f>
        <v>46450.003049149032</v>
      </c>
      <c r="X6" s="77">
        <f>X57</f>
        <v>47824.421577336543</v>
      </c>
      <c r="Y6" s="82">
        <f t="shared" ref="Y6:BI6" si="0">Y57</f>
        <v>51257.761766710362</v>
      </c>
      <c r="Z6" s="80">
        <f t="shared" si="0"/>
        <v>55653.495293254127</v>
      </c>
      <c r="AA6" s="79">
        <f t="shared" si="0"/>
        <v>59863.721443088747</v>
      </c>
      <c r="AB6" s="77">
        <f t="shared" si="0"/>
        <v>63627.287917374982</v>
      </c>
      <c r="AC6" s="77">
        <f t="shared" si="0"/>
        <v>66979.226089978722</v>
      </c>
      <c r="AD6" s="77">
        <f t="shared" si="0"/>
        <v>69994.260384955953</v>
      </c>
      <c r="AE6" s="80">
        <f t="shared" si="0"/>
        <v>72781.147878026546</v>
      </c>
      <c r="AF6" s="79">
        <f t="shared" si="0"/>
        <v>75451.912765536006</v>
      </c>
      <c r="AG6" s="77">
        <f t="shared" si="0"/>
        <v>78034.336025596262</v>
      </c>
      <c r="AH6" s="77">
        <f t="shared" si="0"/>
        <v>80535.385741129401</v>
      </c>
      <c r="AI6" s="77">
        <f t="shared" si="0"/>
        <v>82964.949108210742</v>
      </c>
      <c r="AJ6" s="80">
        <f t="shared" si="0"/>
        <v>85335.718452403133</v>
      </c>
      <c r="AK6" s="79">
        <f t="shared" si="0"/>
        <v>87659.191678197269</v>
      </c>
      <c r="AL6" s="77">
        <f t="shared" si="0"/>
        <v>89933.100333823881</v>
      </c>
      <c r="AM6" s="77">
        <f t="shared" si="0"/>
        <v>92151.620341994218</v>
      </c>
      <c r="AN6" s="77">
        <f t="shared" si="0"/>
        <v>94309.080087418319</v>
      </c>
      <c r="AO6" s="81">
        <f t="shared" si="0"/>
        <v>96399.987756594812</v>
      </c>
      <c r="AP6" s="79">
        <f t="shared" si="0"/>
        <v>98419.057464845726</v>
      </c>
      <c r="AQ6" s="77">
        <f t="shared" si="0"/>
        <v>100361.23398801011</v>
      </c>
      <c r="AR6" s="77">
        <f t="shared" si="0"/>
        <v>102221.71593122619</v>
      </c>
      <c r="AS6" s="77">
        <f t="shared" si="0"/>
        <v>103995.9771836634</v>
      </c>
      <c r="AT6" s="81">
        <f t="shared" si="0"/>
        <v>105679.7865256821</v>
      </c>
      <c r="AU6" s="79">
        <f t="shared" si="0"/>
        <v>107269.225273444</v>
      </c>
      <c r="AV6" s="77">
        <f t="shared" si="0"/>
        <v>108760.7028652778</v>
      </c>
      <c r="AW6" s="77">
        <f t="shared" si="0"/>
        <v>110150.9703138167</v>
      </c>
      <c r="AX6" s="77">
        <f t="shared" si="0"/>
        <v>111437.1314678997</v>
      </c>
      <c r="AY6" s="80">
        <f t="shared" si="0"/>
        <v>112616.6520481663</v>
      </c>
      <c r="AZ6" s="79">
        <f t="shared" si="0"/>
        <v>113687.3664400077</v>
      </c>
      <c r="BA6" s="77">
        <f t="shared" si="0"/>
        <v>114647.48224680409</v>
      </c>
      <c r="BB6" s="77">
        <f t="shared" si="0"/>
        <v>115495.58262502241</v>
      </c>
      <c r="BC6" s="77">
        <f t="shared" si="0"/>
        <v>116230.6264405502</v>
      </c>
      <c r="BD6" s="81">
        <f t="shared" si="0"/>
        <v>116851.9463024635</v>
      </c>
      <c r="BE6" s="79">
        <f t="shared" si="0"/>
        <v>117359.2445461062</v>
      </c>
      <c r="BF6" s="77">
        <f t="shared" si="0"/>
        <v>117752.58725177019</v>
      </c>
      <c r="BG6" s="77">
        <f t="shared" si="0"/>
        <v>118032.3963983368</v>
      </c>
      <c r="BH6" s="77">
        <f t="shared" si="0"/>
        <v>118199.4402628157</v>
      </c>
      <c r="BI6" s="80">
        <f t="shared" si="0"/>
        <v>118254.8221868383</v>
      </c>
    </row>
    <row r="7" spans="1:61" x14ac:dyDescent="0.2">
      <c r="A7" s="40" t="s">
        <v>62</v>
      </c>
      <c r="B7" s="37">
        <f>'历史数据 (2001-2022, 当年价) '!B7*B$77</f>
        <v>17152.616485966111</v>
      </c>
      <c r="C7" s="38">
        <f>'历史数据 (2001-2022, 当年价) '!C7*C$77</f>
        <v>18681.749754360146</v>
      </c>
      <c r="D7" s="38">
        <f>'历史数据 (2001-2022, 当年价) '!D7*D$77</f>
        <v>20339.742996748846</v>
      </c>
      <c r="E7" s="38">
        <f>'历史数据 (2001-2022, 当年价) '!E7*E$77</f>
        <v>21201.883194183185</v>
      </c>
      <c r="F7" s="39">
        <f>'历史数据 (2001-2022, 当年价) '!F7*F$77</f>
        <v>22884.560803942069</v>
      </c>
      <c r="G7" s="37">
        <f>'历史数据 (2001-2022, 当年价) '!G7*G$77</f>
        <v>26058.395523850108</v>
      </c>
      <c r="H7" s="38">
        <f>'历史数据 (2001-2022, 当年价) '!H7*H$77</f>
        <v>30623.280761177761</v>
      </c>
      <c r="I7" s="38">
        <f>'历史数据 (2001-2022, 当年价) '!I7*I$77</f>
        <v>35540.208943581521</v>
      </c>
      <c r="J7" s="38">
        <f>'历史数据 (2001-2022, 当年价) '!J7*J$77</f>
        <v>39448.493208340893</v>
      </c>
      <c r="K7" s="39">
        <f>'历史数据 (2001-2022, 当年价) '!K7*K$77</f>
        <v>45678.365859529622</v>
      </c>
      <c r="L7" s="37">
        <f>'历史数据 (2001-2022, 当年价) '!L7*L$77</f>
        <v>51500.521306789298</v>
      </c>
      <c r="M7" s="38">
        <f>'历史数据 (2001-2022, 当年价) '!M7*M$77</f>
        <v>57367.259264602661</v>
      </c>
      <c r="N7" s="38">
        <f>'历史数据 (2001-2022, 当年价) '!N7*N$77</f>
        <v>63443.814282969681</v>
      </c>
      <c r="O7" s="38">
        <f>'历史数据 (2001-2022, 当年价) '!O7*O$77</f>
        <v>70456.495572018976</v>
      </c>
      <c r="P7" s="39">
        <f>'历史数据 (2001-2022, 当年价) '!P7*P$77</f>
        <v>75503.463751392177</v>
      </c>
      <c r="Q7" s="37">
        <f>'历史数据 (2001-2022, 当年价) '!Q7*Q$77</f>
        <v>81020.819704871668</v>
      </c>
      <c r="R7" s="38">
        <f>'历史数据 (2001-2022, 当年价) '!R7*R$77</f>
        <v>85528.934305470306</v>
      </c>
      <c r="S7" s="38">
        <f>'历史数据 (2001-2022, 当年价) '!S7*S$77</f>
        <v>90483.044653986115</v>
      </c>
      <c r="T7" s="38">
        <f>'历史数据 (2001-2022, 当年价) '!T7*T$77</f>
        <v>96158.315337849839</v>
      </c>
      <c r="U7" s="39">
        <f>'历史数据 (2001-2022, 当年价) '!U7*U$77</f>
        <v>96086.1</v>
      </c>
      <c r="V7" s="37">
        <f>'历史数据 (2001-2022, 当年价) '!V7*V$77</f>
        <v>105634.48778242921</v>
      </c>
      <c r="W7" s="38">
        <f>'历史数据 (2001-2022, 当年价) '!W7*W$77</f>
        <v>107085.79216328831</v>
      </c>
      <c r="X7" s="77">
        <f t="shared" ref="X7:X10" si="1">X58</f>
        <v>110102.8340329756</v>
      </c>
      <c r="Y7" s="82">
        <f t="shared" ref="Y7:BI7" si="2">Y58</f>
        <v>117708.3481624108</v>
      </c>
      <c r="Z7" s="80">
        <f t="shared" si="2"/>
        <v>127635.47776717519</v>
      </c>
      <c r="AA7" s="79">
        <f t="shared" si="2"/>
        <v>137531.698765863</v>
      </c>
      <c r="AB7" s="77">
        <f t="shared" si="2"/>
        <v>146827.6511065017</v>
      </c>
      <c r="AC7" s="77">
        <f t="shared" si="2"/>
        <v>155521.90102219439</v>
      </c>
      <c r="AD7" s="77">
        <f t="shared" si="2"/>
        <v>163666.17730796861</v>
      </c>
      <c r="AE7" s="80">
        <f t="shared" si="2"/>
        <v>171362.19463391759</v>
      </c>
      <c r="AF7" s="79">
        <f t="shared" si="2"/>
        <v>178734.903155145</v>
      </c>
      <c r="AG7" s="77">
        <f t="shared" si="2"/>
        <v>185853.1175815688</v>
      </c>
      <c r="AH7" s="77">
        <f t="shared" si="2"/>
        <v>192783.0629781796</v>
      </c>
      <c r="AI7" s="77">
        <f t="shared" si="2"/>
        <v>199608.42284517761</v>
      </c>
      <c r="AJ7" s="80">
        <f t="shared" si="2"/>
        <v>206429.7224647298</v>
      </c>
      <c r="AK7" s="79">
        <f t="shared" si="2"/>
        <v>213339.6356509543</v>
      </c>
      <c r="AL7" s="77">
        <f t="shared" si="2"/>
        <v>220343.3959324584</v>
      </c>
      <c r="AM7" s="77">
        <f t="shared" si="2"/>
        <v>227421.26484709291</v>
      </c>
      <c r="AN7" s="77">
        <f t="shared" si="2"/>
        <v>234551.3943289826</v>
      </c>
      <c r="AO7" s="81">
        <f t="shared" si="2"/>
        <v>241709.79906596939</v>
      </c>
      <c r="AP7" s="79">
        <f t="shared" si="2"/>
        <v>248870.35033436801</v>
      </c>
      <c r="AQ7" s="77">
        <f t="shared" si="2"/>
        <v>256004.79400529459</v>
      </c>
      <c r="AR7" s="77">
        <f t="shared" si="2"/>
        <v>263082.79535309342</v>
      </c>
      <c r="AS7" s="77">
        <f t="shared" si="2"/>
        <v>270072.01316854858</v>
      </c>
      <c r="AT7" s="81">
        <f t="shared" si="2"/>
        <v>276938.20548094</v>
      </c>
      <c r="AU7" s="79">
        <f t="shared" si="2"/>
        <v>283645.3689178878</v>
      </c>
      <c r="AV7" s="77">
        <f t="shared" si="2"/>
        <v>290155.91337589797</v>
      </c>
      <c r="AW7" s="77">
        <f t="shared" si="2"/>
        <v>296430.87323462701</v>
      </c>
      <c r="AX7" s="77">
        <f t="shared" si="2"/>
        <v>302430.15582323802</v>
      </c>
      <c r="AY7" s="80">
        <f t="shared" si="2"/>
        <v>308112.82723925193</v>
      </c>
      <c r="AZ7" s="79">
        <f t="shared" si="2"/>
        <v>313437.43493288773</v>
      </c>
      <c r="BA7" s="77">
        <f t="shared" si="2"/>
        <v>318362.36571008043</v>
      </c>
      <c r="BB7" s="77">
        <f t="shared" si="2"/>
        <v>322846.23698511731</v>
      </c>
      <c r="BC7" s="77">
        <f t="shared" si="2"/>
        <v>326848.3182424453</v>
      </c>
      <c r="BD7" s="81">
        <f t="shared" si="2"/>
        <v>330328.97876338073</v>
      </c>
      <c r="BE7" s="79">
        <f t="shared" si="2"/>
        <v>333250.15675691032</v>
      </c>
      <c r="BF7" s="77">
        <f t="shared" si="2"/>
        <v>335575.84412752319</v>
      </c>
      <c r="BG7" s="77">
        <f t="shared" si="2"/>
        <v>337272.58024247881</v>
      </c>
      <c r="BH7" s="77">
        <f t="shared" si="2"/>
        <v>338309.94725388353</v>
      </c>
      <c r="BI7" s="80">
        <f t="shared" si="2"/>
        <v>338661.05881648028</v>
      </c>
    </row>
    <row r="8" spans="1:61" x14ac:dyDescent="0.2">
      <c r="A8" s="40" t="s">
        <v>63</v>
      </c>
      <c r="B8" s="37">
        <f>'历史数据 (2001-2022, 当年价) '!B8*B$77</f>
        <v>4513.6385874010248</v>
      </c>
      <c r="C8" s="38">
        <f>'历史数据 (2001-2022, 当年价) '!C8*C$77</f>
        <v>5092.0326235075754</v>
      </c>
      <c r="D8" s="38">
        <f>'历史数据 (2001-2022, 当年价) '!D8*D$77</f>
        <v>5691.7851781488607</v>
      </c>
      <c r="E8" s="38">
        <f>'历史数据 (2001-2022, 当年价) '!E8*E$77</f>
        <v>6238.1108824838657</v>
      </c>
      <c r="F8" s="39">
        <f>'历史数据 (2001-2022, 当年价) '!F8*F$77</f>
        <v>6873.8054741095848</v>
      </c>
      <c r="G8" s="37">
        <f>'历史数据 (2001-2022, 当年价) '!G8*G$77</f>
        <v>7553.6469442222424</v>
      </c>
      <c r="H8" s="38">
        <f>'历史数据 (2001-2022, 当年价) '!H8*H$77</f>
        <v>8113.2807727908448</v>
      </c>
      <c r="I8" s="38">
        <f>'历史数据 (2001-2022, 当年价) '!I8*I$77</f>
        <v>8979.4462881834588</v>
      </c>
      <c r="J8" s="38">
        <f>'历史数据 (2001-2022, 当年价) '!J8*J$77</f>
        <v>9462.0566134484743</v>
      </c>
      <c r="K8" s="39">
        <f>'历史数据 (2001-2022, 当年价) '!K8*K$77</f>
        <v>9810.4193647830252</v>
      </c>
      <c r="L8" s="37">
        <f>'历史数据 (2001-2022, 当年价) '!L8*L$77</f>
        <v>10086.374948865838</v>
      </c>
      <c r="M8" s="38">
        <f>'历史数据 (2001-2022, 当年价) '!M8*M$77</f>
        <v>10978.23468974103</v>
      </c>
      <c r="N8" s="38">
        <f>'历史数据 (2001-2022, 当年价) '!N8*N$77</f>
        <v>11528.425064808491</v>
      </c>
      <c r="O8" s="38">
        <f>'历史数据 (2001-2022, 当年价) '!O8*O$77</f>
        <v>12523.822103857652</v>
      </c>
      <c r="P8" s="39">
        <f>'历史数据 (2001-2022, 当年价) '!P8*P$77</f>
        <v>13720.594558606477</v>
      </c>
      <c r="Q8" s="37">
        <f>'历史数据 (2001-2022, 当年价) '!Q8*Q$77</f>
        <v>14954.528147087502</v>
      </c>
      <c r="R8" s="38">
        <f>'历史数据 (2001-2022, 当年价) '!R8*R$77</f>
        <v>15867.146170529086</v>
      </c>
      <c r="S8" s="38">
        <f>'历史数据 (2001-2022, 当年价) '!S8*S$77</f>
        <v>16814.082962921035</v>
      </c>
      <c r="T8" s="38">
        <f>'历史数据 (2001-2022, 当年价) '!T8*T$77</f>
        <v>17998.073570923636</v>
      </c>
      <c r="U8" s="39">
        <f>'历史数据 (2001-2022, 当年价) '!U8*U$77</f>
        <v>15285.4</v>
      </c>
      <c r="V8" s="37">
        <f>'历史数据 (2001-2022, 当年价) '!V8*V$77</f>
        <v>17067.645704961466</v>
      </c>
      <c r="W8" s="38">
        <f>'历史数据 (2001-2022, 当年价) '!W8*W$77</f>
        <v>16696.536385320014</v>
      </c>
      <c r="X8" s="77">
        <f t="shared" si="1"/>
        <v>16983.91108582159</v>
      </c>
      <c r="Y8" s="77">
        <f t="shared" ref="Y8:BI8" si="3">Y59</f>
        <v>17702.76136208075</v>
      </c>
      <c r="Z8" s="80">
        <f t="shared" si="3"/>
        <v>18633.323965095209</v>
      </c>
      <c r="AA8" s="79">
        <f t="shared" si="3"/>
        <v>19566.184599765478</v>
      </c>
      <c r="AB8" s="77">
        <f t="shared" si="3"/>
        <v>20449.126024155241</v>
      </c>
      <c r="AC8" s="77">
        <f t="shared" si="3"/>
        <v>21273.987786851991</v>
      </c>
      <c r="AD8" s="77">
        <f t="shared" si="3"/>
        <v>22033.39222141523</v>
      </c>
      <c r="AE8" s="80">
        <f t="shared" si="3"/>
        <v>22720.866374153189</v>
      </c>
      <c r="AF8" s="79">
        <f t="shared" si="3"/>
        <v>23332.94804046764</v>
      </c>
      <c r="AG8" s="77">
        <f t="shared" si="3"/>
        <v>23875.651460814901</v>
      </c>
      <c r="AH8" s="77">
        <f t="shared" si="3"/>
        <v>24358.96371545229</v>
      </c>
      <c r="AI8" s="77">
        <f t="shared" si="3"/>
        <v>24794.617893512539</v>
      </c>
      <c r="AJ8" s="80">
        <f t="shared" si="3"/>
        <v>25195.799048935791</v>
      </c>
      <c r="AK8" s="79">
        <f t="shared" si="3"/>
        <v>25574.33136140904</v>
      </c>
      <c r="AL8" s="77">
        <f t="shared" si="3"/>
        <v>25932.49154651941</v>
      </c>
      <c r="AM8" s="77">
        <f t="shared" si="3"/>
        <v>26270.15503387518</v>
      </c>
      <c r="AN8" s="77">
        <f t="shared" si="3"/>
        <v>26587.291002345952</v>
      </c>
      <c r="AO8" s="81">
        <f t="shared" si="3"/>
        <v>26883.95955489848</v>
      </c>
      <c r="AP8" s="79">
        <f t="shared" si="3"/>
        <v>27160.308434361581</v>
      </c>
      <c r="AQ8" s="77">
        <f t="shared" si="3"/>
        <v>27416.569338090339</v>
      </c>
      <c r="AR8" s="77">
        <f t="shared" si="3"/>
        <v>27653.05389025126</v>
      </c>
      <c r="AS8" s="77">
        <f t="shared" si="3"/>
        <v>27870.149330444539</v>
      </c>
      <c r="AT8" s="81">
        <f t="shared" si="3"/>
        <v>28068.31397667202</v>
      </c>
      <c r="AU8" s="79">
        <f t="shared" si="3"/>
        <v>28248.072519324862</v>
      </c>
      <c r="AV8" s="77">
        <f t="shared" si="3"/>
        <v>28410.01120097252</v>
      </c>
      <c r="AW8" s="77">
        <f t="shared" si="3"/>
        <v>28554.772934364399</v>
      </c>
      <c r="AX8" s="77">
        <f t="shared" si="3"/>
        <v>28683.05240828083</v>
      </c>
      <c r="AY8" s="80">
        <f t="shared" si="3"/>
        <v>28795.591227772358</v>
      </c>
      <c r="AZ8" s="79">
        <f t="shared" si="3"/>
        <v>28893.173131973668</v>
      </c>
      <c r="BA8" s="77">
        <f t="shared" si="3"/>
        <v>28976.619329153429</v>
      </c>
      <c r="BB8" s="77">
        <f t="shared" si="3"/>
        <v>29046.78398501921</v>
      </c>
      <c r="BC8" s="77">
        <f t="shared" si="3"/>
        <v>29104.54989661475</v>
      </c>
      <c r="BD8" s="81">
        <f t="shared" si="3"/>
        <v>29150.82438047506</v>
      </c>
      <c r="BE8" s="79">
        <f t="shared" si="3"/>
        <v>29186.535400098961</v>
      </c>
      <c r="BF8" s="77">
        <f t="shared" si="3"/>
        <v>29212.62795430913</v>
      </c>
      <c r="BG8" s="77">
        <f t="shared" si="3"/>
        <v>29230.060744737581</v>
      </c>
      <c r="BH8" s="77">
        <f t="shared" si="3"/>
        <v>29239.803137531781</v>
      </c>
      <c r="BI8" s="80">
        <f t="shared" si="3"/>
        <v>29242.832431461102</v>
      </c>
    </row>
    <row r="9" spans="1:61" x14ac:dyDescent="0.2">
      <c r="A9" s="40" t="s">
        <v>64</v>
      </c>
      <c r="B9" s="37">
        <f>'历史数据 (2001-2022, 当年价) '!B9*B$77</f>
        <v>9784.408500699994</v>
      </c>
      <c r="C9" s="38">
        <f>'历史数据 (2001-2022, 当年价) '!C9*C$77</f>
        <v>10382.528937787503</v>
      </c>
      <c r="D9" s="38">
        <f>'历史数据 (2001-2022, 当年价) '!D9*D$77</f>
        <v>11007.589536974048</v>
      </c>
      <c r="E9" s="38">
        <f>'历史数据 (2001-2022, 当年价) '!E9*E$77</f>
        <v>11234.659311987014</v>
      </c>
      <c r="F9" s="39">
        <f>'历史数据 (2001-2022, 当年价) '!F9*F$77</f>
        <v>12264.296250729163</v>
      </c>
      <c r="G9" s="37">
        <f>'历史数据 (2001-2022, 当年价) '!G9*G$77</f>
        <v>15717.404628357772</v>
      </c>
      <c r="H9" s="38">
        <f>'历史数据 (2001-2022, 当年价) '!H9*H$77</f>
        <v>22227.765856134683</v>
      </c>
      <c r="I9" s="38">
        <f>'历史数据 (2001-2022, 当年价) '!I9*I$77</f>
        <v>24898.85730634338</v>
      </c>
      <c r="J9" s="38">
        <f>'历史数据 (2001-2022, 当年价) '!J9*J$77</f>
        <v>29699.732335281249</v>
      </c>
      <c r="K9" s="39">
        <f>'历史数据 (2001-2022, 当年价) '!K9*K$77</f>
        <v>32735.023671667281</v>
      </c>
      <c r="L9" s="37">
        <f>'历史数据 (2001-2022, 当年价) '!L9*L$77</f>
        <v>36207.040865314841</v>
      </c>
      <c r="M9" s="38">
        <f>'历史数据 (2001-2022, 当年价) '!M9*M$77</f>
        <v>40602.972624593269</v>
      </c>
      <c r="N9" s="38">
        <f>'历史数据 (2001-2022, 当年价) '!N9*N$77</f>
        <v>46542.227698753755</v>
      </c>
      <c r="O9" s="38">
        <f>'历史数据 (2001-2022, 当年价) '!O9*O$77</f>
        <v>52257.487203405923</v>
      </c>
      <c r="P9" s="39">
        <f>'历史数据 (2001-2022, 当年价) '!P9*P$77</f>
        <v>62771.042778023329</v>
      </c>
      <c r="Q9" s="37">
        <f>'历史数据 (2001-2022, 当年价) '!Q9*Q$77</f>
        <v>65898.479240726272</v>
      </c>
      <c r="R9" s="38">
        <f>'历史数据 (2001-2022, 当年价) '!R9*R$77</f>
        <v>68337.804624444689</v>
      </c>
      <c r="S9" s="38">
        <f>'历史数据 (2001-2022, 当年价) '!S9*S$77</f>
        <v>71864.668488840805</v>
      </c>
      <c r="T9" s="38">
        <f>'历史数据 (2001-2022, 当年价) '!T9*T$77</f>
        <v>76655.099319507237</v>
      </c>
      <c r="U9" s="39">
        <f>'历史数据 (2001-2022, 当年价) '!U9*U$77</f>
        <v>83617.7</v>
      </c>
      <c r="V9" s="37">
        <f>'历史数据 (2001-2022, 当年价) '!V9*V$77</f>
        <v>87195.415071666503</v>
      </c>
      <c r="W9" s="38">
        <f>'历史数据 (2001-2022, 当年价) '!W9*W$77</f>
        <v>90528.212015436089</v>
      </c>
      <c r="X9" s="77">
        <f t="shared" si="1"/>
        <v>93078.581159827372</v>
      </c>
      <c r="Y9" s="77">
        <f t="shared" ref="Y9:BI9" si="4">Y60</f>
        <v>99473.508826167483</v>
      </c>
      <c r="Z9" s="80">
        <f t="shared" si="4"/>
        <v>107732.65529026921</v>
      </c>
      <c r="AA9" s="79">
        <f t="shared" si="4"/>
        <v>115813.47071274809</v>
      </c>
      <c r="AB9" s="77">
        <f t="shared" si="4"/>
        <v>123290.26905492959</v>
      </c>
      <c r="AC9" s="77">
        <f t="shared" si="4"/>
        <v>130269.25507851481</v>
      </c>
      <c r="AD9" s="77">
        <f t="shared" si="4"/>
        <v>136925.35008547161</v>
      </c>
      <c r="AE9" s="80">
        <f t="shared" si="4"/>
        <v>143496.06313526799</v>
      </c>
      <c r="AF9" s="79">
        <f t="shared" si="4"/>
        <v>150217.44762230871</v>
      </c>
      <c r="AG9" s="77">
        <f t="shared" si="4"/>
        <v>157120.84544352439</v>
      </c>
      <c r="AH9" s="77">
        <f t="shared" si="4"/>
        <v>164177.53022168169</v>
      </c>
      <c r="AI9" s="77">
        <f t="shared" si="4"/>
        <v>171353.72761256801</v>
      </c>
      <c r="AJ9" s="80">
        <f t="shared" si="4"/>
        <v>178610.41017156141</v>
      </c>
      <c r="AK9" s="79">
        <f t="shared" si="4"/>
        <v>185907.4904468694</v>
      </c>
      <c r="AL9" s="77">
        <f t="shared" si="4"/>
        <v>193218.10451579961</v>
      </c>
      <c r="AM9" s="77">
        <f t="shared" si="4"/>
        <v>200518.08321092301</v>
      </c>
      <c r="AN9" s="77">
        <f t="shared" si="4"/>
        <v>207782.06572409361</v>
      </c>
      <c r="AO9" s="81">
        <f t="shared" si="4"/>
        <v>214983.61067412121</v>
      </c>
      <c r="AP9" s="79">
        <f t="shared" si="4"/>
        <v>222095.32316096069</v>
      </c>
      <c r="AQ9" s="77">
        <f t="shared" si="4"/>
        <v>229088.99743185041</v>
      </c>
      <c r="AR9" s="77">
        <f t="shared" si="4"/>
        <v>235935.77456381431</v>
      </c>
      <c r="AS9" s="77">
        <f t="shared" si="4"/>
        <v>242606.31433965371</v>
      </c>
      <c r="AT9" s="81">
        <f t="shared" si="4"/>
        <v>249070.98026427021</v>
      </c>
      <c r="AU9" s="79">
        <f t="shared" si="4"/>
        <v>255300.03643849981</v>
      </c>
      <c r="AV9" s="77">
        <f t="shared" si="4"/>
        <v>261263.85478245819</v>
      </c>
      <c r="AW9" s="77">
        <f t="shared" si="4"/>
        <v>266933.13088375522</v>
      </c>
      <c r="AX9" s="77">
        <f t="shared" si="4"/>
        <v>272279.10654202913</v>
      </c>
      <c r="AY9" s="80">
        <f t="shared" si="4"/>
        <v>277273.79689418798</v>
      </c>
      <c r="AZ9" s="79">
        <f t="shared" si="4"/>
        <v>281890.21983882057</v>
      </c>
      <c r="BA9" s="77">
        <f t="shared" si="4"/>
        <v>286102.62533736072</v>
      </c>
      <c r="BB9" s="77">
        <f t="shared" si="4"/>
        <v>289886.72205759719</v>
      </c>
      <c r="BC9" s="77">
        <f t="shared" si="4"/>
        <v>293219.89874552411</v>
      </c>
      <c r="BD9" s="81">
        <f t="shared" si="4"/>
        <v>296081.43766726681</v>
      </c>
      <c r="BE9" s="79">
        <f t="shared" si="4"/>
        <v>298452.71745656879</v>
      </c>
      <c r="BF9" s="77">
        <f t="shared" si="4"/>
        <v>300317.40273697692</v>
      </c>
      <c r="BG9" s="77">
        <f t="shared" si="4"/>
        <v>301661.61796266929</v>
      </c>
      <c r="BH9" s="77">
        <f t="shared" si="4"/>
        <v>302474.1030385301</v>
      </c>
      <c r="BI9" s="80">
        <f t="shared" si="4"/>
        <v>302746.34843820549</v>
      </c>
    </row>
    <row r="10" spans="1:61" x14ac:dyDescent="0.2">
      <c r="A10" s="40" t="s">
        <v>65</v>
      </c>
      <c r="B10" s="37">
        <f>'历史数据 (2001-2022, 当年价) '!B10*B$77</f>
        <v>8849.7481207415294</v>
      </c>
      <c r="C10" s="38">
        <f>'历史数据 (2001-2022, 当年价) '!C10*C$77</f>
        <v>9968.9694766959637</v>
      </c>
      <c r="D10" s="38">
        <f>'历史数据 (2001-2022, 当年价) '!D10*D$77</f>
        <v>11210.23682603325</v>
      </c>
      <c r="E10" s="38">
        <f>'历史数据 (2001-2022, 当年价) '!E10*E$77</f>
        <v>12174.086673928416</v>
      </c>
      <c r="F10" s="39">
        <f>'历史数据 (2001-2022, 当年价) '!F10*F$77</f>
        <v>13897.18752418652</v>
      </c>
      <c r="G10" s="37">
        <f>'历史数据 (2001-2022, 当年价) '!G10*G$77</f>
        <v>16266.835276597949</v>
      </c>
      <c r="H10" s="38">
        <f>'历史数据 (2001-2022, 当年价) '!H10*H$77</f>
        <v>20054.709273094148</v>
      </c>
      <c r="I10" s="38">
        <f>'历史数据 (2001-2022, 当年价) '!I10*I$77</f>
        <v>19815.693481260099</v>
      </c>
      <c r="J10" s="38">
        <f>'历史数据 (2001-2022, 当年价) '!J10*J$77</f>
        <v>25515.727051401482</v>
      </c>
      <c r="K10" s="39">
        <f>'历史数据 (2001-2022, 当年价) '!K10*K$77</f>
        <v>29673.719962985957</v>
      </c>
      <c r="L10" s="37">
        <f>'历史数据 (2001-2022, 当年价) '!L10*L$77</f>
        <v>32713.773617339204</v>
      </c>
      <c r="M10" s="38">
        <f>'历史数据 (2001-2022, 当年价) '!M10*M$77</f>
        <v>35399.508787493542</v>
      </c>
      <c r="N10" s="38">
        <f>'历史数据 (2001-2022, 当年价) '!N10*N$77</f>
        <v>39832.538462927179</v>
      </c>
      <c r="O10" s="38">
        <f>'历史数据 (2001-2022, 当年价) '!O10*O$77</f>
        <v>42479.298420686639</v>
      </c>
      <c r="P10" s="39">
        <f>'历史数据 (2001-2022, 当年价) '!P10*P$77</f>
        <v>47467.341287589115</v>
      </c>
      <c r="Q10" s="37">
        <f>'历史数据 (2001-2022, 当年价) '!Q10*Q$77</f>
        <v>54914.739986851237</v>
      </c>
      <c r="R10" s="38">
        <f>'历史数据 (2001-2022, 当年价) '!R10*R$77</f>
        <v>60161.524062886783</v>
      </c>
      <c r="S10" s="38">
        <f>'历史数据 (2001-2022, 当年价) '!S10*S$77</f>
        <v>65771.006096197845</v>
      </c>
      <c r="T10" s="38">
        <f>'历史数据 (2001-2022, 当年价) '!T10*T$77</f>
        <v>70818.500320559091</v>
      </c>
      <c r="U10" s="39">
        <f>'历史数据 (2001-2022, 当年价) '!U10*U$77</f>
        <v>73425.3</v>
      </c>
      <c r="V10" s="37">
        <f>'历史数据 (2001-2022, 当年价) '!V10*V$77</f>
        <v>74150.558181630418</v>
      </c>
      <c r="W10" s="38">
        <f>'历史数据 (2001-2022, 当年价) '!W10*W$77</f>
        <v>69030.48514791824</v>
      </c>
      <c r="X10" s="77">
        <f t="shared" si="1"/>
        <v>70637.503762579698</v>
      </c>
      <c r="Y10" s="77">
        <f t="shared" ref="Y10:BI10" si="5">Y61</f>
        <v>74645.659349963593</v>
      </c>
      <c r="Z10" s="80">
        <f t="shared" si="5"/>
        <v>79786.150794124813</v>
      </c>
      <c r="AA10" s="79">
        <f t="shared" si="5"/>
        <v>84802.387296034358</v>
      </c>
      <c r="AB10" s="77">
        <f t="shared" si="5"/>
        <v>89443.716031538701</v>
      </c>
      <c r="AC10" s="77">
        <f t="shared" si="5"/>
        <v>93773.751185878704</v>
      </c>
      <c r="AD10" s="77">
        <f t="shared" si="5"/>
        <v>97888.337387677995</v>
      </c>
      <c r="AE10" s="80">
        <f t="shared" si="5"/>
        <v>101912.47093414119</v>
      </c>
      <c r="AF10" s="79">
        <f t="shared" si="5"/>
        <v>105967.3764698493</v>
      </c>
      <c r="AG10" s="77">
        <f t="shared" si="5"/>
        <v>110067.7898882904</v>
      </c>
      <c r="AH10" s="77">
        <f t="shared" si="5"/>
        <v>114198.26646411741</v>
      </c>
      <c r="AI10" s="77">
        <f t="shared" si="5"/>
        <v>118341.7442656256</v>
      </c>
      <c r="AJ10" s="80">
        <f t="shared" si="5"/>
        <v>122479.5547175369</v>
      </c>
      <c r="AK10" s="79">
        <f t="shared" si="5"/>
        <v>126593.009167285</v>
      </c>
      <c r="AL10" s="77">
        <f t="shared" si="5"/>
        <v>130668.51553957599</v>
      </c>
      <c r="AM10" s="77">
        <f t="shared" si="5"/>
        <v>134693.68791754849</v>
      </c>
      <c r="AN10" s="77">
        <f t="shared" si="5"/>
        <v>138655.95517477751</v>
      </c>
      <c r="AO10" s="81">
        <f t="shared" si="5"/>
        <v>142542.62401659761</v>
      </c>
      <c r="AP10" s="79">
        <f t="shared" si="5"/>
        <v>146340.9447693314</v>
      </c>
      <c r="AQ10" s="77">
        <f t="shared" si="5"/>
        <v>150038.1794596462</v>
      </c>
      <c r="AR10" s="77">
        <f t="shared" si="5"/>
        <v>153621.67169107011</v>
      </c>
      <c r="AS10" s="77">
        <f t="shared" si="5"/>
        <v>157078.9177938847</v>
      </c>
      <c r="AT10" s="81">
        <f t="shared" si="5"/>
        <v>160397.6386986986</v>
      </c>
      <c r="AU10" s="79">
        <f t="shared" si="5"/>
        <v>163565.8519634039</v>
      </c>
      <c r="AV10" s="77">
        <f t="shared" si="5"/>
        <v>166571.9433683409</v>
      </c>
      <c r="AW10" s="77">
        <f t="shared" si="5"/>
        <v>169404.73748565911</v>
      </c>
      <c r="AX10" s="77">
        <f t="shared" si="5"/>
        <v>172053.56662629329</v>
      </c>
      <c r="AY10" s="80">
        <f t="shared" si="5"/>
        <v>174508.33757183849</v>
      </c>
      <c r="AZ10" s="79">
        <f t="shared" si="5"/>
        <v>176759.59550901069</v>
      </c>
      <c r="BA10" s="77">
        <f t="shared" si="5"/>
        <v>178798.58460126139</v>
      </c>
      <c r="BB10" s="77">
        <f t="shared" si="5"/>
        <v>180617.30465542959</v>
      </c>
      <c r="BC10" s="77">
        <f t="shared" si="5"/>
        <v>182208.56337084569</v>
      </c>
      <c r="BD10" s="81">
        <f t="shared" si="5"/>
        <v>183566.02369377899</v>
      </c>
      <c r="BE10" s="79">
        <f t="shared" si="5"/>
        <v>184684.24584120291</v>
      </c>
      <c r="BF10" s="77">
        <f t="shared" si="5"/>
        <v>185558.72360408111</v>
      </c>
      <c r="BG10" s="77">
        <f t="shared" si="5"/>
        <v>186185.91459125091</v>
      </c>
      <c r="BH10" s="77">
        <f t="shared" si="5"/>
        <v>186563.2641299328</v>
      </c>
      <c r="BI10" s="80">
        <f t="shared" si="5"/>
        <v>186689.22259724839</v>
      </c>
    </row>
    <row r="11" spans="1:61" x14ac:dyDescent="0.2">
      <c r="A11" s="41" t="s">
        <v>66</v>
      </c>
      <c r="B11" s="42">
        <f>'历史数据 (2001-2022, 当年价) '!B11*B$77</f>
        <v>31937.552049663198</v>
      </c>
      <c r="C11" s="43">
        <f>'历史数据 (2001-2022, 当年价) '!C11*C$77</f>
        <v>37036.464236731954</v>
      </c>
      <c r="D11" s="43">
        <f>'历史数据 (2001-2022, 当年价) '!D11*D$77</f>
        <v>41428.534463569165</v>
      </c>
      <c r="E11" s="43">
        <f>'历史数据 (2001-2022, 当年价) '!E11*E$77</f>
        <v>45540.864826594312</v>
      </c>
      <c r="F11" s="44">
        <f>'历史数据 (2001-2022, 当年价) '!F11*F$77</f>
        <v>52003.008017669003</v>
      </c>
      <c r="G11" s="42">
        <f>'历史数据 (2001-2022, 当年价) '!G11*G$77</f>
        <v>58175.343577348067</v>
      </c>
      <c r="H11" s="43">
        <f>'历史数据 (2001-2022, 当年价) '!H11*H$77</f>
        <v>65164.643960404319</v>
      </c>
      <c r="I11" s="43">
        <f>'历史数据 (2001-2022, 当年价) '!I11*I$77</f>
        <v>72161.979645155414</v>
      </c>
      <c r="J11" s="43">
        <f>'历史数据 (2001-2022, 当年价) '!J11*J$77</f>
        <v>81608.164173365454</v>
      </c>
      <c r="K11" s="44">
        <f>'历史数据 (2001-2022, 当年价) '!K11*K$77</f>
        <v>87335.50289981447</v>
      </c>
      <c r="L11" s="42">
        <f>'历史数据 (2001-2022, 当年价) '!L11*L$77</f>
        <v>95480.12595779878</v>
      </c>
      <c r="M11" s="43">
        <f>'历史数据 (2001-2022, 当年价) '!M11*M$77</f>
        <v>107103.2013242258</v>
      </c>
      <c r="N11" s="43">
        <f>'历史数据 (2001-2022, 当年价) '!N11*N$77</f>
        <v>119301.61086028998</v>
      </c>
      <c r="O11" s="43">
        <f>'历史数据 (2001-2022, 当年价) '!O11*O$77</f>
        <v>133415.33875963348</v>
      </c>
      <c r="P11" s="44">
        <f>'历史数据 (2001-2022, 当年价) '!P11*P$77</f>
        <v>152587.13558397276</v>
      </c>
      <c r="Q11" s="42">
        <f>'历史数据 (2001-2022, 当年价) '!Q11*Q$77</f>
        <v>172256.87078333952</v>
      </c>
      <c r="R11" s="43">
        <f>'历史数据 (2001-2022, 当年价) '!R11*R$77</f>
        <v>188734.62401960831</v>
      </c>
      <c r="S11" s="43">
        <f>'历史数据 (2001-2022, 当年价) '!S11*S$77</f>
        <v>207771.77156290377</v>
      </c>
      <c r="T11" s="43">
        <f>'历史数据 (2001-2022, 当年价) '!T11*T$77</f>
        <v>228923.80211593144</v>
      </c>
      <c r="U11" s="44">
        <f>'历史数据 (2001-2022, 当年价) '!U11*U$77</f>
        <v>237825.3</v>
      </c>
      <c r="V11" s="42">
        <f>'历史数据 (2001-2022, 当年价) '!V11*V$77</f>
        <v>248575.80545442237</v>
      </c>
      <c r="W11" s="43">
        <f>'历史数据 (2001-2022, 当年价) '!W11*W$77</f>
        <v>261752.40687754125</v>
      </c>
      <c r="X11" s="83">
        <f>SUM(X62:X70)</f>
        <v>270843.74616779515</v>
      </c>
      <c r="Y11" s="83">
        <f t="shared" ref="Y11:BI11" si="6">SUM(Y62:Y70)</f>
        <v>293875.95508948044</v>
      </c>
      <c r="Z11" s="84">
        <f t="shared" si="6"/>
        <v>324065.24680359574</v>
      </c>
      <c r="AA11" s="85">
        <f t="shared" si="6"/>
        <v>353922.86481308308</v>
      </c>
      <c r="AB11" s="83">
        <f t="shared" si="6"/>
        <v>381738.4687413408</v>
      </c>
      <c r="AC11" s="83">
        <f t="shared" si="6"/>
        <v>407860.9153347463</v>
      </c>
      <c r="AD11" s="83">
        <f t="shared" si="6"/>
        <v>432987.71494790952</v>
      </c>
      <c r="AE11" s="84">
        <f t="shared" si="6"/>
        <v>458142.56208484736</v>
      </c>
      <c r="AF11" s="85">
        <f t="shared" si="6"/>
        <v>484393.52741032967</v>
      </c>
      <c r="AG11" s="83">
        <f t="shared" si="6"/>
        <v>511919.44846823037</v>
      </c>
      <c r="AH11" s="83">
        <f t="shared" si="6"/>
        <v>540625.54450473678</v>
      </c>
      <c r="AI11" s="83">
        <f t="shared" si="6"/>
        <v>570384.07283173385</v>
      </c>
      <c r="AJ11" s="84">
        <f t="shared" si="6"/>
        <v>601030.48732202058</v>
      </c>
      <c r="AK11" s="85">
        <f t="shared" si="6"/>
        <v>632385.19372965826</v>
      </c>
      <c r="AL11" s="83">
        <f t="shared" si="6"/>
        <v>664337.32778758055</v>
      </c>
      <c r="AM11" s="83">
        <f t="shared" si="6"/>
        <v>696786.82293512067</v>
      </c>
      <c r="AN11" s="83">
        <f t="shared" si="6"/>
        <v>729621.66012096405</v>
      </c>
      <c r="AO11" s="86">
        <f t="shared" si="6"/>
        <v>762717.83794291387</v>
      </c>
      <c r="AP11" s="85">
        <f t="shared" si="6"/>
        <v>795939.49894438486</v>
      </c>
      <c r="AQ11" s="83">
        <f t="shared" si="6"/>
        <v>829139.22909761174</v>
      </c>
      <c r="AR11" s="83">
        <f t="shared" si="6"/>
        <v>862158.54615813284</v>
      </c>
      <c r="AS11" s="83">
        <f t="shared" si="6"/>
        <v>894828.59062511614</v>
      </c>
      <c r="AT11" s="86">
        <f t="shared" si="6"/>
        <v>926971.03045037913</v>
      </c>
      <c r="AU11" s="85">
        <f t="shared" si="6"/>
        <v>958399.18738475465</v>
      </c>
      <c r="AV11" s="83">
        <f t="shared" si="6"/>
        <v>988919.38893399609</v>
      </c>
      <c r="AW11" s="83">
        <f t="shared" si="6"/>
        <v>1018332.5453418394</v>
      </c>
      <c r="AX11" s="83">
        <f t="shared" si="6"/>
        <v>1046435.9458770005</v>
      </c>
      <c r="AY11" s="84">
        <f t="shared" si="6"/>
        <v>1073025.2630552666</v>
      </c>
      <c r="AZ11" s="85">
        <f t="shared" si="6"/>
        <v>1097896.7473903731</v>
      </c>
      <c r="BA11" s="83">
        <f t="shared" si="6"/>
        <v>1120849.5889821176</v>
      </c>
      <c r="BB11" s="83">
        <f t="shared" si="6"/>
        <v>1141688.4158916743</v>
      </c>
      <c r="BC11" s="83">
        <f t="shared" si="6"/>
        <v>1160225.8930233256</v>
      </c>
      <c r="BD11" s="86">
        <f t="shared" si="6"/>
        <v>1176285.3793523898</v>
      </c>
      <c r="BE11" s="85">
        <f t="shared" si="6"/>
        <v>1189703.5960498156</v>
      </c>
      <c r="BF11" s="83">
        <f t="shared" si="6"/>
        <v>1200333.2536002668</v>
      </c>
      <c r="BG11" s="83">
        <f t="shared" si="6"/>
        <v>1208045.582635554</v>
      </c>
      <c r="BH11" s="83">
        <f t="shared" si="6"/>
        <v>1212732.7111369963</v>
      </c>
      <c r="BI11" s="84">
        <f t="shared" si="6"/>
        <v>1214309.8301008455</v>
      </c>
    </row>
    <row r="12" spans="1:61" x14ac:dyDescent="0.2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87"/>
      <c r="R12" s="87"/>
      <c r="S12" s="87"/>
      <c r="T12" s="87"/>
      <c r="U12" s="88"/>
      <c r="V12" s="89"/>
      <c r="W12" s="87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</row>
    <row r="13" spans="1:61" x14ac:dyDescent="0.2">
      <c r="A13" s="33" t="s">
        <v>14</v>
      </c>
      <c r="B13" s="34">
        <f>B4</f>
        <v>82472.588935236359</v>
      </c>
      <c r="C13" s="35">
        <f t="shared" ref="C13:W13" si="7">C4</f>
        <v>89280.442375518236</v>
      </c>
      <c r="D13" s="35">
        <f t="shared" si="7"/>
        <v>100799.63833201525</v>
      </c>
      <c r="E13" s="35">
        <f t="shared" si="7"/>
        <v>111960.0304202925</v>
      </c>
      <c r="F13" s="5">
        <f t="shared" si="7"/>
        <v>127718.90013401274</v>
      </c>
      <c r="G13" s="34">
        <f t="shared" si="7"/>
        <v>145373.42336474854</v>
      </c>
      <c r="H13" s="35">
        <f t="shared" si="7"/>
        <v>163331.37833449789</v>
      </c>
      <c r="I13" s="35">
        <f t="shared" si="7"/>
        <v>178777.31335147261</v>
      </c>
      <c r="J13" s="35">
        <f t="shared" si="7"/>
        <v>187816.58747999065</v>
      </c>
      <c r="K13" s="5">
        <f t="shared" si="7"/>
        <v>210052.75645915509</v>
      </c>
      <c r="L13" s="34">
        <f t="shared" si="7"/>
        <v>229790.33434331449</v>
      </c>
      <c r="M13" s="46">
        <f t="shared" si="7"/>
        <v>240473.17222739744</v>
      </c>
      <c r="N13" s="46">
        <f t="shared" si="7"/>
        <v>250594.10025312903</v>
      </c>
      <c r="O13" s="46">
        <f t="shared" si="7"/>
        <v>260094.46798668895</v>
      </c>
      <c r="P13" s="47">
        <f t="shared" si="7"/>
        <v>261976.82537780039</v>
      </c>
      <c r="Q13" s="48">
        <f t="shared" si="7"/>
        <v>269693.62544095406</v>
      </c>
      <c r="R13" s="46">
        <f t="shared" si="7"/>
        <v>289941.42849585827</v>
      </c>
      <c r="S13" s="46">
        <f t="shared" si="7"/>
        <v>306438.05124800676</v>
      </c>
      <c r="T13" s="46">
        <f t="shared" si="7"/>
        <v>313513.06904014404</v>
      </c>
      <c r="U13" s="47">
        <f t="shared" si="7"/>
        <v>312902.90000000002</v>
      </c>
      <c r="V13" s="48">
        <f t="shared" si="7"/>
        <v>356193.67592506018</v>
      </c>
      <c r="W13" s="46">
        <f t="shared" si="7"/>
        <v>375578.60517081129</v>
      </c>
      <c r="X13" s="91">
        <f>X4</f>
        <v>382345.31767055392</v>
      </c>
      <c r="Y13" s="91">
        <f t="shared" ref="Y13:BI13" si="8">Y4</f>
        <v>399078.82557625941</v>
      </c>
      <c r="Z13" s="92">
        <f t="shared" si="8"/>
        <v>420175.96161573631</v>
      </c>
      <c r="AA13" s="93">
        <f t="shared" si="8"/>
        <v>440090.75698167621</v>
      </c>
      <c r="AB13" s="91">
        <f t="shared" si="8"/>
        <v>457638.82493550138</v>
      </c>
      <c r="AC13" s="91">
        <f t="shared" si="8"/>
        <v>473019.33771702152</v>
      </c>
      <c r="AD13" s="91">
        <f t="shared" si="8"/>
        <v>486587.16835604119</v>
      </c>
      <c r="AE13" s="92">
        <f t="shared" si="8"/>
        <v>498827.51645056793</v>
      </c>
      <c r="AF13" s="93">
        <f t="shared" si="8"/>
        <v>510246.33357334946</v>
      </c>
      <c r="AG13" s="91">
        <f t="shared" si="8"/>
        <v>521034.08468571823</v>
      </c>
      <c r="AH13" s="91">
        <f t="shared" si="8"/>
        <v>531296.02732223808</v>
      </c>
      <c r="AI13" s="91">
        <f t="shared" si="8"/>
        <v>541130.52971774573</v>
      </c>
      <c r="AJ13" s="92">
        <f t="shared" si="8"/>
        <v>550618.56430002965</v>
      </c>
      <c r="AK13" s="93">
        <f t="shared" si="8"/>
        <v>559808.83067744982</v>
      </c>
      <c r="AL13" s="91">
        <f t="shared" si="8"/>
        <v>568699.9221248664</v>
      </c>
      <c r="AM13" s="91">
        <f t="shared" si="8"/>
        <v>577281.12412860873</v>
      </c>
      <c r="AN13" s="91">
        <f t="shared" si="8"/>
        <v>585542.74614800012</v>
      </c>
      <c r="AO13" s="94">
        <f t="shared" si="8"/>
        <v>593475.87208191841</v>
      </c>
      <c r="AP13" s="93">
        <f t="shared" si="8"/>
        <v>601072.14841478423</v>
      </c>
      <c r="AQ13" s="91">
        <f t="shared" si="8"/>
        <v>608323.61345168226</v>
      </c>
      <c r="AR13" s="91">
        <f t="shared" si="8"/>
        <v>615222.56958098931</v>
      </c>
      <c r="AS13" s="91">
        <f t="shared" si="8"/>
        <v>621761.49925881031</v>
      </c>
      <c r="AT13" s="94">
        <f t="shared" si="8"/>
        <v>627933.02440271736</v>
      </c>
      <c r="AU13" s="93">
        <f t="shared" si="8"/>
        <v>633729.90810656315</v>
      </c>
      <c r="AV13" s="91">
        <f t="shared" si="8"/>
        <v>639145.0970248091</v>
      </c>
      <c r="AW13" s="91">
        <f t="shared" si="8"/>
        <v>644171.80239686766</v>
      </c>
      <c r="AX13" s="91">
        <f t="shared" si="8"/>
        <v>648803.61745795957</v>
      </c>
      <c r="AY13" s="92">
        <f t="shared" si="8"/>
        <v>653034.66888061271</v>
      </c>
      <c r="AZ13" s="93">
        <f t="shared" si="8"/>
        <v>656859.79987993289</v>
      </c>
      <c r="BA13" s="91">
        <f t="shared" si="8"/>
        <v>660274.78267082071</v>
      </c>
      <c r="BB13" s="91">
        <f t="shared" si="8"/>
        <v>663276.55806783331</v>
      </c>
      <c r="BC13" s="91">
        <f t="shared" si="8"/>
        <v>665863.50015825639</v>
      </c>
      <c r="BD13" s="94">
        <f t="shared" si="8"/>
        <v>668035.70415571576</v>
      </c>
      <c r="BE13" s="93">
        <f t="shared" si="8"/>
        <v>669795.29576520273</v>
      </c>
      <c r="BF13" s="91">
        <f t="shared" si="8"/>
        <v>671146.76068161498</v>
      </c>
      <c r="BG13" s="91">
        <f t="shared" si="8"/>
        <v>672097.29323501023</v>
      </c>
      <c r="BH13" s="91">
        <f t="shared" si="8"/>
        <v>672657.16373066488</v>
      </c>
      <c r="BI13" s="92">
        <f t="shared" si="8"/>
        <v>672840.10476676642</v>
      </c>
    </row>
    <row r="14" spans="1:61" x14ac:dyDescent="0.2">
      <c r="A14" s="49" t="s">
        <v>67</v>
      </c>
      <c r="B14" s="50"/>
      <c r="C14" s="51"/>
      <c r="D14" s="51"/>
      <c r="E14" s="51"/>
      <c r="F14" s="52"/>
      <c r="G14" s="50"/>
      <c r="H14" s="51"/>
      <c r="I14" s="51">
        <f>'历史数据 (2001-2022, 当年价) '!I14*I$77</f>
        <v>11675.691302555673</v>
      </c>
      <c r="J14" s="51">
        <f>'历史数据 (2001-2022, 当年价) '!J14*J$77</f>
        <v>11986.509173068849</v>
      </c>
      <c r="K14" s="52">
        <f>'历史数据 (2001-2022, 当年价) '!K14*K$77</f>
        <v>13642.402547215563</v>
      </c>
      <c r="L14" s="50">
        <f>'历史数据 (2001-2022, 当年价) '!L14*L$77</f>
        <v>15284.767301525537</v>
      </c>
      <c r="M14" s="51">
        <f>'历史数据 (2001-2022, 当年价) '!M14*M$77</f>
        <v>15977.00058411059</v>
      </c>
      <c r="N14" s="51">
        <f>'历史数据 (2001-2022, 当年价) '!N14*N$77</f>
        <v>16042.647349483059</v>
      </c>
      <c r="O14" s="51">
        <f>'历史数据 (2001-2022, 当年价) '!O14*O$77</f>
        <v>15765.052945342293</v>
      </c>
      <c r="P14" s="51">
        <f>'历史数据 (2001-2022, 当年价) '!P14*P$77</f>
        <v>15240.595553465613</v>
      </c>
      <c r="Q14" s="50">
        <f>'历史数据 (2001-2022, 当年价) '!Q14*Q$77</f>
        <v>14649.973762874</v>
      </c>
      <c r="R14" s="51">
        <f>'历史数据 (2001-2022, 当年价) '!R14*R$77</f>
        <v>14517.447248030725</v>
      </c>
      <c r="S14" s="51">
        <f>'历史数据 (2001-2022, 当年价) '!S14*S$77</f>
        <v>14773.011258582617</v>
      </c>
      <c r="T14" s="51">
        <f>'历史数据 (2001-2022, 当年价) '!T14*T$77</f>
        <v>15027.04880806837</v>
      </c>
      <c r="U14" s="52">
        <f>'历史数据 (2001-2022, 当年价) '!U14*U$77</f>
        <v>14783.756200003678</v>
      </c>
      <c r="V14" s="51">
        <f>'历史数据 (2001-2022, 当年价) '!V14*V$77</f>
        <v>16423.99901838032</v>
      </c>
      <c r="W14" s="51">
        <f>'历史数据 (2001-2022, 当年价) '!W14*W$77</f>
        <v>18002.06128553487</v>
      </c>
      <c r="X14" s="95">
        <f>VLOOKUP($A14,情景假设!$A$166:$AP$211,COLUMN(情景假设!E$165),0)</f>
        <v>18269.323525456432</v>
      </c>
      <c r="Y14" s="95">
        <f>VLOOKUP($A14,情景假设!$A$166:$AP$211,COLUMN(情景假设!F$165),0)</f>
        <v>18926.656634159051</v>
      </c>
      <c r="Z14" s="96">
        <f>VLOOKUP($A14,情景假设!$A$166:$AP$211,COLUMN(情景假设!G$165),0)</f>
        <v>19751.617294720581</v>
      </c>
      <c r="AA14" s="97">
        <f>VLOOKUP($A14,情景假设!$A$166:$AP$211,COLUMN(情景假设!H$165),0)</f>
        <v>20536.50544840431</v>
      </c>
      <c r="AB14" s="95">
        <f>VLOOKUP($A14,情景假设!$A$166:$AP$211,COLUMN(情景假设!I$165),0)</f>
        <v>21233.915865927451</v>
      </c>
      <c r="AC14" s="95">
        <f>VLOOKUP($A14,情景假设!$A$166:$AP$211,COLUMN(情景假设!J$165),0)</f>
        <v>21841.855565827111</v>
      </c>
      <c r="AD14" s="95">
        <f>VLOOKUP($A14,情景假设!$A$166:$AP$211,COLUMN(情景假设!K$165),0)</f>
        <v>22360.478192148519</v>
      </c>
      <c r="AE14" s="98">
        <f>VLOOKUP($A14,情景假设!$A$166:$AP$211,COLUMN(情景假设!L$165),0)</f>
        <v>22791.923923805341</v>
      </c>
      <c r="AF14" s="95">
        <f>VLOOKUP($A14,情景假设!$A$166:$AP$211,COLUMN(情景假设!M$165),0)</f>
        <v>23139.662022922948</v>
      </c>
      <c r="AG14" s="95">
        <f>VLOOKUP($A14,情景假设!$A$166:$AP$211,COLUMN(情景假设!N$165),0)</f>
        <v>23406.86033208092</v>
      </c>
      <c r="AH14" s="95">
        <f>VLOOKUP($A14,情景假设!$A$166:$AP$211,COLUMN(情景假设!O$165),0)</f>
        <v>23597.446027392099</v>
      </c>
      <c r="AI14" s="95">
        <f>VLOOKUP($A14,情景假设!$A$166:$AP$211,COLUMN(情景假设!P$165),0)</f>
        <v>23716.36263342611</v>
      </c>
      <c r="AJ14" s="96">
        <f>VLOOKUP($A14,情景假设!$A$166:$AP$211,COLUMN(情景假设!Q$165),0)</f>
        <v>23769.386034399478</v>
      </c>
      <c r="AK14" s="97">
        <f>VLOOKUP($A14,情景假设!$A$166:$AP$211,COLUMN(情景假设!R$165),0)</f>
        <v>23762.578463500809</v>
      </c>
      <c r="AL14" s="95">
        <f>VLOOKUP($A14,情景假设!$A$166:$AP$211,COLUMN(情景假设!S$165),0)</f>
        <v>23701.030946256131</v>
      </c>
      <c r="AM14" s="95">
        <f>VLOOKUP($A14,情景假设!$A$166:$AP$211,COLUMN(情景假设!T$165),0)</f>
        <v>23589.823917864411</v>
      </c>
      <c r="AN14" s="95">
        <f>VLOOKUP($A14,情景假设!$A$166:$AP$211,COLUMN(情景假设!U$165),0)</f>
        <v>23434.282676708492</v>
      </c>
      <c r="AO14" s="99">
        <f>VLOOKUP($A14,情景假设!$A$166:$AP$211,COLUMN(情景假设!V$165),0)</f>
        <v>23239.878200128591</v>
      </c>
      <c r="AP14" s="95">
        <f>VLOOKUP($A14,情景假设!$A$166:$AP$211,COLUMN(情景假设!W$165),0)</f>
        <v>23012.137690633332</v>
      </c>
      <c r="AQ14" s="95">
        <f>VLOOKUP($A14,情景假设!$A$166:$AP$211,COLUMN(情景假设!X$165),0)</f>
        <v>22756.566061462068</v>
      </c>
      <c r="AR14" s="95">
        <f>VLOOKUP($A14,情景假设!$A$166:$AP$211,COLUMN(情景假设!Y$165),0)</f>
        <v>22478.57908577022</v>
      </c>
      <c r="AS14" s="95">
        <f>VLOOKUP($A14,情景假设!$A$166:$AP$211,COLUMN(情景假设!Z$165),0)</f>
        <v>22183.448505271259</v>
      </c>
      <c r="AT14" s="95">
        <f>VLOOKUP($A14,情景假设!$A$166:$AP$211,COLUMN(情景假设!AA$165),0)</f>
        <v>21876.259030921468</v>
      </c>
      <c r="AU14" s="97">
        <f>VLOOKUP($A14,情景假设!$A$166:$AP$211,COLUMN(情景假设!AB$165),0)</f>
        <v>21561.87687468715</v>
      </c>
      <c r="AV14" s="95">
        <f>VLOOKUP($A14,情景假设!$A$166:$AP$211,COLUMN(情景假设!AC$165),0)</f>
        <v>21244.929228318069</v>
      </c>
      <c r="AW14" s="95">
        <f>VLOOKUP($A14,情景假设!$A$166:$AP$211,COLUMN(情景假设!AD$165),0)</f>
        <v>20929.793950083171</v>
      </c>
      <c r="AX14" s="95">
        <f>VLOOKUP($A14,情景假设!$A$166:$AP$211,COLUMN(情景假设!AE$165),0)</f>
        <v>20620.598629134071</v>
      </c>
      <c r="AY14" s="98">
        <f>VLOOKUP($A14,情景假设!$A$166:$AP$211,COLUMN(情景假设!AF$165),0)</f>
        <v>20321.228163639262</v>
      </c>
      <c r="AZ14" s="97">
        <f>VLOOKUP($A14,情景假设!$A$166:$AP$211,COLUMN(情景假设!AG$165),0)</f>
        <v>20035.340006454149</v>
      </c>
      <c r="BA14" s="95">
        <f>VLOOKUP($A14,情景假设!$A$166:$AP$211,COLUMN(情景假设!AH$165),0)</f>
        <v>19766.386294116201</v>
      </c>
      <c r="BB14" s="95">
        <f>VLOOKUP($A14,情景假设!$A$166:$AP$211,COLUMN(情景假设!AI$165),0)</f>
        <v>19517.642175081932</v>
      </c>
      <c r="BC14" s="95">
        <f>VLOOKUP($A14,情景假设!$A$166:$AP$211,COLUMN(情景假设!AJ$165),0)</f>
        <v>19292.23978589286</v>
      </c>
      <c r="BD14" s="99">
        <f>VLOOKUP($A14,情景假设!$A$166:$AP$211,COLUMN(情景假设!AK$165),0)</f>
        <v>19093.207485137249</v>
      </c>
      <c r="BE14" s="95">
        <f>VLOOKUP($A14,情景假设!$A$166:$AP$211,COLUMN(情景假设!AL$165),0)</f>
        <v>18923.514141929831</v>
      </c>
      <c r="BF14" s="95">
        <f>VLOOKUP($A14,情景假设!$A$166:$AP$211,COLUMN(情景假设!AM$165),0)</f>
        <v>18786.11848719875</v>
      </c>
      <c r="BG14" s="95">
        <f>VLOOKUP($A14,情景假设!$A$166:$AP$211,COLUMN(情景假设!AN$165),0)</f>
        <v>18684.023773383229</v>
      </c>
      <c r="BH14" s="95">
        <f>VLOOKUP($A14,情景假设!$A$166:$AP$211,COLUMN(情景假设!AO$165),0)</f>
        <v>18620.33825451892</v>
      </c>
      <c r="BI14" s="98">
        <f>VLOOKUP($A14,情景假设!$A$166:$AP$211,COLUMN(情景假设!AP$165),0)</f>
        <v>18598.342300030621</v>
      </c>
    </row>
    <row r="15" spans="1:61" x14ac:dyDescent="0.2">
      <c r="A15" s="23" t="s">
        <v>68</v>
      </c>
      <c r="B15" s="53"/>
      <c r="C15" s="54"/>
      <c r="D15" s="54"/>
      <c r="E15" s="54"/>
      <c r="F15" s="55"/>
      <c r="G15" s="53"/>
      <c r="H15" s="54"/>
      <c r="I15" s="54">
        <f>'历史数据 (2001-2022, 当年价) '!I15*I$77</f>
        <v>12283.179582633313</v>
      </c>
      <c r="J15" s="54">
        <f>'历史数据 (2001-2022, 当年价) '!J15*J$77</f>
        <v>12202.638496028681</v>
      </c>
      <c r="K15" s="55">
        <f>'历史数据 (2001-2022, 当年价) '!K15*K$77</f>
        <v>11826.461249538334</v>
      </c>
      <c r="L15" s="53">
        <f>'历史数据 (2001-2022, 当年价) '!L15*L$77</f>
        <v>11943.371736968709</v>
      </c>
      <c r="M15" s="54">
        <f>'历史数据 (2001-2022, 当年价) '!M15*M$77</f>
        <v>11733.855261453687</v>
      </c>
      <c r="N15" s="54">
        <f>'历史数据 (2001-2022, 当年价) '!N15*N$77</f>
        <v>11403.079682203779</v>
      </c>
      <c r="O15" s="54">
        <f>'历史数据 (2001-2022, 当年价) '!O15*O$77</f>
        <v>11315.090716981736</v>
      </c>
      <c r="P15" s="54">
        <f>'历史数据 (2001-2022, 当年价) '!P15*P$77</f>
        <v>11185.568962035375</v>
      </c>
      <c r="Q15" s="53">
        <f>'历史数据 (2001-2022, 当年价) '!Q15*Q$77</f>
        <v>10904.914030827651</v>
      </c>
      <c r="R15" s="54">
        <f>'历史数据 (2001-2022, 当年价) '!R15*R$77</f>
        <v>10740.037662864512</v>
      </c>
      <c r="S15" s="54">
        <f>'历史数据 (2001-2022, 当年价) '!S15*S$77</f>
        <v>10907.716769371638</v>
      </c>
      <c r="T15" s="54">
        <f>'历史数据 (2001-2022, 当年价) '!T15*T$77</f>
        <v>10905.983026745087</v>
      </c>
      <c r="U15" s="55">
        <f>'历史数据 (2001-2022, 当年价) '!U15*U$77</f>
        <v>10602.811030571023</v>
      </c>
      <c r="V15" s="54">
        <f>'历史数据 (2001-2022, 当年价) '!V15*V$77</f>
        <v>11470.075268301911</v>
      </c>
      <c r="W15" s="54">
        <f>'历史数据 (2001-2022, 当年价) '!W15*W$77</f>
        <v>12304.162743704102</v>
      </c>
      <c r="X15" s="100">
        <f>VLOOKUP($A15,情景假设!$A$166:$AP$211,COLUMN(情景假设!E$165),0)</f>
        <v>12408.763690375221</v>
      </c>
      <c r="Y15" s="100">
        <f>VLOOKUP($A15,情景假设!$A$166:$AP$211,COLUMN(情景假设!F$165),0)</f>
        <v>12665.018361304499</v>
      </c>
      <c r="Z15" s="101">
        <f>VLOOKUP($A15,情景假设!$A$166:$AP$211,COLUMN(情景假设!G$165),0)</f>
        <v>12985.418411526271</v>
      </c>
      <c r="AA15" s="65">
        <f>VLOOKUP($A15,情景假设!$A$166:$AP$211,COLUMN(情景假设!H$165),0)</f>
        <v>13291.708614581899</v>
      </c>
      <c r="AB15" s="100">
        <f>VLOOKUP($A15,情景假设!$A$166:$AP$211,COLUMN(情景假设!I$165),0)</f>
        <v>13564.451467408629</v>
      </c>
      <c r="AC15" s="100">
        <f>VLOOKUP($A15,情景假设!$A$166:$AP$211,COLUMN(情景假设!J$165),0)</f>
        <v>13799.77526245005</v>
      </c>
      <c r="AD15" s="100">
        <f>VLOOKUP($A15,情景假设!$A$166:$AP$211,COLUMN(情景假设!K$165),0)</f>
        <v>13994.002225982391</v>
      </c>
      <c r="AE15" s="102">
        <f>VLOOKUP($A15,情景假设!$A$166:$AP$211,COLUMN(情景假设!L$165),0)</f>
        <v>14143.7250272648</v>
      </c>
      <c r="AF15" s="100">
        <f>VLOOKUP($A15,情景假设!$A$166:$AP$211,COLUMN(情景假设!M$165),0)</f>
        <v>14246.94140989275</v>
      </c>
      <c r="AG15" s="100">
        <f>VLOOKUP($A15,情景假设!$A$166:$AP$211,COLUMN(情景假设!N$165),0)</f>
        <v>14306.335344983239</v>
      </c>
      <c r="AH15" s="100">
        <f>VLOOKUP($A15,情景假设!$A$166:$AP$211,COLUMN(情景假设!O$165),0)</f>
        <v>14326.14314797419</v>
      </c>
      <c r="AI15" s="100">
        <f>VLOOKUP($A15,情景假设!$A$166:$AP$211,COLUMN(情景假设!P$165),0)</f>
        <v>14310.98376636767</v>
      </c>
      <c r="AJ15" s="101">
        <f>VLOOKUP($A15,情景假设!$A$166:$AP$211,COLUMN(情景假设!Q$165),0)</f>
        <v>14265.73667286767</v>
      </c>
      <c r="AK15" s="65">
        <f>VLOOKUP($A15,情景假设!$A$166:$AP$211,COLUMN(情景假设!R$165),0)</f>
        <v>14195.00815689935</v>
      </c>
      <c r="AL15" s="100">
        <f>VLOOKUP($A15,情景假设!$A$166:$AP$211,COLUMN(情景假设!S$165),0)</f>
        <v>14101.786319006091</v>
      </c>
      <c r="AM15" s="100">
        <f>VLOOKUP($A15,情景假设!$A$166:$AP$211,COLUMN(情景假设!T$165),0)</f>
        <v>13988.688107786549</v>
      </c>
      <c r="AN15" s="100">
        <f>VLOOKUP($A15,情景假设!$A$166:$AP$211,COLUMN(情景假设!U$165),0)</f>
        <v>13858.35089804404</v>
      </c>
      <c r="AO15" s="66">
        <f>VLOOKUP($A15,情景假设!$A$166:$AP$211,COLUMN(情景假设!V$165),0)</f>
        <v>13713.400606249301</v>
      </c>
      <c r="AP15" s="100">
        <f>VLOOKUP($A15,情景假设!$A$166:$AP$211,COLUMN(情景假设!W$165),0)</f>
        <v>13556.424202579159</v>
      </c>
      <c r="AQ15" s="100">
        <f>VLOOKUP($A15,情景假设!$A$166:$AP$211,COLUMN(情景假设!X$165),0)</f>
        <v>13389.946724650321</v>
      </c>
      <c r="AR15" s="100">
        <f>VLOOKUP($A15,情景假设!$A$166:$AP$211,COLUMN(情景假设!Y$165),0)</f>
        <v>13216.41277931605</v>
      </c>
      <c r="AS15" s="100">
        <f>VLOOKUP($A15,情景假设!$A$166:$AP$211,COLUMN(情景假设!Z$165),0)</f>
        <v>13038.17242077495</v>
      </c>
      <c r="AT15" s="100">
        <f>VLOOKUP($A15,情景假设!$A$166:$AP$211,COLUMN(情景假设!AA$165),0)</f>
        <v>12857.47121608316</v>
      </c>
      <c r="AU15" s="65">
        <f>VLOOKUP($A15,情景假设!$A$166:$AP$211,COLUMN(情景假设!AB$165),0)</f>
        <v>12676.44425248769</v>
      </c>
      <c r="AV15" s="100">
        <f>VLOOKUP($A15,情景假设!$A$166:$AP$211,COLUMN(情景假设!AC$165),0)</f>
        <v>12497.11380371684</v>
      </c>
      <c r="AW15" s="100">
        <f>VLOOKUP($A15,情景假设!$A$166:$AP$211,COLUMN(情景假设!AD$165),0)</f>
        <v>12321.390352958389</v>
      </c>
      <c r="AX15" s="100">
        <f>VLOOKUP($A15,情景假设!$A$166:$AP$211,COLUMN(情景假设!AE$165),0)</f>
        <v>12151.076666941621</v>
      </c>
      <c r="AY15" s="102">
        <f>VLOOKUP($A15,情景假设!$A$166:$AP$211,COLUMN(情景假设!AF$165),0)</f>
        <v>11987.87462643734</v>
      </c>
      <c r="AZ15" s="65">
        <f>VLOOKUP($A15,情景假设!$A$166:$AP$211,COLUMN(情景假设!AG$165),0)</f>
        <v>11833.39454174142</v>
      </c>
      <c r="BA15" s="100">
        <f>VLOOKUP($A15,情景假设!$A$166:$AP$211,COLUMN(情景假设!AH$165),0)</f>
        <v>11689.16671560396</v>
      </c>
      <c r="BB15" s="100">
        <f>VLOOKUP($A15,情景假设!$A$166:$AP$211,COLUMN(情景假设!AI$165),0)</f>
        <v>11556.65505913292</v>
      </c>
      <c r="BC15" s="100">
        <f>VLOOKUP($A15,情景假设!$A$166:$AP$211,COLUMN(情景假设!AJ$165),0)</f>
        <v>11437.2726172774</v>
      </c>
      <c r="BD15" s="66">
        <f>VLOOKUP($A15,情景假设!$A$166:$AP$211,COLUMN(情景假设!AK$165),0)</f>
        <v>11332.39891880229</v>
      </c>
      <c r="BE15" s="100">
        <f>VLOOKUP($A15,情景假设!$A$166:$AP$211,COLUMN(情景假设!AL$165),0)</f>
        <v>11243.39913085325</v>
      </c>
      <c r="BF15" s="100">
        <f>VLOOKUP($A15,情景假设!$A$166:$AP$211,COLUMN(情景假设!AM$165),0)</f>
        <v>11171.64507042182</v>
      </c>
      <c r="BG15" s="100">
        <f>VLOOKUP($A15,情景假设!$A$166:$AP$211,COLUMN(情景假设!AN$165),0)</f>
        <v>11118.5382049324</v>
      </c>
      <c r="BH15" s="100">
        <f>VLOOKUP($A15,情景假设!$A$166:$AP$211,COLUMN(情景假设!AO$165),0)</f>
        <v>11085.534863078959</v>
      </c>
      <c r="BI15" s="102">
        <f>VLOOKUP($A15,情景假设!$A$166:$AP$211,COLUMN(情景假设!AP$165),0)</f>
        <v>11074.17397691644</v>
      </c>
    </row>
    <row r="16" spans="1:61" x14ac:dyDescent="0.2">
      <c r="A16" s="23" t="s">
        <v>69</v>
      </c>
      <c r="B16" s="53"/>
      <c r="C16" s="54"/>
      <c r="D16" s="54"/>
      <c r="E16" s="54"/>
      <c r="F16" s="55"/>
      <c r="G16" s="53"/>
      <c r="H16" s="54"/>
      <c r="I16" s="54">
        <f>'历史数据 (2001-2022, 当年价) '!I16*I$77</f>
        <v>2043.0118588044513</v>
      </c>
      <c r="J16" s="54">
        <f>'历史数据 (2001-2022, 当年价) '!J16*J$77</f>
        <v>2426.630321654618</v>
      </c>
      <c r="K16" s="55">
        <f>'历史数据 (2001-2022, 当年价) '!K16*K$77</f>
        <v>2841.9828585560304</v>
      </c>
      <c r="L16" s="53">
        <f>'历史数据 (2001-2022, 当年价) '!L16*L$77</f>
        <v>3276.9674000897576</v>
      </c>
      <c r="M16" s="54">
        <f>'历史数据 (2001-2022, 当年价) '!M16*M$77</f>
        <v>3762.3007435323352</v>
      </c>
      <c r="N16" s="54">
        <f>'历史数据 (2001-2022, 当年价) '!N16*N$77</f>
        <v>4110.1450364962056</v>
      </c>
      <c r="O16" s="54">
        <f>'历史数据 (2001-2022, 当年价) '!O16*O$77</f>
        <v>4358.206514887198</v>
      </c>
      <c r="P16" s="54">
        <f>'历史数据 (2001-2022, 当年价) '!P16*P$77</f>
        <v>4238.0296569708398</v>
      </c>
      <c r="Q16" s="53">
        <f>'历史数据 (2001-2022, 当年价) '!Q16*Q$77</f>
        <v>4028.2983329052572</v>
      </c>
      <c r="R16" s="54">
        <f>'历史数据 (2001-2022, 当年价) '!R16*R$77</f>
        <v>3963.3151687311879</v>
      </c>
      <c r="S16" s="54">
        <f>'历史数据 (2001-2022, 当年价) '!S16*S$77</f>
        <v>3760.7926246739084</v>
      </c>
      <c r="T16" s="54">
        <f>'历史数据 (2001-2022, 当年价) '!T16*T$77</f>
        <v>3883.4799374977438</v>
      </c>
      <c r="U16" s="55">
        <f>'历史数据 (2001-2022, 当年价) '!U16*U$77</f>
        <v>3696.6327461554224</v>
      </c>
      <c r="V16" s="103">
        <f>'历史数据 (2001-2022, 当年价) '!V16*V$77</f>
        <v>3979.7568976278721</v>
      </c>
      <c r="W16" s="103">
        <f>'历史数据 (2001-2022, 当年价) '!W16*W$77</f>
        <v>4568.3236898109044</v>
      </c>
      <c r="X16" s="100">
        <f>VLOOKUP($A16,情景假设!$A$166:$AP$211,COLUMN(情景假设!E$165),0)</f>
        <v>4583.6934944722188</v>
      </c>
      <c r="Y16" s="100">
        <f>VLOOKUP($A16,情景假设!$A$166:$AP$211,COLUMN(情景假设!F$165),0)</f>
        <v>4625.748401695243</v>
      </c>
      <c r="Z16" s="101">
        <f>VLOOKUP($A16,情景假设!$A$166:$AP$211,COLUMN(情景假设!G$165),0)</f>
        <v>4688.5838414076343</v>
      </c>
      <c r="AA16" s="65">
        <f>VLOOKUP($A16,情景假设!$A$166:$AP$211,COLUMN(情景假设!H$165),0)</f>
        <v>4766.2693026133602</v>
      </c>
      <c r="AB16" s="100">
        <f>VLOOKUP($A16,情景假设!$A$166:$AP$211,COLUMN(情景假设!I$165),0)</f>
        <v>4852.5555882226918</v>
      </c>
      <c r="AC16" s="100">
        <f>VLOOKUP($A16,情景假设!$A$166:$AP$211,COLUMN(情景假设!J$165),0)</f>
        <v>4940.7606974529981</v>
      </c>
      <c r="AD16" s="100">
        <f>VLOOKUP($A16,情景假设!$A$166:$AP$211,COLUMN(情景假设!K$165),0)</f>
        <v>5023.7125960323829</v>
      </c>
      <c r="AE16" s="102">
        <f>VLOOKUP($A16,情景假设!$A$166:$AP$211,COLUMN(情景假设!L$165),0)</f>
        <v>5093.7746104017924</v>
      </c>
      <c r="AF16" s="100">
        <f>VLOOKUP($A16,情景假设!$A$166:$AP$211,COLUMN(情景假设!M$165),0)</f>
        <v>5144.3926753744454</v>
      </c>
      <c r="AG16" s="100">
        <f>VLOOKUP($A16,情景假设!$A$166:$AP$211,COLUMN(情景假设!N$165),0)</f>
        <v>5174.639453838302</v>
      </c>
      <c r="AH16" s="100">
        <f>VLOOKUP($A16,情景假设!$A$166:$AP$211,COLUMN(情景假设!O$165),0)</f>
        <v>5185.2415781502732</v>
      </c>
      <c r="AI16" s="100">
        <f>VLOOKUP($A16,情景假设!$A$166:$AP$211,COLUMN(情景假设!P$165),0)</f>
        <v>5177.1664355887506</v>
      </c>
      <c r="AJ16" s="101">
        <f>VLOOKUP($A16,情景假设!$A$166:$AP$211,COLUMN(情景假设!Q$165),0)</f>
        <v>5151.5842826010348</v>
      </c>
      <c r="AK16" s="65">
        <f>VLOOKUP($A16,情景假设!$A$166:$AP$211,COLUMN(情景假设!R$165),0)</f>
        <v>5109.8847700017859</v>
      </c>
      <c r="AL16" s="100">
        <f>VLOOKUP($A16,情景假设!$A$166:$AP$211,COLUMN(情景假设!S$165),0)</f>
        <v>5053.8002037997176</v>
      </c>
      <c r="AM16" s="100">
        <f>VLOOKUP($A16,情景假设!$A$166:$AP$211,COLUMN(情景假设!T$165),0)</f>
        <v>4985.1874331698527</v>
      </c>
      <c r="AN16" s="100">
        <f>VLOOKUP($A16,情景假设!$A$166:$AP$211,COLUMN(情景假设!U$165),0)</f>
        <v>4905.9280223539017</v>
      </c>
      <c r="AO16" s="66">
        <f>VLOOKUP($A16,情景假设!$A$166:$AP$211,COLUMN(情景假设!V$165),0)</f>
        <v>4817.890295377978</v>
      </c>
      <c r="AP16" s="100">
        <f>VLOOKUP($A16,情景假设!$A$166:$AP$211,COLUMN(情景假设!W$165),0)</f>
        <v>4722.8971920020194</v>
      </c>
      <c r="AQ16" s="100">
        <f>VLOOKUP($A16,情景假设!$A$166:$AP$211,COLUMN(情景假设!X$165),0)</f>
        <v>4622.7001520141084</v>
      </c>
      <c r="AR16" s="100">
        <f>VLOOKUP($A16,情景假设!$A$166:$AP$211,COLUMN(情景假设!Y$165),0)</f>
        <v>4518.958987755218</v>
      </c>
      <c r="AS16" s="100">
        <f>VLOOKUP($A16,情景假设!$A$166:$AP$211,COLUMN(情景假设!Z$165),0)</f>
        <v>4413.2274982192857</v>
      </c>
      <c r="AT16" s="100">
        <f>VLOOKUP($A16,情景假设!$A$166:$AP$211,COLUMN(情景假设!AA$165),0)</f>
        <v>4306.9444232802562</v>
      </c>
      <c r="AU16" s="65">
        <f>VLOOKUP($A16,情景假设!$A$166:$AP$211,COLUMN(情景假设!AB$165),0)</f>
        <v>4201.4292315244147</v>
      </c>
      <c r="AV16" s="100">
        <f>VLOOKUP($A16,情景假设!$A$166:$AP$211,COLUMN(情景假设!AC$165),0)</f>
        <v>4097.8821755487643</v>
      </c>
      <c r="AW16" s="100">
        <f>VLOOKUP($A16,情景假设!$A$166:$AP$211,COLUMN(情景假设!AD$165),0)</f>
        <v>3997.3880287307888</v>
      </c>
      <c r="AX16" s="100">
        <f>VLOOKUP($A16,情景假设!$A$166:$AP$211,COLUMN(情景假设!AE$165),0)</f>
        <v>3900.9229309954521</v>
      </c>
      <c r="AY16" s="102">
        <f>VLOOKUP($A16,情景假设!$A$166:$AP$211,COLUMN(情景假设!AF$165),0)</f>
        <v>3809.3638115240142</v>
      </c>
      <c r="AZ16" s="65">
        <f>VLOOKUP($A16,情景假设!$A$166:$AP$211,COLUMN(情景假设!AG$165),0)</f>
        <v>3723.4999175876951</v>
      </c>
      <c r="BA16" s="100">
        <f>VLOOKUP($A16,情景假设!$A$166:$AP$211,COLUMN(情景假设!AH$165),0)</f>
        <v>3644.0460554254428</v>
      </c>
      <c r="BB16" s="100">
        <f>VLOOKUP($A16,情景假设!$A$166:$AP$211,COLUMN(情景假设!AI$165),0)</f>
        <v>3571.657236999748</v>
      </c>
      <c r="BC16" s="100">
        <f>VLOOKUP($A16,情景假设!$A$166:$AP$211,COLUMN(情景假设!AJ$165),0)</f>
        <v>3506.944522406437</v>
      </c>
      <c r="BD16" s="66">
        <f>VLOOKUP($A16,情景假设!$A$166:$AP$211,COLUMN(情景假设!AK$165),0)</f>
        <v>3450.491949790493</v>
      </c>
      <c r="BE16" s="100">
        <f>VLOOKUP($A16,情景假设!$A$166:$AP$211,COLUMN(情景假设!AL$165),0)</f>
        <v>3402.8745522634199</v>
      </c>
      <c r="BF16" s="100">
        <f>VLOOKUP($A16,情景假设!$A$166:$AP$211,COLUMN(情景假设!AM$165),0)</f>
        <v>3364.6775753391739</v>
      </c>
      <c r="BG16" s="100">
        <f>VLOOKUP($A16,情景假设!$A$166:$AP$211,COLUMN(情景假设!AN$165),0)</f>
        <v>3336.5171310731998</v>
      </c>
      <c r="BH16" s="100">
        <f>VLOOKUP($A16,情景假设!$A$166:$AP$211,COLUMN(情景假设!AO$165),0)</f>
        <v>3319.0626602653542</v>
      </c>
      <c r="BI16" s="102">
        <f>VLOOKUP($A16,情景假设!$A$166:$AP$211,COLUMN(情景假设!AP$165),0)</f>
        <v>3313.0617274493461</v>
      </c>
    </row>
    <row r="17" spans="1:61" x14ac:dyDescent="0.2">
      <c r="A17" s="23" t="s">
        <v>70</v>
      </c>
      <c r="B17" s="53"/>
      <c r="C17" s="54"/>
      <c r="D17" s="54"/>
      <c r="E17" s="54"/>
      <c r="F17" s="55"/>
      <c r="G17" s="53"/>
      <c r="H17" s="54"/>
      <c r="I17" s="54">
        <f>'历史数据 (2001-2022, 当年价) '!I17*I$77</f>
        <v>1310.7957571469735</v>
      </c>
      <c r="J17" s="54">
        <f>'历史数据 (2001-2022, 当年价) '!J17*J$77</f>
        <v>1488.5845476631823</v>
      </c>
      <c r="K17" s="55">
        <f>'历史数据 (2001-2022, 当年价) '!K17*K$77</f>
        <v>1607.4919993808442</v>
      </c>
      <c r="L17" s="53">
        <f>'历史数据 (2001-2022, 当年价) '!L17*L$77</f>
        <v>1784.0220797573177</v>
      </c>
      <c r="M17" s="54">
        <f>'历史数据 (2001-2022, 当年价) '!M17*M$77</f>
        <v>1958.22960476651</v>
      </c>
      <c r="N17" s="54">
        <f>'历史数据 (2001-2022, 当年价) '!N17*N$77</f>
        <v>2036.9648259107798</v>
      </c>
      <c r="O17" s="54">
        <f>'历史数据 (2001-2022, 当年价) '!O17*O$77</f>
        <v>2097.4100390948875</v>
      </c>
      <c r="P17" s="54">
        <f>'历史数据 (2001-2022, 当年价) '!P17*P$77</f>
        <v>2075.3912020817443</v>
      </c>
      <c r="Q17" s="53">
        <f>'历史数据 (2001-2022, 当年价) '!Q17*Q$77</f>
        <v>2075.9768918787054</v>
      </c>
      <c r="R17" s="54">
        <f>'历史数据 (2001-2022, 当年价) '!R17*R$77</f>
        <v>2025.6773253510662</v>
      </c>
      <c r="S17" s="54">
        <f>'历史数据 (2001-2022, 当年价) '!S17*S$77</f>
        <v>2047.2184433162315</v>
      </c>
      <c r="T17" s="54">
        <f>'历史数据 (2001-2022, 当年价) '!T17*T$77</f>
        <v>2033.076023735219</v>
      </c>
      <c r="U17" s="55">
        <f>'历史数据 (2001-2022, 当年价) '!U17*U$77</f>
        <v>1962.7921031386184</v>
      </c>
      <c r="V17" s="103">
        <f>'历史数据 (2001-2022, 当年价) '!V17*V$77</f>
        <v>2008.8963000276083</v>
      </c>
      <c r="W17" s="103">
        <f>'历史数据 (2001-2022, 当年价) '!W17*W$77</f>
        <v>2146.8175625414897</v>
      </c>
      <c r="X17" s="100">
        <f>VLOOKUP($A17,情景假设!$A$166:$AP$211,COLUMN(情景假设!E$165),0)</f>
        <v>2140.423426769627</v>
      </c>
      <c r="Y17" s="100">
        <f>VLOOKUP($A17,情景假设!$A$166:$AP$211,COLUMN(情景假设!F$165),0)</f>
        <v>2128.2947592103451</v>
      </c>
      <c r="Z17" s="101">
        <f>VLOOKUP($A17,情景假设!$A$166:$AP$211,COLUMN(情景假设!G$165),0)</f>
        <v>2120.894161445955</v>
      </c>
      <c r="AA17" s="65">
        <f>VLOOKUP($A17,情景假设!$A$166:$AP$211,COLUMN(情景假设!H$165),0)</f>
        <v>2126.0374268767609</v>
      </c>
      <c r="AB17" s="100">
        <f>VLOOKUP($A17,情景假设!$A$166:$AP$211,COLUMN(情景假设!I$165),0)</f>
        <v>2141.5329937409342</v>
      </c>
      <c r="AC17" s="100">
        <f>VLOOKUP($A17,情景假设!$A$166:$AP$211,COLUMN(情景假设!J$165),0)</f>
        <v>2162.717458533642</v>
      </c>
      <c r="AD17" s="100">
        <f>VLOOKUP($A17,情景假设!$A$166:$AP$211,COLUMN(情景假设!K$165),0)</f>
        <v>2184.817428370221</v>
      </c>
      <c r="AE17" s="102">
        <f>VLOOKUP($A17,情景假设!$A$166:$AP$211,COLUMN(情景假设!L$165),0)</f>
        <v>2202.8760592632621</v>
      </c>
      <c r="AF17" s="100">
        <f>VLOOKUP($A17,情景假设!$A$166:$AP$211,COLUMN(情景假设!M$165),0)</f>
        <v>2212.707995909419</v>
      </c>
      <c r="AG17" s="100">
        <f>VLOOKUP($A17,情景假设!$A$166:$AP$211,COLUMN(情景假设!N$165),0)</f>
        <v>2213.8001510370559</v>
      </c>
      <c r="AH17" s="100">
        <f>VLOOKUP($A17,情景假设!$A$166:$AP$211,COLUMN(情景假设!O$165),0)</f>
        <v>2206.655351684356</v>
      </c>
      <c r="AI17" s="100">
        <f>VLOOKUP($A17,情景假设!$A$166:$AP$211,COLUMN(情景假设!P$165),0)</f>
        <v>2191.8655594373422</v>
      </c>
      <c r="AJ17" s="101">
        <f>VLOOKUP($A17,情景假设!$A$166:$AP$211,COLUMN(情景假设!Q$165),0)</f>
        <v>2170.0920182550049</v>
      </c>
      <c r="AK17" s="65">
        <f>VLOOKUP($A17,情景假设!$A$166:$AP$211,COLUMN(情景假设!R$165),0)</f>
        <v>2142.0618544720942</v>
      </c>
      <c r="AL17" s="100">
        <f>VLOOKUP($A17,情景假设!$A$166:$AP$211,COLUMN(情景假设!S$165),0)</f>
        <v>2108.5958217010939</v>
      </c>
      <c r="AM17" s="100">
        <f>VLOOKUP($A17,情景假设!$A$166:$AP$211,COLUMN(情景假设!T$165),0)</f>
        <v>2070.538328106752</v>
      </c>
      <c r="AN17" s="100">
        <f>VLOOKUP($A17,情景假设!$A$166:$AP$211,COLUMN(情景假设!U$165),0)</f>
        <v>2028.723814819695</v>
      </c>
      <c r="AO17" s="66">
        <f>VLOOKUP($A17,情景假设!$A$166:$AP$211,COLUMN(情景假设!V$165),0)</f>
        <v>1983.9623355257841</v>
      </c>
      <c r="AP17" s="100">
        <f>VLOOKUP($A17,情景假设!$A$166:$AP$211,COLUMN(情景假设!W$165),0)</f>
        <v>1937.02793252121</v>
      </c>
      <c r="AQ17" s="100">
        <f>VLOOKUP($A17,情景假设!$A$166:$AP$211,COLUMN(情景假设!X$165),0)</f>
        <v>1888.6497719173681</v>
      </c>
      <c r="AR17" s="100">
        <f>VLOOKUP($A17,情景假设!$A$166:$AP$211,COLUMN(情景假设!Y$165),0)</f>
        <v>1839.505905771352</v>
      </c>
      <c r="AS17" s="100">
        <f>VLOOKUP($A17,情景假设!$A$166:$AP$211,COLUMN(情景假设!Z$165),0)</f>
        <v>1790.219458547135</v>
      </c>
      <c r="AT17" s="100">
        <f>VLOOKUP($A17,情景假设!$A$166:$AP$211,COLUMN(情景假设!AA$165),0)</f>
        <v>1741.356988329004</v>
      </c>
      <c r="AU17" s="65">
        <f>VLOOKUP($A17,情景假设!$A$166:$AP$211,COLUMN(情景假设!AB$165),0)</f>
        <v>1693.4287474167329</v>
      </c>
      <c r="AV17" s="100">
        <f>VLOOKUP($A17,情景假设!$A$166:$AP$211,COLUMN(情景假设!AC$165),0)</f>
        <v>1646.8905594810749</v>
      </c>
      <c r="AW17" s="100">
        <f>VLOOKUP($A17,情景假设!$A$166:$AP$211,COLUMN(情景假设!AD$165),0)</f>
        <v>1602.1470381907229</v>
      </c>
      <c r="AX17" s="100">
        <f>VLOOKUP($A17,情景假设!$A$166:$AP$211,COLUMN(情景假设!AE$165),0)</f>
        <v>1559.5558919608291</v>
      </c>
      <c r="AY17" s="102">
        <f>VLOOKUP($A17,情景假设!$A$166:$AP$211,COLUMN(情景假设!AF$165),0)</f>
        <v>1519.433088245873</v>
      </c>
      <c r="AZ17" s="65">
        <f>VLOOKUP($A17,情景假设!$A$166:$AP$211,COLUMN(情景假设!AG$165),0)</f>
        <v>1482.058686000006</v>
      </c>
      <c r="BA17" s="100">
        <f>VLOOKUP($A17,情景假设!$A$166:$AP$211,COLUMN(情景假设!AH$165),0)</f>
        <v>1447.6831844226169</v>
      </c>
      <c r="BB17" s="100">
        <f>VLOOKUP($A17,情景假设!$A$166:$AP$211,COLUMN(情景假设!AI$165),0)</f>
        <v>1416.534278298464</v>
      </c>
      <c r="BC17" s="100">
        <f>VLOOKUP($A17,情景假设!$A$166:$AP$211,COLUMN(情景假设!AJ$165),0)</f>
        <v>1388.8239540977529</v>
      </c>
      <c r="BD17" s="66">
        <f>VLOOKUP($A17,情景假设!$A$166:$AP$211,COLUMN(情景假设!AK$165),0)</f>
        <v>1364.7559060650581</v>
      </c>
      <c r="BE17" s="100">
        <f>VLOOKUP($A17,情景假设!$A$166:$AP$211,COLUMN(情景假设!AL$165),0)</f>
        <v>1344.533297918711</v>
      </c>
      <c r="BF17" s="100">
        <f>VLOOKUP($A17,情景假设!$A$166:$AP$211,COLUMN(情景假设!AM$165),0)</f>
        <v>1328.3669442137971</v>
      </c>
      <c r="BG17" s="100">
        <f>VLOOKUP($A17,情景假设!$A$166:$AP$211,COLUMN(情景假设!AN$165),0)</f>
        <v>1316.484037217326</v>
      </c>
      <c r="BH17" s="100">
        <f>VLOOKUP($A17,情景假设!$A$166:$AP$211,COLUMN(情景假设!AO$165),0)</f>
        <v>1309.1376023035209</v>
      </c>
      <c r="BI17" s="102">
        <f>VLOOKUP($A17,情景假设!$A$166:$AP$211,COLUMN(情景假设!AP$165),0)</f>
        <v>1306.6169301818391</v>
      </c>
    </row>
    <row r="18" spans="1:61" x14ac:dyDescent="0.2">
      <c r="A18" s="23" t="s">
        <v>251</v>
      </c>
      <c r="B18" s="53"/>
      <c r="C18" s="54"/>
      <c r="D18" s="54"/>
      <c r="E18" s="54"/>
      <c r="F18" s="55"/>
      <c r="G18" s="53"/>
      <c r="H18" s="54"/>
      <c r="I18" s="54">
        <f>'历史数据 (2001-2022, 当年价) '!I18*I$77</f>
        <v>740.76653991594344</v>
      </c>
      <c r="J18" s="54">
        <f>'历史数据 (2001-2022, 当年价) '!J18*J$77</f>
        <v>844.0486631354139</v>
      </c>
      <c r="K18" s="55">
        <f>'历史数据 (2001-2022, 当年价) '!K18*K$77</f>
        <v>1022.9457399478509</v>
      </c>
      <c r="L18" s="53">
        <f>'历史数据 (2001-2022, 当年价) '!L18*L$77</f>
        <v>1214.8998811626097</v>
      </c>
      <c r="M18" s="54">
        <f>'历史数据 (2001-2022, 当年价) '!M18*M$77</f>
        <v>1274.5479058190608</v>
      </c>
      <c r="N18" s="54">
        <f>'历史数据 (2001-2022, 当年价) '!N18*N$77</f>
        <v>1356.0633699380928</v>
      </c>
      <c r="O18" s="54">
        <f>'历史数据 (2001-2022, 当年价) '!O18*O$77</f>
        <v>1401.5037918321566</v>
      </c>
      <c r="P18" s="54">
        <f>'历史数据 (2001-2022, 当年价) '!P18*P$77</f>
        <v>1417.3718474346597</v>
      </c>
      <c r="Q18" s="53">
        <f>'历史数据 (2001-2022, 当年价) '!Q18*Q$77</f>
        <v>1442.6692962996772</v>
      </c>
      <c r="R18" s="54">
        <f>'历史数据 (2001-2022, 当年价) '!R18*R$77</f>
        <v>1454.4434672707334</v>
      </c>
      <c r="S18" s="54">
        <f>'历史数据 (2001-2022, 当年价) '!S18*S$77</f>
        <v>1468.4618787211398</v>
      </c>
      <c r="T18" s="54">
        <f>'历史数据 (2001-2022, 当年价) '!T18*T$77</f>
        <v>1418.6739912185421</v>
      </c>
      <c r="U18" s="55">
        <f>'历史数据 (2001-2022, 当年价) '!U18*U$77</f>
        <v>1364.1405953083029</v>
      </c>
      <c r="V18" s="54">
        <f>'历史数据 (2001-2022, 当年价) '!V18*V$77</f>
        <v>1526.8532453395294</v>
      </c>
      <c r="W18" s="54">
        <f>'历史数据 (2001-2022, 当年价) '!W18*W$77</f>
        <v>1532.4140383714741</v>
      </c>
      <c r="X18" s="100">
        <f>VLOOKUP($A18,情景假设!$A$166:$AP$211,COLUMN(情景假设!E$165),0)</f>
        <v>1529.061793885015</v>
      </c>
      <c r="Y18" s="100">
        <f>VLOOKUP($A18,情景假设!$A$166:$AP$211,COLUMN(情景假设!F$165),0)</f>
        <v>1523.2082931881789</v>
      </c>
      <c r="Z18" s="101">
        <f>VLOOKUP($A18,情景假设!$A$166:$AP$211,COLUMN(情景假设!G$165),0)</f>
        <v>1521.1084135786671</v>
      </c>
      <c r="AA18" s="65">
        <f>VLOOKUP($A18,情景假设!$A$166:$AP$211,COLUMN(情景假设!H$165),0)</f>
        <v>1527.385615188733</v>
      </c>
      <c r="AB18" s="100">
        <f>VLOOKUP($A18,情景假设!$A$166:$AP$211,COLUMN(情景假设!I$165),0)</f>
        <v>1540.298876166014</v>
      </c>
      <c r="AC18" s="100">
        <f>VLOOKUP($A18,情景假设!$A$166:$AP$211,COLUMN(情景假设!J$165),0)</f>
        <v>1556.4994294058681</v>
      </c>
      <c r="AD18" s="100">
        <f>VLOOKUP($A18,情景假设!$A$166:$AP$211,COLUMN(情景假设!K$165),0)</f>
        <v>1572.535606937324</v>
      </c>
      <c r="AE18" s="102">
        <f>VLOOKUP($A18,情景假设!$A$166:$AP$211,COLUMN(情景假设!L$165),0)</f>
        <v>1584.8182184640079</v>
      </c>
      <c r="AF18" s="100">
        <f>VLOOKUP($A18,情景假设!$A$166:$AP$211,COLUMN(情景假设!M$165),0)</f>
        <v>1590.3692766907491</v>
      </c>
      <c r="AG18" s="100">
        <f>VLOOKUP($A18,情景假设!$A$166:$AP$211,COLUMN(情景假设!N$165),0)</f>
        <v>1589.0481084061689</v>
      </c>
      <c r="AH18" s="100">
        <f>VLOOKUP($A18,情景假设!$A$166:$AP$211,COLUMN(情景假设!O$165),0)</f>
        <v>1581.5024584531541</v>
      </c>
      <c r="AI18" s="100">
        <f>VLOOKUP($A18,情景假设!$A$166:$AP$211,COLUMN(情景假设!P$165),0)</f>
        <v>1568.446341579225</v>
      </c>
      <c r="AJ18" s="101">
        <f>VLOOKUP($A18,情景假设!$A$166:$AP$211,COLUMN(情景假设!Q$165),0)</f>
        <v>1550.635203629</v>
      </c>
      <c r="AK18" s="65">
        <f>VLOOKUP($A18,情景假设!$A$166:$AP$211,COLUMN(情景假设!R$165),0)</f>
        <v>1528.807956190406</v>
      </c>
      <c r="AL18" s="100">
        <f>VLOOKUP($A18,情景假设!$A$166:$AP$211,COLUMN(情景假设!S$165),0)</f>
        <v>1503.5657060848839</v>
      </c>
      <c r="AM18" s="100">
        <f>VLOOKUP($A18,情景假设!$A$166:$AP$211,COLUMN(情景假设!T$165),0)</f>
        <v>1475.471629866955</v>
      </c>
      <c r="AN18" s="100">
        <f>VLOOKUP($A18,情景假设!$A$166:$AP$211,COLUMN(情景假设!U$165),0)</f>
        <v>1445.0773077299741</v>
      </c>
      <c r="AO18" s="66">
        <f>VLOOKUP($A18,情景假设!$A$166:$AP$211,COLUMN(情景假设!V$165),0)</f>
        <v>1412.914418828733</v>
      </c>
      <c r="AP18" s="100">
        <f>VLOOKUP($A18,情景假设!$A$166:$AP$211,COLUMN(情景假设!W$165),0)</f>
        <v>1379.48817697191</v>
      </c>
      <c r="AQ18" s="100">
        <f>VLOOKUP($A18,情景假设!$A$166:$AP$211,COLUMN(情景假设!X$165),0)</f>
        <v>1345.272454179875</v>
      </c>
      <c r="AR18" s="100">
        <f>VLOOKUP($A18,情景假设!$A$166:$AP$211,COLUMN(情景假设!Y$165),0)</f>
        <v>1310.7064901032111</v>
      </c>
      <c r="AS18" s="100">
        <f>VLOOKUP($A18,情景假设!$A$166:$AP$211,COLUMN(情景假设!Z$165),0)</f>
        <v>1276.193049830249</v>
      </c>
      <c r="AT18" s="100">
        <f>VLOOKUP($A18,情景假设!$A$166:$AP$211,COLUMN(情景假设!AA$165),0)</f>
        <v>1242.097870229753</v>
      </c>
      <c r="AU18" s="65">
        <f>VLOOKUP($A18,情景假设!$A$166:$AP$211,COLUMN(情景假设!AB$165),0)</f>
        <v>1208.750224247274</v>
      </c>
      <c r="AV18" s="100">
        <f>VLOOKUP($A18,情景假设!$A$166:$AP$211,COLUMN(情景假设!AC$165),0)</f>
        <v>1176.444431792195</v>
      </c>
      <c r="AW18" s="100">
        <f>VLOOKUP($A18,情景假设!$A$166:$AP$211,COLUMN(情景假设!AD$165),0)</f>
        <v>1145.442153204478</v>
      </c>
      <c r="AX18" s="100">
        <f>VLOOKUP($A18,情景假设!$A$166:$AP$211,COLUMN(情景假设!AE$165),0)</f>
        <v>1115.97531500326</v>
      </c>
      <c r="AY18" s="102">
        <f>VLOOKUP($A18,情景假设!$A$166:$AP$211,COLUMN(情景假设!AF$165),0)</f>
        <v>1088.2495360685609</v>
      </c>
      <c r="AZ18" s="65">
        <f>VLOOKUP($A18,情景假设!$A$166:$AP$211,COLUMN(情景假设!AG$165),0)</f>
        <v>1062.4479441932181</v>
      </c>
      <c r="BA18" s="100">
        <f>VLOOKUP($A18,情景假设!$A$166:$AP$211,COLUMN(情景假设!AH$165),0)</f>
        <v>1038.7352969400749</v>
      </c>
      <c r="BB18" s="100">
        <f>VLOOKUP($A18,情景假设!$A$166:$AP$211,COLUMN(情景假设!AI$165),0)</f>
        <v>1017.2623461275761</v>
      </c>
      <c r="BC18" s="100">
        <f>VLOOKUP($A18,情景假设!$A$166:$AP$211,COLUMN(情景假设!AJ$165),0)</f>
        <v>998.17041153869752</v>
      </c>
      <c r="BD18" s="66">
        <f>VLOOKUP($A18,情景假设!$A$166:$AP$211,COLUMN(情景假设!AK$165),0)</f>
        <v>981.59615641696018</v>
      </c>
      <c r="BE18" s="100">
        <f>VLOOKUP($A18,情景假设!$A$166:$AP$211,COLUMN(情景假设!AL$165),0)</f>
        <v>967.67658511322179</v>
      </c>
      <c r="BF18" s="100">
        <f>VLOOKUP($A18,情景假设!$A$166:$AP$211,COLUMN(情景假设!AM$165),0)</f>
        <v>956.55431234066793</v>
      </c>
      <c r="BG18" s="100">
        <f>VLOOKUP($A18,情景假设!$A$166:$AP$211,COLUMN(情景假设!AN$165),0)</f>
        <v>948.38318469042918</v>
      </c>
      <c r="BH18" s="100">
        <f>VLOOKUP($A18,情景假设!$A$166:$AP$211,COLUMN(情景假设!AO$165),0)</f>
        <v>943.33436954524291</v>
      </c>
      <c r="BI18" s="102">
        <f>VLOOKUP($A18,情景假设!$A$166:$AP$211,COLUMN(情景假设!AP$165),0)</f>
        <v>941.60306593435064</v>
      </c>
    </row>
    <row r="19" spans="1:61" x14ac:dyDescent="0.2">
      <c r="A19" s="23" t="s">
        <v>72</v>
      </c>
      <c r="B19" s="53"/>
      <c r="C19" s="54"/>
      <c r="D19" s="54"/>
      <c r="E19" s="54"/>
      <c r="F19" s="55"/>
      <c r="G19" s="53"/>
      <c r="H19" s="54"/>
      <c r="I19" s="54">
        <f>'历史数据 (2001-2022, 当年价) '!I19*I$77</f>
        <v>622.28189547720797</v>
      </c>
      <c r="J19" s="54">
        <f>'历史数据 (2001-2022, 当年价) '!J19*J$77</f>
        <v>708.94586294105329</v>
      </c>
      <c r="K19" s="55">
        <f>'历史数据 (2001-2022, 当年价) '!K19*K$77</f>
        <v>796.67192689080173</v>
      </c>
      <c r="L19" s="53">
        <f>'历史数据 (2001-2022, 当年价) '!L19*L$77</f>
        <v>897.68406282890419</v>
      </c>
      <c r="M19" s="54">
        <f>'历史数据 (2001-2022, 当年价) '!M19*M$77</f>
        <v>975.94130351953618</v>
      </c>
      <c r="N19" s="54">
        <f>'历史数据 (2001-2022, 当年价) '!N19*N$77</f>
        <v>974.38864222573625</v>
      </c>
      <c r="O19" s="54">
        <f>'历史数据 (2001-2022, 当年价) '!O19*O$77</f>
        <v>903.34619259796079</v>
      </c>
      <c r="P19" s="54">
        <f>'历史数据 (2001-2022, 当年价) '!P19*P$77</f>
        <v>755.02693912330028</v>
      </c>
      <c r="Q19" s="53">
        <f>'历史数据 (2001-2022, 当年价) '!Q19*Q$77</f>
        <v>629.98069374082036</v>
      </c>
      <c r="R19" s="54">
        <f>'历史数据 (2001-2022, 当年价) '!R19*R$77</f>
        <v>764.56980297896723</v>
      </c>
      <c r="S19" s="54">
        <f>'历史数据 (2001-2022, 当年价) '!S19*S$77</f>
        <v>943.22721747818241</v>
      </c>
      <c r="T19" s="54">
        <f>'历史数据 (2001-2022, 当年价) '!T19*T$77</f>
        <v>1106.7744145318222</v>
      </c>
      <c r="U19" s="55">
        <f>'历史数据 (2001-2022, 当年价) '!U19*U$77</f>
        <v>935.75183103419295</v>
      </c>
      <c r="V19" s="54">
        <f>'历史数据 (2001-2022, 当年价) '!V19*V$77</f>
        <v>1028.8553087520027</v>
      </c>
      <c r="W19" s="54">
        <f>'历史数据 (2001-2022, 当年价) '!W19*W$77</f>
        <v>1144.432816780665</v>
      </c>
      <c r="X19" s="100">
        <f>VLOOKUP($A19,情景假设!$A$166:$AP$211,COLUMN(情景假设!E$165),0)</f>
        <v>1185.970630665113</v>
      </c>
      <c r="Y19" s="100">
        <f>VLOOKUP($A19,情景假设!$A$166:$AP$211,COLUMN(情景假设!F$165),0)</f>
        <v>1291.9970775750321</v>
      </c>
      <c r="Z19" s="101">
        <f>VLOOKUP($A19,情景假设!$A$166:$AP$211,COLUMN(情景假设!G$165),0)</f>
        <v>1433.0394537922621</v>
      </c>
      <c r="AA19" s="65">
        <f>VLOOKUP($A19,情景假设!$A$166:$AP$211,COLUMN(情景假设!H$165),0)</f>
        <v>1576.38295789721</v>
      </c>
      <c r="AB19" s="100">
        <f>VLOOKUP($A19,情景假设!$A$166:$AP$211,COLUMN(情景假设!I$165),0)</f>
        <v>1714.122325789253</v>
      </c>
      <c r="AC19" s="100">
        <f>VLOOKUP($A19,情景假设!$A$166:$AP$211,COLUMN(情景假设!J$165),0)</f>
        <v>1846.974129921651</v>
      </c>
      <c r="AD19" s="100">
        <f>VLOOKUP($A19,情景假设!$A$166:$AP$211,COLUMN(情景假设!K$165),0)</f>
        <v>1976.8838704413361</v>
      </c>
      <c r="AE19" s="102">
        <f>VLOOKUP($A19,情景假设!$A$166:$AP$211,COLUMN(情景假设!L$165),0)</f>
        <v>2107.0035730788331</v>
      </c>
      <c r="AF19" s="100">
        <f>VLOOKUP($A19,情景假设!$A$166:$AP$211,COLUMN(情景假设!M$165),0)</f>
        <v>2240.6787960829888</v>
      </c>
      <c r="AG19" s="100">
        <f>VLOOKUP($A19,情景假设!$A$166:$AP$211,COLUMN(情景假设!N$165),0)</f>
        <v>2377.9718376494061</v>
      </c>
      <c r="AH19" s="100">
        <f>VLOOKUP($A19,情景假设!$A$166:$AP$211,COLUMN(情景假设!O$165),0)</f>
        <v>2517.869155064343</v>
      </c>
      <c r="AI19" s="100">
        <f>VLOOKUP($A19,情景假设!$A$166:$AP$211,COLUMN(情景假设!P$165),0)</f>
        <v>2659.1665187240928</v>
      </c>
      <c r="AJ19" s="101">
        <f>VLOOKUP($A19,情景假设!$A$166:$AP$211,COLUMN(情景假设!Q$165),0)</f>
        <v>2800.4667066055758</v>
      </c>
      <c r="AK19" s="65">
        <f>VLOOKUP($A19,情景假设!$A$166:$AP$211,COLUMN(情景假设!R$165),0)</f>
        <v>2940.3532785982188</v>
      </c>
      <c r="AL19" s="100">
        <f>VLOOKUP($A19,情景假设!$A$166:$AP$211,COLUMN(情景假设!S$165),0)</f>
        <v>3077.9750904988232</v>
      </c>
      <c r="AM19" s="100">
        <f>VLOOKUP($A19,情景假设!$A$166:$AP$211,COLUMN(情景假设!T$165),0)</f>
        <v>3212.658648747979</v>
      </c>
      <c r="AN19" s="100">
        <f>VLOOKUP($A19,情景假设!$A$166:$AP$211,COLUMN(情景假设!U$165),0)</f>
        <v>3343.762075406768</v>
      </c>
      <c r="AO19" s="66">
        <f>VLOOKUP($A19,情景假设!$A$166:$AP$211,COLUMN(情景假设!V$165),0)</f>
        <v>3470.6822990755718</v>
      </c>
      <c r="AP19" s="100">
        <f>VLOOKUP($A19,情景假设!$A$166:$AP$211,COLUMN(情景假设!W$165),0)</f>
        <v>3592.861445863412</v>
      </c>
      <c r="AQ19" s="100">
        <f>VLOOKUP($A19,情景假设!$A$166:$AP$211,COLUMN(情景假设!X$165),0)</f>
        <v>3709.792344020977</v>
      </c>
      <c r="AR19" s="100">
        <f>VLOOKUP($A19,情景假设!$A$166:$AP$211,COLUMN(情景假设!Y$165),0)</f>
        <v>3821.0230806517438</v>
      </c>
      <c r="AS19" s="100">
        <f>VLOOKUP($A19,情景假设!$A$166:$AP$211,COLUMN(情景假设!Z$165),0)</f>
        <v>3926.160573777508</v>
      </c>
      <c r="AT19" s="100">
        <f>VLOOKUP($A19,情景假设!$A$166:$AP$211,COLUMN(情景假设!AA$165),0)</f>
        <v>4024.8731471988381</v>
      </c>
      <c r="AU19" s="65">
        <f>VLOOKUP($A19,情景假设!$A$166:$AP$211,COLUMN(情景假设!AB$165),0)</f>
        <v>4116.8921183918883</v>
      </c>
      <c r="AV19" s="100">
        <f>VLOOKUP($A19,情景假设!$A$166:$AP$211,COLUMN(情景假设!AC$165),0)</f>
        <v>4202.0124305554646</v>
      </c>
      <c r="AW19" s="100">
        <f>VLOOKUP($A19,情景假设!$A$166:$AP$211,COLUMN(情景假设!AD$165),0)</f>
        <v>4280.0923784199331</v>
      </c>
      <c r="AX19" s="100">
        <f>VLOOKUP($A19,情景假设!$A$166:$AP$211,COLUMN(情景假设!AE$165),0)</f>
        <v>4351.052493225503</v>
      </c>
      <c r="AY19" s="102">
        <f>VLOOKUP($A19,情景假设!$A$166:$AP$211,COLUMN(情景假设!AF$165),0)</f>
        <v>4414.8736651653771</v>
      </c>
      <c r="AZ19" s="65">
        <f>VLOOKUP($A19,情景假设!$A$166:$AP$211,COLUMN(情景假设!AG$165),0)</f>
        <v>4471.594591478779</v>
      </c>
      <c r="BA19" s="100">
        <f>VLOOKUP($A19,情景假设!$A$166:$AP$211,COLUMN(情景假设!AH$165),0)</f>
        <v>4521.3086452845973</v>
      </c>
      <c r="BB19" s="100">
        <f>VLOOKUP($A19,情景假设!$A$166:$AP$211,COLUMN(情景假设!AI$165),0)</f>
        <v>4564.1602642766084</v>
      </c>
      <c r="BC19" s="100">
        <f>VLOOKUP($A19,情景假设!$A$166:$AP$211,COLUMN(情景假设!AJ$165),0)</f>
        <v>4600.3409597434002</v>
      </c>
      <c r="BD19" s="66">
        <f>VLOOKUP($A19,情景假设!$A$166:$AP$211,COLUMN(情景假设!AK$165),0)</f>
        <v>4630.0850452803397</v>
      </c>
      <c r="BE19" s="100">
        <f>VLOOKUP($A19,情景假设!$A$166:$AP$211,COLUMN(情景假设!AL$165),0)</f>
        <v>4653.6651813243834</v>
      </c>
      <c r="BF19" s="100">
        <f>VLOOKUP($A19,情景假设!$A$166:$AP$211,COLUMN(情景假设!AM$165),0)</f>
        <v>4671.3878265925114</v>
      </c>
      <c r="BG19" s="100">
        <f>VLOOKUP($A19,情景假设!$A$166:$AP$211,COLUMN(情景假设!AN$165),0)</f>
        <v>4683.5886809865333</v>
      </c>
      <c r="BH19" s="100">
        <f>VLOOKUP($A19,情景假设!$A$166:$AP$211,COLUMN(情景假设!AO$165),0)</f>
        <v>4690.62819688529</v>
      </c>
      <c r="BI19" s="102">
        <f>VLOOKUP($A19,情景假设!$A$166:$AP$211,COLUMN(情景假设!AP$165),0)</f>
        <v>4692.8872273192956</v>
      </c>
    </row>
    <row r="20" spans="1:61" x14ac:dyDescent="0.2">
      <c r="A20" s="23" t="s">
        <v>73</v>
      </c>
      <c r="B20" s="53"/>
      <c r="C20" s="54"/>
      <c r="D20" s="54"/>
      <c r="E20" s="54"/>
      <c r="F20" s="55"/>
      <c r="G20" s="53"/>
      <c r="H20" s="54"/>
      <c r="I20" s="54">
        <f>'历史数据 (2001-2022, 当年价) '!I20*I$77</f>
        <v>4.2073585081337939</v>
      </c>
      <c r="J20" s="54">
        <f>'历史数据 (2001-2022, 当年价) '!J20*J$77</f>
        <v>5.6913481669919435</v>
      </c>
      <c r="K20" s="55">
        <f>'历史数据 (2001-2022, 当年价) '!K20*K$77</f>
        <v>6.6710308764954105</v>
      </c>
      <c r="L20" s="53">
        <f>'历史数据 (2001-2022, 当年价) '!L20*L$77</f>
        <v>7.8715586982123913</v>
      </c>
      <c r="M20" s="54">
        <f>'历史数据 (2001-2022, 当年价) '!M20*M$77</f>
        <v>7.9058264716914133</v>
      </c>
      <c r="N20" s="54">
        <f>'历史数据 (2001-2022, 当年价) '!N20*N$77</f>
        <v>8.4565158393190849</v>
      </c>
      <c r="O20" s="54">
        <f>'历史数据 (2001-2022, 当年价) '!O20*O$77</f>
        <v>7.8642757355593114</v>
      </c>
      <c r="P20" s="54">
        <f>'历史数据 (2001-2022, 当年价) '!P20*P$77</f>
        <v>7.6399586741987617</v>
      </c>
      <c r="Q20" s="53">
        <f>'历史数据 (2001-2022, 当年价) '!Q20*Q$77</f>
        <v>6.6132251314970931</v>
      </c>
      <c r="R20" s="54">
        <f>'历史数据 (2001-2022, 当年价) '!R20*R$77</f>
        <v>7.651212356064276</v>
      </c>
      <c r="S20" s="54">
        <f>'历史数据 (2001-2022, 当年价) '!S20*S$77</f>
        <v>7.8468501110366367</v>
      </c>
      <c r="T20" s="54">
        <f>'历史数据 (2001-2022, 当年价) '!T20*T$77</f>
        <v>7.8531685552162784</v>
      </c>
      <c r="U20" s="55">
        <f>'历史数据 (2001-2022, 当年价) '!U20*U$77</f>
        <v>7.680442047975407</v>
      </c>
      <c r="V20" s="54">
        <f>'历史数据 (2001-2022, 当年价) '!V20*V$77</f>
        <v>7.133140363143748</v>
      </c>
      <c r="W20" s="103">
        <f>'历史数据 (2001-2022, 当年价) '!W20*W$77</f>
        <v>9.2604801376398402</v>
      </c>
      <c r="X20" s="100">
        <f>VLOOKUP($A20,情景假设!$A$166:$AP$211,COLUMN(情景假设!E$165),0)</f>
        <v>9.4180745077402523</v>
      </c>
      <c r="Y20" s="100">
        <f>VLOOKUP($A20,情景假设!$A$166:$AP$211,COLUMN(情景假设!F$165),0)</f>
        <v>9.8146214076184446</v>
      </c>
      <c r="Z20" s="101">
        <f>VLOOKUP($A20,情景假设!$A$166:$AP$211,COLUMN(情景假设!G$165),0)</f>
        <v>10.333707407352239</v>
      </c>
      <c r="AA20" s="65">
        <f>VLOOKUP($A20,情景假设!$A$166:$AP$211,COLUMN(情景假设!H$165),0)</f>
        <v>10.864970280348819</v>
      </c>
      <c r="AB20" s="100">
        <f>VLOOKUP($A20,情景假设!$A$166:$AP$211,COLUMN(情景假设!I$165),0)</f>
        <v>11.382304526570289</v>
      </c>
      <c r="AC20" s="100">
        <f>VLOOKUP($A20,情景假设!$A$166:$AP$211,COLUMN(情景假设!J$165),0)</f>
        <v>11.883130445665561</v>
      </c>
      <c r="AD20" s="100">
        <f>VLOOKUP($A20,情景假设!$A$166:$AP$211,COLUMN(情景假设!K$165),0)</f>
        <v>12.36517491648741</v>
      </c>
      <c r="AE20" s="102">
        <f>VLOOKUP($A20,情景假设!$A$166:$AP$211,COLUMN(情景假设!L$165),0)</f>
        <v>12.82649894114823</v>
      </c>
      <c r="AF20" s="100">
        <f>VLOOKUP($A20,情景假设!$A$166:$AP$211,COLUMN(情景假设!M$165),0)</f>
        <v>13.26514154865767</v>
      </c>
      <c r="AG20" s="100">
        <f>VLOOKUP($A20,情景假设!$A$166:$AP$211,COLUMN(情景假设!N$165),0)</f>
        <v>13.677910578048021</v>
      </c>
      <c r="AH20" s="100">
        <f>VLOOKUP($A20,情景假设!$A$166:$AP$211,COLUMN(情景假设!O$165),0)</f>
        <v>14.06137081230254</v>
      </c>
      <c r="AI20" s="100">
        <f>VLOOKUP($A20,情景假设!$A$166:$AP$211,COLUMN(情景假设!P$165),0)</f>
        <v>14.41224076343069</v>
      </c>
      <c r="AJ20" s="101">
        <f>VLOOKUP($A20,情景假设!$A$166:$AP$211,COLUMN(情景假设!Q$165),0)</f>
        <v>14.727438550797221</v>
      </c>
      <c r="AK20" s="65">
        <f>VLOOKUP($A20,情景假设!$A$166:$AP$211,COLUMN(情景假设!R$165),0)</f>
        <v>15.004593204132931</v>
      </c>
      <c r="AL20" s="100">
        <f>VLOOKUP($A20,情景假设!$A$166:$AP$211,COLUMN(情景假设!S$165),0)</f>
        <v>15.24354652754417</v>
      </c>
      <c r="AM20" s="100">
        <f>VLOOKUP($A20,情景假设!$A$166:$AP$211,COLUMN(情景假设!T$165),0)</f>
        <v>15.44506048363036</v>
      </c>
      <c r="AN20" s="100">
        <f>VLOOKUP($A20,情景假设!$A$166:$AP$211,COLUMN(情景假设!U$165),0)</f>
        <v>15.610327419181861</v>
      </c>
      <c r="AO20" s="66">
        <f>VLOOKUP($A20,情景假设!$A$166:$AP$211,COLUMN(情景假设!V$165),0)</f>
        <v>15.74092414697814</v>
      </c>
      <c r="AP20" s="100">
        <f>VLOOKUP($A20,情景假设!$A$166:$AP$211,COLUMN(情景假设!W$165),0)</f>
        <v>15.83876311702875</v>
      </c>
      <c r="AQ20" s="100">
        <f>VLOOKUP($A20,情景假设!$A$166:$AP$211,COLUMN(情景假设!X$165),0)</f>
        <v>15.906042310495391</v>
      </c>
      <c r="AR20" s="100">
        <f>VLOOKUP($A20,情景假设!$A$166:$AP$211,COLUMN(情景假设!Y$165),0)</f>
        <v>15.94519534259673</v>
      </c>
      <c r="AS20" s="100">
        <f>VLOOKUP($A20,情景假设!$A$166:$AP$211,COLUMN(情景假设!Z$165),0)</f>
        <v>15.958843083323559</v>
      </c>
      <c r="AT20" s="100">
        <f>VLOOKUP($A20,情景假设!$A$166:$AP$211,COLUMN(情景假设!AA$165),0)</f>
        <v>15.94974790885853</v>
      </c>
      <c r="AU20" s="65">
        <f>VLOOKUP($A20,情景假设!$A$166:$AP$211,COLUMN(情景假设!AB$165),0)</f>
        <v>15.92077149326655</v>
      </c>
      <c r="AV20" s="100">
        <f>VLOOKUP($A20,情景假设!$A$166:$AP$211,COLUMN(情景假设!AC$165),0)</f>
        <v>15.87483684897151</v>
      </c>
      <c r="AW20" s="100">
        <f>VLOOKUP($A20,情景假设!$A$166:$AP$211,COLUMN(情景假设!AD$165),0)</f>
        <v>15.81489513382639</v>
      </c>
      <c r="AX20" s="100">
        <f>VLOOKUP($A20,情景假设!$A$166:$AP$211,COLUMN(情景假设!AE$165),0)</f>
        <v>15.74389756858595</v>
      </c>
      <c r="AY20" s="102">
        <f>VLOOKUP($A20,情景假设!$A$166:$AP$211,COLUMN(情景假设!AF$165),0)</f>
        <v>15.664772656000251</v>
      </c>
      <c r="AZ20" s="65">
        <f>VLOOKUP($A20,情景假设!$A$166:$AP$211,COLUMN(情景假设!AG$165),0)</f>
        <v>15.580408764716459</v>
      </c>
      <c r="BA20" s="100">
        <f>VLOOKUP($A20,情景假设!$A$166:$AP$211,COLUMN(情景假设!AH$165),0)</f>
        <v>15.49364203949265</v>
      </c>
      <c r="BB20" s="100">
        <f>VLOOKUP($A20,情景假设!$A$166:$AP$211,COLUMN(情景假设!AI$165),0)</f>
        <v>15.40724952455119</v>
      </c>
      <c r="BC20" s="100">
        <f>VLOOKUP($A20,情景假设!$A$166:$AP$211,COLUMN(情景假设!AJ$165),0)</f>
        <v>15.323947339017909</v>
      </c>
      <c r="BD20" s="66">
        <f>VLOOKUP($A20,情景假设!$A$166:$AP$211,COLUMN(情景假设!AK$165),0)</f>
        <v>15.246393721484489</v>
      </c>
      <c r="BE20" s="100">
        <f>VLOOKUP($A20,情景假设!$A$166:$AP$211,COLUMN(情景假设!AL$165),0)</f>
        <v>15.177196763631279</v>
      </c>
      <c r="BF20" s="100">
        <f>VLOOKUP($A20,情景假设!$A$166:$AP$211,COLUMN(情景假设!AM$165),0)</f>
        <v>15.118926679294511</v>
      </c>
      <c r="BG20" s="100">
        <f>VLOOKUP($A20,情景假设!$A$166:$AP$211,COLUMN(情景假设!AN$165),0)</f>
        <v>15.07413250423506</v>
      </c>
      <c r="BH20" s="100">
        <f>VLOOKUP($A20,情景假设!$A$166:$AP$211,COLUMN(情景假设!AO$165),0)</f>
        <v>15.04536319241036</v>
      </c>
      <c r="BI20" s="102">
        <f>VLOOKUP($A20,情景假设!$A$166:$AP$211,COLUMN(情景假设!AP$165),0)</f>
        <v>15.03519316657971</v>
      </c>
    </row>
    <row r="21" spans="1:61" x14ac:dyDescent="0.2">
      <c r="A21" s="23" t="s">
        <v>74</v>
      </c>
      <c r="B21" s="53"/>
      <c r="C21" s="54"/>
      <c r="D21" s="54"/>
      <c r="E21" s="54"/>
      <c r="F21" s="55"/>
      <c r="G21" s="53"/>
      <c r="H21" s="54"/>
      <c r="I21" s="54">
        <f>'历史数据 (2001-2022, 当年价) '!I21*I$77</f>
        <v>6050.1815346963958</v>
      </c>
      <c r="J21" s="54">
        <f>'历史数据 (2001-2022, 当年价) '!J21*J$77</f>
        <v>6647.1197559437896</v>
      </c>
      <c r="K21" s="55">
        <f>'历史数据 (2001-2022, 当年价) '!K21*K$77</f>
        <v>7423.3830327374781</v>
      </c>
      <c r="L21" s="53">
        <f>'历史数据 (2001-2022, 当年价) '!L21*L$77</f>
        <v>8138.735509032279</v>
      </c>
      <c r="M21" s="54">
        <f>'历史数据 (2001-2022, 当年价) '!M21*M$77</f>
        <v>8801.756427856033</v>
      </c>
      <c r="N21" s="54">
        <f>'历史数据 (2001-2022, 当年价) '!N21*N$77</f>
        <v>9147.290394606589</v>
      </c>
      <c r="O21" s="54">
        <f>'历史数据 (2001-2022, 当年价) '!O21*O$77</f>
        <v>9445.0378195708508</v>
      </c>
      <c r="P21" s="54">
        <f>'历史数据 (2001-2022, 当年价) '!P21*P$77</f>
        <v>9453.4097282134589</v>
      </c>
      <c r="Q21" s="53">
        <f>'历史数据 (2001-2022, 当年价) '!Q21*Q$77</f>
        <v>9788.1934403291416</v>
      </c>
      <c r="R21" s="54">
        <f>'历史数据 (2001-2022, 当年价) '!R21*R$77</f>
        <v>10581.43367652795</v>
      </c>
      <c r="S21" s="54">
        <f>'历史数据 (2001-2022, 当年价) '!S21*S$77</f>
        <v>11157.537384528478</v>
      </c>
      <c r="T21" s="54">
        <f>'历史数据 (2001-2022, 当年价) '!T21*T$77</f>
        <v>10962.124829845372</v>
      </c>
      <c r="U21" s="55">
        <f>'历史数据 (2001-2022, 当年价) '!U21*U$77</f>
        <v>10445.304759048124</v>
      </c>
      <c r="V21" s="54">
        <f>'历史数据 (2001-2022, 当年价) '!V21*V$77</f>
        <v>11712.956168186243</v>
      </c>
      <c r="W21" s="54">
        <f>'历史数据 (2001-2022, 当年价) '!W21*W$77</f>
        <v>11981.684218336073</v>
      </c>
      <c r="X21" s="100">
        <f>VLOOKUP($A21,情景假设!$A$166:$AP$211,COLUMN(情景假设!E$165),0)</f>
        <v>12058.76573568698</v>
      </c>
      <c r="Y21" s="100">
        <f>VLOOKUP($A21,情景假设!$A$166:$AP$211,COLUMN(情景假设!F$165),0)</f>
        <v>12259.342215964871</v>
      </c>
      <c r="Z21" s="101">
        <f>VLOOKUP($A21,情景假设!$A$166:$AP$211,COLUMN(情景假设!G$165),0)</f>
        <v>12537.90039671</v>
      </c>
      <c r="AA21" s="65">
        <f>VLOOKUP($A21,情景假设!$A$166:$AP$211,COLUMN(情景假设!H$165),0)</f>
        <v>12853.009857494921</v>
      </c>
      <c r="AB21" s="100">
        <f>VLOOKUP($A21,情景假设!$A$166:$AP$211,COLUMN(情景假设!I$165),0)</f>
        <v>13185.49350435823</v>
      </c>
      <c r="AC21" s="100">
        <f>VLOOKUP($A21,情景假设!$A$166:$AP$211,COLUMN(情景假设!J$165),0)</f>
        <v>13520.838703865031</v>
      </c>
      <c r="AD21" s="100">
        <f>VLOOKUP($A21,情景假设!$A$166:$AP$211,COLUMN(情景假设!K$165),0)</f>
        <v>13843.016609854099</v>
      </c>
      <c r="AE21" s="102">
        <f>VLOOKUP($A21,情景假设!$A$166:$AP$211,COLUMN(情景假设!L$165),0)</f>
        <v>14134.54667557048</v>
      </c>
      <c r="AF21" s="100">
        <f>VLOOKUP($A21,情景假设!$A$166:$AP$211,COLUMN(情景假设!M$165),0)</f>
        <v>14380.14020198851</v>
      </c>
      <c r="AG21" s="100">
        <f>VLOOKUP($A21,情景假设!$A$166:$AP$211,COLUMN(情景假设!N$165),0)</f>
        <v>14577.66752744565</v>
      </c>
      <c r="AH21" s="100">
        <f>VLOOKUP($A21,情景假设!$A$166:$AP$211,COLUMN(情景假设!O$165),0)</f>
        <v>14728.96140274042</v>
      </c>
      <c r="AI21" s="100">
        <f>VLOOKUP($A21,情景假设!$A$166:$AP$211,COLUMN(情景假设!P$165),0)</f>
        <v>14836.47902561975</v>
      </c>
      <c r="AJ21" s="101">
        <f>VLOOKUP($A21,情景假设!$A$166:$AP$211,COLUMN(情景假设!Q$165),0)</f>
        <v>14903.20540287957</v>
      </c>
      <c r="AK21" s="65">
        <f>VLOOKUP($A21,情景假设!$A$166:$AP$211,COLUMN(情景假设!R$165),0)</f>
        <v>14932.369594968541</v>
      </c>
      <c r="AL21" s="100">
        <f>VLOOKUP($A21,情景假设!$A$166:$AP$211,COLUMN(情景假设!S$165),0)</f>
        <v>14926.79257784392</v>
      </c>
      <c r="AM21" s="100">
        <f>VLOOKUP($A21,情景假设!$A$166:$AP$211,COLUMN(情景假设!T$165),0)</f>
        <v>14889.36298022934</v>
      </c>
      <c r="AN21" s="100">
        <f>VLOOKUP($A21,情景假设!$A$166:$AP$211,COLUMN(情景假设!U$165),0)</f>
        <v>14823.15733164019</v>
      </c>
      <c r="AO21" s="66">
        <f>VLOOKUP($A21,情景假设!$A$166:$AP$211,COLUMN(情景假设!V$165),0)</f>
        <v>14731.379877523361</v>
      </c>
      <c r="AP21" s="100">
        <f>VLOOKUP($A21,情景假设!$A$166:$AP$211,COLUMN(情景假设!W$165),0)</f>
        <v>14617.30732693121</v>
      </c>
      <c r="AQ21" s="100">
        <f>VLOOKUP($A21,情景假设!$A$166:$AP$211,COLUMN(情景假设!X$165),0)</f>
        <v>14484.23941146869</v>
      </c>
      <c r="AR21" s="100">
        <f>VLOOKUP($A21,情景假设!$A$166:$AP$211,COLUMN(情景假设!Y$165),0)</f>
        <v>14335.4558498595</v>
      </c>
      <c r="AS21" s="100">
        <f>VLOOKUP($A21,情景假设!$A$166:$AP$211,COLUMN(情景假设!Z$165),0)</f>
        <v>14174.180054236</v>
      </c>
      <c r="AT21" s="100">
        <f>VLOOKUP($A21,情景假设!$A$166:$AP$211,COLUMN(情景假设!AA$165),0)</f>
        <v>14003.54968882418</v>
      </c>
      <c r="AU21" s="65">
        <f>VLOOKUP($A21,情景假设!$A$166:$AP$211,COLUMN(情景假设!AB$165),0)</f>
        <v>13826.59400313796</v>
      </c>
      <c r="AV21" s="100">
        <f>VLOOKUP($A21,情景假设!$A$166:$AP$211,COLUMN(情景假设!AC$165),0)</f>
        <v>13646.217711916581</v>
      </c>
      <c r="AW21" s="100">
        <f>VLOOKUP($A21,情景假设!$A$166:$AP$211,COLUMN(情景假设!AD$165),0)</f>
        <v>13465.1910827515</v>
      </c>
      <c r="AX21" s="100">
        <f>VLOOKUP($A21,情景假设!$A$166:$AP$211,COLUMN(情景假设!AE$165),0)</f>
        <v>13286.1458181164</v>
      </c>
      <c r="AY21" s="102">
        <f>VLOOKUP($A21,情景假设!$A$166:$AP$211,COLUMN(情景假设!AF$165),0)</f>
        <v>13111.57627875762</v>
      </c>
      <c r="AZ21" s="65">
        <f>VLOOKUP($A21,情景假设!$A$166:$AP$211,COLUMN(情景假设!AG$165),0)</f>
        <v>12943.845586913099</v>
      </c>
      <c r="BA21" s="100">
        <f>VLOOKUP($A21,情景假设!$A$166:$AP$211,COLUMN(情景假设!AH$165),0)</f>
        <v>12785.196167123029</v>
      </c>
      <c r="BB21" s="100">
        <f>VLOOKUP($A21,情景假设!$A$166:$AP$211,COLUMN(情景假设!AI$165),0)</f>
        <v>12637.764326049941</v>
      </c>
      <c r="BC21" s="100">
        <f>VLOOKUP($A21,情景假设!$A$166:$AP$211,COLUMN(情景假设!AJ$165),0)</f>
        <v>12503.5985376318</v>
      </c>
      <c r="BD21" s="66">
        <f>VLOOKUP($A21,情景假设!$A$166:$AP$211,COLUMN(情景假设!AK$165),0)</f>
        <v>12384.681183500979</v>
      </c>
      <c r="BE21" s="100">
        <f>VLOOKUP($A21,情景假设!$A$166:$AP$211,COLUMN(情景假设!AL$165),0)</f>
        <v>12282.953599115401</v>
      </c>
      <c r="BF21" s="100">
        <f>VLOOKUP($A21,情景假设!$A$166:$AP$211,COLUMN(情景假设!AM$165),0)</f>
        <v>12200.344392573799</v>
      </c>
      <c r="BG21" s="100">
        <f>VLOOKUP($A21,情景假设!$A$166:$AP$211,COLUMN(情景假设!AN$165),0)</f>
        <v>12138.801135821161</v>
      </c>
      <c r="BH21" s="100">
        <f>VLOOKUP($A21,情景假设!$A$166:$AP$211,COLUMN(情景假设!AO$165),0)</f>
        <v>12100.325678305429</v>
      </c>
      <c r="BI21" s="102">
        <f>VLOOKUP($A21,情景假设!$A$166:$AP$211,COLUMN(情景假设!AP$165),0)</f>
        <v>12087.01350397016</v>
      </c>
    </row>
    <row r="22" spans="1:61" x14ac:dyDescent="0.2">
      <c r="A22" s="23" t="s">
        <v>75</v>
      </c>
      <c r="B22" s="53"/>
      <c r="C22" s="54"/>
      <c r="D22" s="54"/>
      <c r="E22" s="54"/>
      <c r="F22" s="55"/>
      <c r="G22" s="53"/>
      <c r="H22" s="54"/>
      <c r="I22" s="54">
        <f>'历史数据 (2001-2022, 当年价) '!I22*I$77</f>
        <v>2840.6455992012998</v>
      </c>
      <c r="J22" s="54">
        <f>'历史数据 (2001-2022, 当年价) '!J22*J$77</f>
        <v>3072.4467177068132</v>
      </c>
      <c r="K22" s="55">
        <f>'历史数据 (2001-2022, 当年价) '!K22*K$77</f>
        <v>3437.2202803711198</v>
      </c>
      <c r="L22" s="53">
        <f>'历史数据 (2001-2022, 当年价) '!L22*L$77</f>
        <v>3867.5299130704925</v>
      </c>
      <c r="M22" s="54">
        <f>'历史数据 (2001-2022, 当年价) '!M22*M$77</f>
        <v>4116.3241269140553</v>
      </c>
      <c r="N22" s="54">
        <f>'历史数据 (2001-2022, 当年价) '!N22*N$77</f>
        <v>4301.3823456235787</v>
      </c>
      <c r="O22" s="54">
        <f>'历史数据 (2001-2022, 当年价) '!O22*O$77</f>
        <v>4478.5085208395594</v>
      </c>
      <c r="P22" s="54">
        <f>'历史数据 (2001-2022, 当年价) '!P22*P$77</f>
        <v>4567.4540786538546</v>
      </c>
      <c r="Q22" s="53">
        <f>'历史数据 (2001-2022, 当年价) '!Q22*Q$77</f>
        <v>4849.5535940714435</v>
      </c>
      <c r="R22" s="54">
        <f>'历史数据 (2001-2022, 当年价) '!R22*R$77</f>
        <v>5355.4655716280495</v>
      </c>
      <c r="S22" s="54">
        <f>'历史数据 (2001-2022, 当年价) '!S22*S$77</f>
        <v>5689.7020900355756</v>
      </c>
      <c r="T22" s="54">
        <f>'历史数据 (2001-2022, 当年价) '!T22*T$77</f>
        <v>5776.570889117249</v>
      </c>
      <c r="U22" s="55">
        <f>'历史数据 (2001-2022, 当年价) '!U22*U$77</f>
        <v>5671.8703052305846</v>
      </c>
      <c r="V22" s="54">
        <f>'历史数据 (2001-2022, 当年价) '!V22*V$77</f>
        <v>6377.9299660669476</v>
      </c>
      <c r="W22" s="103">
        <f>'历史数据 (2001-2022, 当年价) '!W22*W$77</f>
        <v>6627.9200426937196</v>
      </c>
      <c r="X22" s="100">
        <f>VLOOKUP($A22,情景假设!$A$166:$AP$211,COLUMN(情景假设!E$165),0)</f>
        <v>6713.2621203239914</v>
      </c>
      <c r="Y22" s="100">
        <f>VLOOKUP($A22,情景假设!$A$166:$AP$211,COLUMN(情景假设!F$165),0)</f>
        <v>6928.5366780124441</v>
      </c>
      <c r="Z22" s="101">
        <f>VLOOKUP($A22,情景假设!$A$166:$AP$211,COLUMN(情景假设!G$165),0)</f>
        <v>7212.0600360362096</v>
      </c>
      <c r="AA22" s="65">
        <f>VLOOKUP($A22,情景假设!$A$166:$AP$211,COLUMN(情景假设!H$165),0)</f>
        <v>7506.8618620523603</v>
      </c>
      <c r="AB22" s="100">
        <f>VLOOKUP($A22,情景假设!$A$166:$AP$211,COLUMN(情景假设!I$165),0)</f>
        <v>7797.6258946071948</v>
      </c>
      <c r="AC22" s="100">
        <f>VLOOKUP($A22,情景假设!$A$166:$AP$211,COLUMN(情景假设!J$165),0)</f>
        <v>8079.935684052537</v>
      </c>
      <c r="AD22" s="100">
        <f>VLOOKUP($A22,情景假设!$A$166:$AP$211,COLUMN(情景假设!K$165),0)</f>
        <v>8348.9451387790959</v>
      </c>
      <c r="AE22" s="102">
        <f>VLOOKUP($A22,情景假设!$A$166:$AP$211,COLUMN(情景假设!L$165),0)</f>
        <v>8599.4398503611064</v>
      </c>
      <c r="AF22" s="100">
        <f>VLOOKUP($A22,情景假设!$A$166:$AP$211,COLUMN(情景假设!M$165),0)</f>
        <v>8826.8485993112608</v>
      </c>
      <c r="AG22" s="100">
        <f>VLOOKUP($A22,情景假设!$A$166:$AP$211,COLUMN(情景假设!N$165),0)</f>
        <v>9030.2973657806124</v>
      </c>
      <c r="AH22" s="100">
        <f>VLOOKUP($A22,情景假设!$A$166:$AP$211,COLUMN(情景假设!O$165),0)</f>
        <v>9210.1909873939367</v>
      </c>
      <c r="AI22" s="100">
        <f>VLOOKUP($A22,情景假设!$A$166:$AP$211,COLUMN(情景假设!P$165),0)</f>
        <v>9367.3075739958185</v>
      </c>
      <c r="AJ22" s="101">
        <f>VLOOKUP($A22,情景假设!$A$166:$AP$211,COLUMN(情景假设!Q$165),0)</f>
        <v>9502.7616226157443</v>
      </c>
      <c r="AK22" s="65">
        <f>VLOOKUP($A22,情景假设!$A$166:$AP$211,COLUMN(情景假设!R$165),0)</f>
        <v>9617.7887349825778</v>
      </c>
      <c r="AL22" s="100">
        <f>VLOOKUP($A22,情景假设!$A$166:$AP$211,COLUMN(情景假设!S$165),0)</f>
        <v>9713.1644027380225</v>
      </c>
      <c r="AM22" s="100">
        <f>VLOOKUP($A22,情景假设!$A$166:$AP$211,COLUMN(情景假设!T$165),0)</f>
        <v>9789.673385142185</v>
      </c>
      <c r="AN22" s="100">
        <f>VLOOKUP($A22,情景假设!$A$166:$AP$211,COLUMN(情景假设!U$165),0)</f>
        <v>9848.2591964748153</v>
      </c>
      <c r="AO22" s="66">
        <f>VLOOKUP($A22,情景假设!$A$166:$AP$211,COLUMN(情景假设!V$165),0)</f>
        <v>9890.0022573529041</v>
      </c>
      <c r="AP22" s="100">
        <f>VLOOKUP($A22,情景假设!$A$166:$AP$211,COLUMN(情景假设!W$165),0)</f>
        <v>9916.0980414537898</v>
      </c>
      <c r="AQ22" s="100">
        <f>VLOOKUP($A22,情景假设!$A$166:$AP$211,COLUMN(情景假设!X$165),0)</f>
        <v>9927.8357244987328</v>
      </c>
      <c r="AR22" s="100">
        <f>VLOOKUP($A22,情景假设!$A$166:$AP$211,COLUMN(情景假设!Y$165),0)</f>
        <v>9926.5777745282012</v>
      </c>
      <c r="AS22" s="100">
        <f>VLOOKUP($A22,情景假设!$A$166:$AP$211,COLUMN(情景假设!Z$165),0)</f>
        <v>9913.7408513526043</v>
      </c>
      <c r="AT22" s="100">
        <f>VLOOKUP($A22,情景假设!$A$166:$AP$211,COLUMN(情景假设!AA$165),0)</f>
        <v>9890.7783116677674</v>
      </c>
      <c r="AU22" s="65">
        <f>VLOOKUP($A22,情景假设!$A$166:$AP$211,COLUMN(情景假设!AB$165),0)</f>
        <v>9859.1645473128901</v>
      </c>
      <c r="AV22" s="100">
        <f>VLOOKUP($A22,情景假设!$A$166:$AP$211,COLUMN(情景假设!AC$165),0)</f>
        <v>9820.3813196811698</v>
      </c>
      <c r="AW22" s="100">
        <f>VLOOKUP($A22,情景假设!$A$166:$AP$211,COLUMN(情景假设!AD$165),0)</f>
        <v>9775.9061950436753</v>
      </c>
      <c r="AX22" s="100">
        <f>VLOOKUP($A22,情景假设!$A$166:$AP$211,COLUMN(情景假设!AE$165),0)</f>
        <v>9727.2031347362554</v>
      </c>
      <c r="AY22" s="102">
        <f>VLOOKUP($A22,情景假设!$A$166:$AP$211,COLUMN(情景假设!AF$165),0)</f>
        <v>9675.7152515791859</v>
      </c>
      <c r="AZ22" s="65">
        <f>VLOOKUP($A22,情景假设!$A$166:$AP$211,COLUMN(情景假设!AG$165),0)</f>
        <v>9622.8597099831277</v>
      </c>
      <c r="BA22" s="100">
        <f>VLOOKUP($A22,情景假设!$A$166:$AP$211,COLUMN(情景假设!AH$165),0)</f>
        <v>9570.024722066395</v>
      </c>
      <c r="BB22" s="100">
        <f>VLOOKUP($A22,情景假设!$A$166:$AP$211,COLUMN(情景假设!AI$165),0)</f>
        <v>9518.5685756609746</v>
      </c>
      <c r="BC22" s="100">
        <f>VLOOKUP($A22,情景假设!$A$166:$AP$211,COLUMN(情景假设!AJ$165),0)</f>
        <v>9469.8206220400207</v>
      </c>
      <c r="BD22" s="66">
        <f>VLOOKUP($A22,情景假设!$A$166:$AP$211,COLUMN(情景假设!AK$165),0)</f>
        <v>9425.0841511901108</v>
      </c>
      <c r="BE22" s="100">
        <f>VLOOKUP($A22,情景假设!$A$166:$AP$211,COLUMN(情景假设!AL$165),0)</f>
        <v>9385.6410900676856</v>
      </c>
      <c r="BF22" s="100">
        <f>VLOOKUP($A22,情景假设!$A$166:$AP$211,COLUMN(情景假设!AM$165),0)</f>
        <v>9352.7584741507235</v>
      </c>
      <c r="BG22" s="100">
        <f>VLOOKUP($A22,情景假设!$A$166:$AP$211,COLUMN(情景假设!AN$165),0)</f>
        <v>9327.6966644326203</v>
      </c>
      <c r="BH22" s="100">
        <f>VLOOKUP($A22,情景假设!$A$166:$AP$211,COLUMN(情景假设!AO$165),0)</f>
        <v>9311.7193106586492</v>
      </c>
      <c r="BI22" s="102">
        <f>VLOOKUP($A22,情景假设!$A$166:$AP$211,COLUMN(情景假设!AP$165),0)</f>
        <v>9306.1050971271343</v>
      </c>
    </row>
    <row r="23" spans="1:61" x14ac:dyDescent="0.2">
      <c r="A23" s="23" t="s">
        <v>116</v>
      </c>
      <c r="B23" s="53"/>
      <c r="C23" s="54"/>
      <c r="D23" s="54"/>
      <c r="E23" s="54"/>
      <c r="F23" s="55"/>
      <c r="G23" s="53"/>
      <c r="H23" s="54"/>
      <c r="I23" s="54">
        <f>'历史数据 (2001-2022, 当年价) '!I23*I$77</f>
        <v>3020.3405238712726</v>
      </c>
      <c r="J23" s="54">
        <f>'历史数据 (2001-2022, 当年价) '!J23*J$77</f>
        <v>3281.1205636919672</v>
      </c>
      <c r="K23" s="55">
        <f>'历史数据 (2001-2022, 当年价) '!K23*K$77</f>
        <v>3651.550680724517</v>
      </c>
      <c r="L23" s="53">
        <f>'历史数据 (2001-2022, 当年价) '!L23*L$77</f>
        <v>4171.8492624004839</v>
      </c>
      <c r="M23" s="54">
        <f>'历史数据 (2001-2022, 当年价) '!M23*M$77</f>
        <v>4468.0210462305595</v>
      </c>
      <c r="N23" s="54">
        <f>'历史数据 (2001-2022, 当年价) '!N23*N$77</f>
        <v>4677.3794495133261</v>
      </c>
      <c r="O23" s="54">
        <f>'历史数据 (2001-2022, 当年价) '!O23*O$77</f>
        <v>4775.8177167059885</v>
      </c>
      <c r="P23" s="54">
        <f>'历史数据 (2001-2022, 当年价) '!P23*P$77</f>
        <v>4879.7297009487811</v>
      </c>
      <c r="Q23" s="53">
        <f>'历史数据 (2001-2022, 当年价) '!Q23*Q$77</f>
        <v>5143.0198420387633</v>
      </c>
      <c r="R23" s="54">
        <f>'历史数据 (2001-2022, 当年价) '!R23*R$77</f>
        <v>5679.5466147461566</v>
      </c>
      <c r="S23" s="54">
        <f>'历史数据 (2001-2022, 当年价) '!S23*S$77</f>
        <v>6067.9398448699503</v>
      </c>
      <c r="T23" s="54">
        <f>'历史数据 (2001-2022, 当年价) '!T23*T$77</f>
        <v>6213.2380330633578</v>
      </c>
      <c r="U23" s="55">
        <f>'历史数据 (2001-2022, 当年价) '!U23*U$77</f>
        <v>5848.183273548666</v>
      </c>
      <c r="V23" s="54">
        <f>'历史数据 (2001-2022, 当年价) '!V23*V$77</f>
        <v>6734.5068704919468</v>
      </c>
      <c r="W23" s="54">
        <f>'历史数据 (2001-2022, 当年价) '!W23*W$77</f>
        <v>7272.1184742926107</v>
      </c>
      <c r="X23" s="100">
        <f>VLOOKUP($A23,情景假设!$A$166:$AP$211,COLUMN(情景假设!E$165),0)</f>
        <v>7400.5246516709058</v>
      </c>
      <c r="Y23" s="100">
        <f>VLOOKUP($A23,情景假设!$A$166:$AP$211,COLUMN(情景假设!F$165),0)</f>
        <v>7723.7734873437084</v>
      </c>
      <c r="Z23" s="101">
        <f>VLOOKUP($A23,情景假设!$A$166:$AP$211,COLUMN(情景假设!G$165),0)</f>
        <v>8147.14590729069</v>
      </c>
      <c r="AA23" s="65">
        <f>VLOOKUP($A23,情景假设!$A$166:$AP$211,COLUMN(情景假设!H$165),0)</f>
        <v>8580.3425084660303</v>
      </c>
      <c r="AB23" s="100">
        <f>VLOOKUP($A23,情景假设!$A$166:$AP$211,COLUMN(情景假设!I$165),0)</f>
        <v>9001.6899447019096</v>
      </c>
      <c r="AC23" s="100">
        <f>VLOOKUP($A23,情景假设!$A$166:$AP$211,COLUMN(情景假设!J$165),0)</f>
        <v>9408.7435206593964</v>
      </c>
      <c r="AD23" s="100">
        <f>VLOOKUP($A23,情景假设!$A$166:$AP$211,COLUMN(情景假设!K$165),0)</f>
        <v>9799.3038234482337</v>
      </c>
      <c r="AE23" s="102">
        <f>VLOOKUP($A23,情景假设!$A$166:$AP$211,COLUMN(情景假设!L$165),0)</f>
        <v>10171.44576651975</v>
      </c>
      <c r="AF23" s="100">
        <f>VLOOKUP($A23,情景假设!$A$166:$AP$211,COLUMN(情景假设!M$165),0)</f>
        <v>10523.739422451241</v>
      </c>
      <c r="AG23" s="100">
        <f>VLOOKUP($A23,情景假设!$A$166:$AP$211,COLUMN(情景假设!N$165),0)</f>
        <v>10855.911415155129</v>
      </c>
      <c r="AH23" s="100">
        <f>VLOOKUP($A23,情景假设!$A$166:$AP$211,COLUMN(情景假设!O$165),0)</f>
        <v>11168.33360834385</v>
      </c>
      <c r="AI23" s="100">
        <f>VLOOKUP($A23,情景假设!$A$166:$AP$211,COLUMN(情景假设!P$165),0)</f>
        <v>11461.815791946039</v>
      </c>
      <c r="AJ23" s="101">
        <f>VLOOKUP($A23,情景假设!$A$166:$AP$211,COLUMN(情景假设!Q$165),0)</f>
        <v>11737.578381841089</v>
      </c>
      <c r="AK23" s="65">
        <f>VLOOKUP($A23,情景假设!$A$166:$AP$211,COLUMN(情景假设!R$165),0)</f>
        <v>11996.84035570925</v>
      </c>
      <c r="AL23" s="100">
        <f>VLOOKUP($A23,情景假设!$A$166:$AP$211,COLUMN(情景假设!S$165),0)</f>
        <v>12239.580546693431</v>
      </c>
      <c r="AM23" s="100">
        <f>VLOOKUP($A23,情景假设!$A$166:$AP$211,COLUMN(情景假设!T$165),0)</f>
        <v>12465.55561034424</v>
      </c>
      <c r="AN23" s="100">
        <f>VLOOKUP($A23,情景假设!$A$166:$AP$211,COLUMN(情景假设!U$165),0)</f>
        <v>12674.66142568177</v>
      </c>
      <c r="AO23" s="66">
        <f>VLOOKUP($A23,情景假设!$A$166:$AP$211,COLUMN(情景假设!V$165),0)</f>
        <v>12866.92839521757</v>
      </c>
      <c r="AP23" s="100">
        <f>VLOOKUP($A23,情景假设!$A$166:$AP$211,COLUMN(情景假设!W$165),0)</f>
        <v>13042.515507917889</v>
      </c>
      <c r="AQ23" s="100">
        <f>VLOOKUP($A23,情景假设!$A$166:$AP$211,COLUMN(情景假设!X$165),0)</f>
        <v>13201.703358397501</v>
      </c>
      <c r="AR23" s="100">
        <f>VLOOKUP($A23,情景假设!$A$166:$AP$211,COLUMN(情景假设!Y$165),0)</f>
        <v>13344.88631967402</v>
      </c>
      <c r="AS23" s="100">
        <f>VLOOKUP($A23,情景假设!$A$166:$AP$211,COLUMN(情景假设!Z$165),0)</f>
        <v>13472.56406637574</v>
      </c>
      <c r="AT23" s="100">
        <f>VLOOKUP($A23,情景假设!$A$166:$AP$211,COLUMN(情景假设!AA$165),0)</f>
        <v>13585.332640880941</v>
      </c>
      <c r="AU23" s="65">
        <f>VLOOKUP($A23,情景假设!$A$166:$AP$211,COLUMN(情景假设!AB$165),0)</f>
        <v>13683.875247032949</v>
      </c>
      <c r="AV23" s="100">
        <f>VLOOKUP($A23,情景假设!$A$166:$AP$211,COLUMN(情景假设!AC$165),0)</f>
        <v>13768.952945409719</v>
      </c>
      <c r="AW23" s="100">
        <f>VLOOKUP($A23,情景假设!$A$166:$AP$211,COLUMN(情景假设!AD$165),0)</f>
        <v>13841.39541123199</v>
      </c>
      <c r="AX23" s="100">
        <f>VLOOKUP($A23,情景假设!$A$166:$AP$211,COLUMN(情景假设!AE$165),0)</f>
        <v>13902.091901462671</v>
      </c>
      <c r="AY23" s="102">
        <f>VLOOKUP($A23,情景假设!$A$166:$AP$211,COLUMN(情景假设!AF$165),0)</f>
        <v>13951.982562050751</v>
      </c>
      <c r="AZ23" s="65">
        <f>VLOOKUP($A23,情景假设!$A$166:$AP$211,COLUMN(情景假设!AG$165),0)</f>
        <v>13992.05019013355</v>
      </c>
      <c r="BA23" s="100">
        <f>VLOOKUP($A23,情景假设!$A$166:$AP$211,COLUMN(情景假设!AH$165),0)</f>
        <v>14023.312549821339</v>
      </c>
      <c r="BB23" s="100">
        <f>VLOOKUP($A23,情景假设!$A$166:$AP$211,COLUMN(情景假设!AI$165),0)</f>
        <v>14046.815324368759</v>
      </c>
      <c r="BC23" s="100">
        <f>VLOOKUP($A23,情景假设!$A$166:$AP$211,COLUMN(情景假设!AJ$165),0)</f>
        <v>14063.62577247168</v>
      </c>
      <c r="BD23" s="66">
        <f>VLOOKUP($A23,情景假设!$A$166:$AP$211,COLUMN(情景假设!AK$165),0)</f>
        <v>14074.82714241589</v>
      </c>
      <c r="BE23" s="100">
        <f>VLOOKUP($A23,情景假设!$A$166:$AP$211,COLUMN(情景假设!AL$165),0)</f>
        <v>14081.5138851146</v>
      </c>
      <c r="BF23" s="100">
        <f>VLOOKUP($A23,情景假设!$A$166:$AP$211,COLUMN(情景假设!AM$165),0)</f>
        <v>14084.787695895589</v>
      </c>
      <c r="BG23" s="100">
        <f>VLOOKUP($A23,情景假设!$A$166:$AP$211,COLUMN(情景假设!AN$165),0)</f>
        <v>14085.754405393631</v>
      </c>
      <c r="BH23" s="100">
        <f>VLOOKUP($A23,情景假设!$A$166:$AP$211,COLUMN(情景假设!AO$165),0)</f>
        <v>14085.521732177091</v>
      </c>
      <c r="BI23" s="102">
        <f>VLOOKUP($A23,情景假设!$A$166:$AP$211,COLUMN(情景假设!AP$165),0)</f>
        <v>14085.19790385681</v>
      </c>
    </row>
    <row r="24" spans="1:61" x14ac:dyDescent="0.2">
      <c r="A24" s="23" t="s">
        <v>117</v>
      </c>
      <c r="B24" s="53"/>
      <c r="C24" s="54"/>
      <c r="D24" s="54"/>
      <c r="E24" s="54"/>
      <c r="F24" s="55"/>
      <c r="G24" s="53"/>
      <c r="H24" s="54"/>
      <c r="I24" s="54">
        <f>'历史数据 (2001-2022, 当年价) '!I24*I$77</f>
        <v>5910.2529339903967</v>
      </c>
      <c r="J24" s="54">
        <f>'历史数据 (2001-2022, 当年价) '!J24*J$77</f>
        <v>6061.9868434906066</v>
      </c>
      <c r="K24" s="55">
        <f>'历史数据 (2001-2022, 当年价) '!K24*K$77</f>
        <v>6587.4237670059674</v>
      </c>
      <c r="L24" s="53">
        <f>'历史数据 (2001-2022, 当年价) '!L24*L$77</f>
        <v>7127.2733201323808</v>
      </c>
      <c r="M24" s="54">
        <f>'历史数据 (2001-2022, 当年价) '!M24*M$77</f>
        <v>7416.135483677398</v>
      </c>
      <c r="N24" s="54">
        <f>'历史数据 (2001-2022, 当年价) '!N24*N$77</f>
        <v>7552.2827148565511</v>
      </c>
      <c r="O24" s="54">
        <f>'历史数据 (2001-2022, 当年价) '!O24*O$77</f>
        <v>7834.3150298743867</v>
      </c>
      <c r="P24" s="54">
        <f>'历史数据 (2001-2022, 当年价) '!P24*P$77</f>
        <v>7685.1772861720265</v>
      </c>
      <c r="Q24" s="53">
        <f>'历史数据 (2001-2022, 当年价) '!Q24*Q$77</f>
        <v>6877.3623126955108</v>
      </c>
      <c r="R24" s="54">
        <f>'历史数据 (2001-2022, 当年价) '!R24*R$77</f>
        <v>7204.9831937381059</v>
      </c>
      <c r="S24" s="54">
        <f>'历史数据 (2001-2022, 当年价) '!S24*S$77</f>
        <v>7604.4308278526087</v>
      </c>
      <c r="T24" s="54">
        <f>'历史数据 (2001-2022, 当年价) '!T24*T$77</f>
        <v>7713.2012358029078</v>
      </c>
      <c r="U24" s="55">
        <f>'历史数据 (2001-2022, 当年价) '!U24*U$77</f>
        <v>7700.2442564631801</v>
      </c>
      <c r="V24" s="54">
        <f>'历史数据 (2001-2022, 当年价) '!V24*V$77</f>
        <v>8298.0213959945031</v>
      </c>
      <c r="W24" s="54">
        <f>'历史数据 (2001-2022, 当年价) '!W24*W$77</f>
        <v>9019.4531857153415</v>
      </c>
      <c r="X24" s="100">
        <f>VLOOKUP($A24,情景假设!$A$166:$AP$211,COLUMN(情景假设!E$165),0)</f>
        <v>9133.4008168871715</v>
      </c>
      <c r="Y24" s="100">
        <f>VLOOKUP($A24,情景假设!$A$166:$AP$211,COLUMN(情景假设!F$165),0)</f>
        <v>9421.4544034944247</v>
      </c>
      <c r="Z24" s="101">
        <f>VLOOKUP($A24,情景假设!$A$166:$AP$211,COLUMN(情景假设!G$165),0)</f>
        <v>9802.3289660135706</v>
      </c>
      <c r="AA24" s="65">
        <f>VLOOKUP($A24,情景假设!$A$166:$AP$211,COLUMN(情景假设!H$165),0)</f>
        <v>10201.076423720981</v>
      </c>
      <c r="AB24" s="100">
        <f>VLOOKUP($A24,情景假设!$A$166:$AP$211,COLUMN(情景假设!I$165),0)</f>
        <v>10597.286127944901</v>
      </c>
      <c r="AC24" s="100">
        <f>VLOOKUP($A24,情景假设!$A$166:$AP$211,COLUMN(情景假设!J$165),0)</f>
        <v>10984.70833520527</v>
      </c>
      <c r="AD24" s="100">
        <f>VLOOKUP($A24,情景假设!$A$166:$AP$211,COLUMN(情景假设!K$165),0)</f>
        <v>11356.40543170355</v>
      </c>
      <c r="AE24" s="102">
        <f>VLOOKUP($A24,情景假设!$A$166:$AP$211,COLUMN(情景假设!L$165),0)</f>
        <v>11704.8274382908</v>
      </c>
      <c r="AF24" s="100">
        <f>VLOOKUP($A24,情景假设!$A$166:$AP$211,COLUMN(情景假设!M$165),0)</f>
        <v>12023.340701437621</v>
      </c>
      <c r="AG24" s="100">
        <f>VLOOKUP($A24,情景假设!$A$166:$AP$211,COLUMN(情景假设!N$165),0)</f>
        <v>12310.888774171501</v>
      </c>
      <c r="AH24" s="100">
        <f>VLOOKUP($A24,情景假设!$A$166:$AP$211,COLUMN(情景假设!O$165),0)</f>
        <v>12568.308885060531</v>
      </c>
      <c r="AI24" s="100">
        <f>VLOOKUP($A24,情景假设!$A$166:$AP$211,COLUMN(情景假设!P$165),0)</f>
        <v>12796.95186843555</v>
      </c>
      <c r="AJ24" s="101">
        <f>VLOOKUP($A24,情景假设!$A$166:$AP$211,COLUMN(情景假设!Q$165),0)</f>
        <v>12998.62901305296</v>
      </c>
      <c r="AK24" s="65">
        <f>VLOOKUP($A24,情景假设!$A$166:$AP$211,COLUMN(情景假设!R$165),0)</f>
        <v>13175.22383852621</v>
      </c>
      <c r="AL24" s="100">
        <f>VLOOKUP($A24,情景假设!$A$166:$AP$211,COLUMN(情景假设!S$165),0)</f>
        <v>13327.608241889429</v>
      </c>
      <c r="AM24" s="100">
        <f>VLOOKUP($A24,情景假设!$A$166:$AP$211,COLUMN(情景假设!T$165),0)</f>
        <v>13456.54504662687</v>
      </c>
      <c r="AN24" s="100">
        <f>VLOOKUP($A24,情景假设!$A$166:$AP$211,COLUMN(情景假设!U$165),0)</f>
        <v>13562.989585050051</v>
      </c>
      <c r="AO24" s="66">
        <f>VLOOKUP($A24,情景假设!$A$166:$AP$211,COLUMN(情景假设!V$165),0)</f>
        <v>13648.06766225818</v>
      </c>
      <c r="AP24" s="100">
        <f>VLOOKUP($A24,情景假设!$A$166:$AP$211,COLUMN(情景假设!W$165),0)</f>
        <v>13713.05310678316</v>
      </c>
      <c r="AQ24" s="100">
        <f>VLOOKUP($A24,情景假设!$A$166:$AP$211,COLUMN(情景假设!X$165),0)</f>
        <v>13759.345426561331</v>
      </c>
      <c r="AR24" s="100">
        <f>VLOOKUP($A24,情景假设!$A$166:$AP$211,COLUMN(情景假设!Y$165),0)</f>
        <v>13788.44803375202</v>
      </c>
      <c r="AS24" s="100">
        <f>VLOOKUP($A24,情景假设!$A$166:$AP$211,COLUMN(情景假设!Z$165),0)</f>
        <v>13801.947441764831</v>
      </c>
      <c r="AT24" s="100">
        <f>VLOOKUP($A24,情景假设!$A$166:$AP$211,COLUMN(情景假设!AA$165),0)</f>
        <v>13801.493775362331</v>
      </c>
      <c r="AU24" s="65">
        <f>VLOOKUP($A24,情景假设!$A$166:$AP$211,COLUMN(情景假设!AB$165),0)</f>
        <v>13788.78287228609</v>
      </c>
      <c r="AV24" s="100">
        <f>VLOOKUP($A24,情景假设!$A$166:$AP$211,COLUMN(情景假设!AC$165),0)</f>
        <v>13765.540194588881</v>
      </c>
      <c r="AW24" s="100">
        <f>VLOOKUP($A24,情景假设!$A$166:$AP$211,COLUMN(情景假设!AD$165),0)</f>
        <v>13733.50671145832</v>
      </c>
      <c r="AX24" s="100">
        <f>VLOOKUP($A24,情景假设!$A$166:$AP$211,COLUMN(情景假设!AE$165),0)</f>
        <v>13694.42686415259</v>
      </c>
      <c r="AY24" s="102">
        <f>VLOOKUP($A24,情景假设!$A$166:$AP$211,COLUMN(情景假设!AF$165),0)</f>
        <v>13650.03867874249</v>
      </c>
      <c r="AZ24" s="65">
        <f>VLOOKUP($A24,情景假设!$A$166:$AP$211,COLUMN(情景假设!AG$165),0)</f>
        <v>13602.066054369019</v>
      </c>
      <c r="BA24" s="100">
        <f>VLOOKUP($A24,情景假设!$A$166:$AP$211,COLUMN(情景假设!AH$165),0)</f>
        <v>13552.21322409511</v>
      </c>
      <c r="BB24" s="100">
        <f>VLOOKUP($A24,情景假设!$A$166:$AP$211,COLUMN(情景假设!AI$165),0)</f>
        <v>13502.161362343621</v>
      </c>
      <c r="BC24" s="100">
        <f>VLOOKUP($A24,情景假设!$A$166:$AP$211,COLUMN(情景假设!AJ$165),0)</f>
        <v>13453.567297371361</v>
      </c>
      <c r="BD24" s="66">
        <f>VLOOKUP($A24,情景假设!$A$166:$AP$211,COLUMN(情景假设!AK$165),0)</f>
        <v>13408.064279103221</v>
      </c>
      <c r="BE24" s="100">
        <f>VLOOKUP($A24,情景假设!$A$166:$AP$211,COLUMN(情景假设!AL$165),0)</f>
        <v>13367.26475172923</v>
      </c>
      <c r="BF24" s="100">
        <f>VLOOKUP($A24,情景假设!$A$166:$AP$211,COLUMN(情景假设!AM$165),0)</f>
        <v>13332.765086513569</v>
      </c>
      <c r="BG24" s="100">
        <f>VLOOKUP($A24,情景假设!$A$166:$AP$211,COLUMN(情景假设!AN$165),0)</f>
        <v>13306.15224304802</v>
      </c>
      <c r="BH24" s="100">
        <f>VLOOKUP($A24,情景假设!$A$166:$AP$211,COLUMN(情景假设!AO$165),0)</f>
        <v>13289.01234655018</v>
      </c>
      <c r="BI24" s="102">
        <f>VLOOKUP($A24,情景假设!$A$166:$AP$211,COLUMN(情景假设!AP$165),0)</f>
        <v>13282.941194698509</v>
      </c>
    </row>
    <row r="25" spans="1:61" x14ac:dyDescent="0.2">
      <c r="A25" s="23" t="s">
        <v>78</v>
      </c>
      <c r="B25" s="53"/>
      <c r="C25" s="54"/>
      <c r="D25" s="54"/>
      <c r="E25" s="54"/>
      <c r="F25" s="55"/>
      <c r="G25" s="53"/>
      <c r="H25" s="54"/>
      <c r="I25" s="54">
        <f>'历史数据 (2001-2022, 当年价) '!I25*I$77</f>
        <v>5647.7680515797283</v>
      </c>
      <c r="J25" s="54">
        <f>'历史数据 (2001-2022, 当年价) '!J25*J$77</f>
        <v>5808.8244530877719</v>
      </c>
      <c r="K25" s="55">
        <f>'历史数据 (2001-2022, 当年价) '!K25*K$77</f>
        <v>6295.3948284344315</v>
      </c>
      <c r="L25" s="53">
        <f>'历史数据 (2001-2022, 当年价) '!L25*L$77</f>
        <v>6551.1998829030117</v>
      </c>
      <c r="M25" s="54">
        <f>'历史数据 (2001-2022, 当年价) '!M25*M$77</f>
        <v>6997.5786247679334</v>
      </c>
      <c r="N25" s="54">
        <f>'历史数据 (2001-2022, 当年价) '!N25*N$77</f>
        <v>7225.7532936361977</v>
      </c>
      <c r="O25" s="54">
        <f>'历史数据 (2001-2022, 当年价) '!O25*O$77</f>
        <v>7391.6786908238228</v>
      </c>
      <c r="P25" s="54">
        <f>'历史数据 (2001-2022, 当年价) '!P25*P$77</f>
        <v>7503.4186514554003</v>
      </c>
      <c r="Q25" s="53">
        <f>'历史数据 (2001-2022, 当年价) '!Q25*Q$77</f>
        <v>7725.2103975749078</v>
      </c>
      <c r="R25" s="54">
        <f>'历史数据 (2001-2022, 当年价) '!R25*R$77</f>
        <v>8132.3183921548325</v>
      </c>
      <c r="S25" s="54">
        <f>'历史数据 (2001-2022, 当年价) '!S25*S$77</f>
        <v>8178.3110397253649</v>
      </c>
      <c r="T25" s="54">
        <f>'历史数据 (2001-2022, 当年价) '!T25*T$77</f>
        <v>7987.7649672471616</v>
      </c>
      <c r="U25" s="55">
        <f>'历史数据 (2001-2022, 当年价) '!U25*U$77</f>
        <v>7781.1697585795664</v>
      </c>
      <c r="V25" s="54">
        <f>'历史数据 (2001-2022, 当年价) '!V25*V$77</f>
        <v>8215.0941346473574</v>
      </c>
      <c r="W25" s="54">
        <f>'历史数据 (2001-2022, 当年价) '!W25*W$77</f>
        <v>8119.836142530613</v>
      </c>
      <c r="X25" s="100">
        <f>VLOOKUP($A25,情景假设!$A$166:$AP$211,COLUMN(情景假设!E$165),0)</f>
        <v>8155.3932853368306</v>
      </c>
      <c r="Y25" s="100">
        <f>VLOOKUP($A25,情景假设!$A$166:$AP$211,COLUMN(情景假设!F$165),0)</f>
        <v>8245.1433621552005</v>
      </c>
      <c r="Z25" s="101">
        <f>VLOOKUP($A25,情景假设!$A$166:$AP$211,COLUMN(情景假设!G$165),0)</f>
        <v>8363.6861355938254</v>
      </c>
      <c r="AA25" s="65">
        <f>VLOOKUP($A25,情景假设!$A$166:$AP$211,COLUMN(情景假设!H$165),0)</f>
        <v>8487.4822440276457</v>
      </c>
      <c r="AB25" s="100">
        <f>VLOOKUP($A25,情景假设!$A$166:$AP$211,COLUMN(情景假设!I$165),0)</f>
        <v>8603.1315542044849</v>
      </c>
      <c r="AC25" s="100">
        <f>VLOOKUP($A25,情景假设!$A$166:$AP$211,COLUMN(情景假设!J$165),0)</f>
        <v>8699.4249716762661</v>
      </c>
      <c r="AD25" s="100">
        <f>VLOOKUP($A25,情景假设!$A$166:$AP$211,COLUMN(情景假设!K$165),0)</f>
        <v>8764.7713750283874</v>
      </c>
      <c r="AE25" s="102">
        <f>VLOOKUP($A25,情景假设!$A$166:$AP$211,COLUMN(情景假设!L$165),0)</f>
        <v>8787.5227936612664</v>
      </c>
      <c r="AF25" s="100">
        <f>VLOOKUP($A25,情景假设!$A$166:$AP$211,COLUMN(情景假设!M$165),0)</f>
        <v>8760.1944297997215</v>
      </c>
      <c r="AG25" s="100">
        <f>VLOOKUP($A25,情景假设!$A$166:$AP$211,COLUMN(情景假设!N$165),0)</f>
        <v>8691.0306856956686</v>
      </c>
      <c r="AH25" s="100">
        <f>VLOOKUP($A25,情景假设!$A$166:$AP$211,COLUMN(情景假设!O$165),0)</f>
        <v>8592.3853134859073</v>
      </c>
      <c r="AI25" s="100">
        <f>VLOOKUP($A25,情景假设!$A$166:$AP$211,COLUMN(情景假设!P$165),0)</f>
        <v>8476.4849127230136</v>
      </c>
      <c r="AJ25" s="101">
        <f>VLOOKUP($A25,情景假设!$A$166:$AP$211,COLUMN(情景假设!Q$165),0)</f>
        <v>8355.108549279179</v>
      </c>
      <c r="AK25" s="65">
        <f>VLOOKUP($A25,情景假设!$A$166:$AP$211,COLUMN(情景假设!R$165),0)</f>
        <v>8237.6264135920246</v>
      </c>
      <c r="AL25" s="100">
        <f>VLOOKUP($A25,情景假设!$A$166:$AP$211,COLUMN(情景假设!S$165),0)</f>
        <v>8125.7659697428389</v>
      </c>
      <c r="AM25" s="100">
        <f>VLOOKUP($A25,情景假设!$A$166:$AP$211,COLUMN(情景假设!T$165),0)</f>
        <v>8019.4032532132314</v>
      </c>
      <c r="AN25" s="100">
        <f>VLOOKUP($A25,情景假设!$A$166:$AP$211,COLUMN(情景假设!U$165),0)</f>
        <v>7918.4216114625351</v>
      </c>
      <c r="AO25" s="66">
        <f>VLOOKUP($A25,情景假设!$A$166:$AP$211,COLUMN(情景假设!V$165),0)</f>
        <v>7822.711623039866</v>
      </c>
      <c r="AP25" s="100">
        <f>VLOOKUP($A25,情景假设!$A$166:$AP$211,COLUMN(情景假设!W$165),0)</f>
        <v>7732.1710272986629</v>
      </c>
      <c r="AQ25" s="100">
        <f>VLOOKUP($A25,情景假设!$A$166:$AP$211,COLUMN(情景假设!X$165),0)</f>
        <v>7646.7046651842438</v>
      </c>
      <c r="AR25" s="100">
        <f>VLOOKUP($A25,情景假设!$A$166:$AP$211,COLUMN(情景假设!Y$165),0)</f>
        <v>7566.2244315871967</v>
      </c>
      <c r="AS25" s="100">
        <f>VLOOKUP($A25,情景假设!$A$166:$AP$211,COLUMN(情景假设!Z$165),0)</f>
        <v>7490.6492397837301</v>
      </c>
      <c r="AT25" s="100">
        <f>VLOOKUP($A25,情景假设!$A$166:$AP$211,COLUMN(情景假设!AA$165),0)</f>
        <v>7419.904998515397</v>
      </c>
      <c r="AU25" s="65">
        <f>VLOOKUP($A25,情景假设!$A$166:$AP$211,COLUMN(情景假设!AB$165),0)</f>
        <v>7353.9246022978423</v>
      </c>
      <c r="AV25" s="100">
        <f>VLOOKUP($A25,情景假设!$A$166:$AP$211,COLUMN(情景假设!AC$165),0)</f>
        <v>7292.6479355881893</v>
      </c>
      <c r="AW25" s="100">
        <f>VLOOKUP($A25,情景假设!$A$166:$AP$211,COLUMN(情景假设!AD$165),0)</f>
        <v>7236.0218914889392</v>
      </c>
      <c r="AX25" s="100">
        <f>VLOOKUP($A25,情景假设!$A$166:$AP$211,COLUMN(情景假设!AE$165),0)</f>
        <v>7184.0004057171673</v>
      </c>
      <c r="AY25" s="102">
        <f>VLOOKUP($A25,情景假设!$A$166:$AP$211,COLUMN(情景假设!AF$165),0)</f>
        <v>7136.5445066258517</v>
      </c>
      <c r="AZ25" s="65">
        <f>VLOOKUP($A25,情景假设!$A$166:$AP$211,COLUMN(情景假设!AG$165),0)</f>
        <v>7093.6223821297644</v>
      </c>
      <c r="BA25" s="100">
        <f>VLOOKUP($A25,情景假设!$A$166:$AP$211,COLUMN(情景假设!AH$165),0)</f>
        <v>7055.2094644581493</v>
      </c>
      <c r="BB25" s="100">
        <f>VLOOKUP($A25,情景假设!$A$166:$AP$211,COLUMN(情景假设!AI$165),0)</f>
        <v>7021.288533736818</v>
      </c>
      <c r="BC25" s="100">
        <f>VLOOKUP($A25,情景假设!$A$166:$AP$211,COLUMN(情景假设!AJ$165),0)</f>
        <v>6991.8498414879459</v>
      </c>
      <c r="BD25" s="66">
        <f>VLOOKUP($A25,情景假设!$A$166:$AP$211,COLUMN(情景假设!AK$165),0)</f>
        <v>6966.8912552326301</v>
      </c>
      <c r="BE25" s="100">
        <f>VLOOKUP($A25,情景假设!$A$166:$AP$211,COLUMN(情景假设!AL$165),0)</f>
        <v>6946.4184254859374</v>
      </c>
      <c r="BF25" s="100">
        <f>VLOOKUP($A25,情景假设!$A$166:$AP$211,COLUMN(情景假设!AM$165),0)</f>
        <v>6930.4449765505487</v>
      </c>
      <c r="BG25" s="100">
        <f>VLOOKUP($A25,情景假设!$A$166:$AP$211,COLUMN(情景假设!AN$165),0)</f>
        <v>6918.9927226415666</v>
      </c>
      <c r="BH25" s="100">
        <f>VLOOKUP($A25,情景假设!$A$166:$AP$211,COLUMN(情景假设!AO$165),0)</f>
        <v>6912.0919110157174</v>
      </c>
      <c r="BI25" s="102">
        <f>VLOOKUP($A25,情景假设!$A$166:$AP$211,COLUMN(情景假设!AP$165),0)</f>
        <v>6909.781493930619</v>
      </c>
    </row>
    <row r="26" spans="1:61" x14ac:dyDescent="0.2">
      <c r="A26" s="23" t="s">
        <v>79</v>
      </c>
      <c r="B26" s="53"/>
      <c r="C26" s="54"/>
      <c r="D26" s="54"/>
      <c r="E26" s="54"/>
      <c r="F26" s="55"/>
      <c r="G26" s="53"/>
      <c r="H26" s="54"/>
      <c r="I26" s="54">
        <f>'历史数据 (2001-2022, 当年价) '!I26*I$77</f>
        <v>3460.8916760455404</v>
      </c>
      <c r="J26" s="54">
        <f>'历史数据 (2001-2022, 当年价) '!J26*J$77</f>
        <v>3605.515444217865</v>
      </c>
      <c r="K26" s="55">
        <f>'历史数据 (2001-2022, 当年价) '!K26*K$77</f>
        <v>4026.5743894484108</v>
      </c>
      <c r="L26" s="53">
        <f>'历史数据 (2001-2022, 当年价) '!L26*L$77</f>
        <v>4472.6300956934492</v>
      </c>
      <c r="M26" s="54">
        <f>'历史数据 (2001-2022, 当年价) '!M26*M$77</f>
        <v>4564.4856573758252</v>
      </c>
      <c r="N26" s="54">
        <f>'历史数据 (2001-2022, 当年价) '!N26*N$77</f>
        <v>4648.2816027676581</v>
      </c>
      <c r="O26" s="54">
        <f>'历史数据 (2001-2022, 当年价) '!O26*O$77</f>
        <v>4777.3025609458309</v>
      </c>
      <c r="P26" s="54">
        <f>'历史数据 (2001-2022, 当年价) '!P26*P$77</f>
        <v>4731.6821855644102</v>
      </c>
      <c r="Q26" s="53">
        <f>'历史数据 (2001-2022, 当年价) '!Q26*Q$77</f>
        <v>4793.0460137299378</v>
      </c>
      <c r="R26" s="54">
        <f>'历史数据 (2001-2022, 当年价) '!R26*R$77</f>
        <v>5132.9612289534653</v>
      </c>
      <c r="S26" s="54">
        <f>'历史数据 (2001-2022, 当年价) '!S26*S$77</f>
        <v>5335.7608842140544</v>
      </c>
      <c r="T26" s="54">
        <f>'历史数据 (2001-2022, 当年价) '!T26*T$77</f>
        <v>5190.8649943427326</v>
      </c>
      <c r="U26" s="55">
        <f>'历史数据 (2001-2022, 当年价) '!U26*U$77</f>
        <v>4569.5272137342927</v>
      </c>
      <c r="V26" s="54">
        <f>'历史数据 (2001-2022, 当年价) '!V26*V$77</f>
        <v>5162.1510144134963</v>
      </c>
      <c r="W26" s="54">
        <f>'历史数据 (2001-2022, 当年价) '!W26*W$77</f>
        <v>5144.2443998897388</v>
      </c>
      <c r="X26" s="100">
        <f>VLOOKUP($A26,情景假设!$A$166:$AP$211,COLUMN(情景假设!E$165),0)</f>
        <v>5173.1570729024379</v>
      </c>
      <c r="Y26" s="100">
        <f>VLOOKUP($A26,情景假设!$A$166:$AP$211,COLUMN(情景假设!F$165),0)</f>
        <v>5245.3519423030139</v>
      </c>
      <c r="Z26" s="101">
        <f>VLOOKUP($A26,情景假设!$A$166:$AP$211,COLUMN(情景假设!G$165),0)</f>
        <v>5338.9226177488836</v>
      </c>
      <c r="AA26" s="65">
        <f>VLOOKUP($A26,情景假设!$A$166:$AP$211,COLUMN(情景假设!H$165),0)</f>
        <v>5433.8752878768992</v>
      </c>
      <c r="AB26" s="100">
        <f>VLOOKUP($A26,情景假设!$A$166:$AP$211,COLUMN(情景假设!I$165),0)</f>
        <v>5521.1220266569844</v>
      </c>
      <c r="AC26" s="100">
        <f>VLOOKUP($A26,情景假设!$A$166:$AP$211,COLUMN(情景假设!J$165),0)</f>
        <v>5594.1376389372244</v>
      </c>
      <c r="AD26" s="100">
        <f>VLOOKUP($A26,情景假设!$A$166:$AP$211,COLUMN(情景假设!K$165),0)</f>
        <v>5646.1648714833273</v>
      </c>
      <c r="AE26" s="102">
        <f>VLOOKUP($A26,情景假设!$A$166:$AP$211,COLUMN(情景假设!L$165),0)</f>
        <v>5670.4177319180026</v>
      </c>
      <c r="AF26" s="100">
        <f>VLOOKUP($A26,情景假设!$A$166:$AP$211,COLUMN(情景假设!M$165),0)</f>
        <v>5662.6187331931687</v>
      </c>
      <c r="AG26" s="100">
        <f>VLOOKUP($A26,情景假设!$A$166:$AP$211,COLUMN(情景假设!N$165),0)</f>
        <v>5627.9835169987446</v>
      </c>
      <c r="AH26" s="100">
        <f>VLOOKUP($A26,情景假设!$A$166:$AP$211,COLUMN(情景假设!O$165),0)</f>
        <v>5574.2596492358316</v>
      </c>
      <c r="AI26" s="100">
        <f>VLOOKUP($A26,情景假设!$A$166:$AP$211,COLUMN(情景假设!P$165),0)</f>
        <v>5509.1691612066243</v>
      </c>
      <c r="AJ26" s="101">
        <f>VLOOKUP($A26,情景假设!$A$166:$AP$211,COLUMN(情景假设!Q$165),0)</f>
        <v>5440.2043221760568</v>
      </c>
      <c r="AK26" s="65">
        <f>VLOOKUP($A26,情景假设!$A$166:$AP$211,COLUMN(情景假设!R$165),0)</f>
        <v>5373.3630850938443</v>
      </c>
      <c r="AL26" s="100">
        <f>VLOOKUP($A26,情景假设!$A$166:$AP$211,COLUMN(情景假设!S$165),0)</f>
        <v>5309.7593119198564</v>
      </c>
      <c r="AM26" s="100">
        <f>VLOOKUP($A26,情景假设!$A$166:$AP$211,COLUMN(情景假设!T$165),0)</f>
        <v>5249.3192028132353</v>
      </c>
      <c r="AN26" s="100">
        <f>VLOOKUP($A26,情景假设!$A$166:$AP$211,COLUMN(情景假设!U$165),0)</f>
        <v>5191.973371542289</v>
      </c>
      <c r="AO26" s="66">
        <f>VLOOKUP($A26,情景假设!$A$166:$AP$211,COLUMN(情景假设!V$165),0)</f>
        <v>5137.6567464608997</v>
      </c>
      <c r="AP26" s="100">
        <f>VLOOKUP($A26,情景假设!$A$166:$AP$211,COLUMN(情景假设!W$165),0)</f>
        <v>5086.3084797230904</v>
      </c>
      <c r="AQ26" s="100">
        <f>VLOOKUP($A26,情景假设!$A$166:$AP$211,COLUMN(情景假设!X$165),0)</f>
        <v>5037.8718646617936</v>
      </c>
      <c r="AR26" s="100">
        <f>VLOOKUP($A26,情景假设!$A$166:$AP$211,COLUMN(情景假设!Y$165),0)</f>
        <v>4992.2942612771922</v>
      </c>
      <c r="AS26" s="100">
        <f>VLOOKUP($A26,情景假设!$A$166:$AP$211,COLUMN(情景假设!Z$165),0)</f>
        <v>4949.5270298007999</v>
      </c>
      <c r="AT26" s="100">
        <f>VLOOKUP($A26,情景假设!$A$166:$AP$211,COLUMN(情景假设!AA$165),0)</f>
        <v>4909.525472322106</v>
      </c>
      <c r="AU26" s="65">
        <f>VLOOKUP($A26,情景假设!$A$166:$AP$211,COLUMN(情景假设!AB$165),0)</f>
        <v>4872.2487824862546</v>
      </c>
      <c r="AV26" s="100">
        <f>VLOOKUP($A26,情景假设!$A$166:$AP$211,COLUMN(情景假设!AC$165),0)</f>
        <v>4837.6600032936594</v>
      </c>
      <c r="AW26" s="100">
        <f>VLOOKUP($A26,情景假设!$A$166:$AP$211,COLUMN(情景假设!AD$165),0)</f>
        <v>4805.725993056004</v>
      </c>
      <c r="AX26" s="100">
        <f>VLOOKUP($A26,情景假设!$A$166:$AP$211,COLUMN(情景假设!AE$165),0)</f>
        <v>4776.417399586865</v>
      </c>
      <c r="AY26" s="102">
        <f>VLOOKUP($A26,情景假设!$A$166:$AP$211,COLUMN(情景假设!AF$165),0)</f>
        <v>4749.7086427309123</v>
      </c>
      <c r="AZ26" s="65">
        <f>VLOOKUP($A26,情景假设!$A$166:$AP$211,COLUMN(情景假设!AG$165),0)</f>
        <v>4725.5779053623237</v>
      </c>
      <c r="BA26" s="100">
        <f>VLOOKUP($A26,情景假设!$A$166:$AP$211,COLUMN(情景假设!AH$165),0)</f>
        <v>4704.0071330103829</v>
      </c>
      <c r="BB26" s="100">
        <f>VLOOKUP($A26,情景假设!$A$166:$AP$211,COLUMN(情景假设!AI$165),0)</f>
        <v>4684.982042300363</v>
      </c>
      <c r="BC26" s="100">
        <f>VLOOKUP($A26,情景假设!$A$166:$AP$211,COLUMN(情景假设!AJ$165),0)</f>
        <v>4668.4921384282516</v>
      </c>
      <c r="BD26" s="66">
        <f>VLOOKUP($A26,情景假设!$A$166:$AP$211,COLUMN(情景假设!AK$165),0)</f>
        <v>4654.5307419208666</v>
      </c>
      <c r="BE26" s="100">
        <f>VLOOKUP($A26,情景假设!$A$166:$AP$211,COLUMN(情景假设!AL$165),0)</f>
        <v>4643.0950249678654</v>
      </c>
      <c r="BF26" s="100">
        <f>VLOOKUP($A26,情景假设!$A$166:$AP$211,COLUMN(情景假设!AM$165),0)</f>
        <v>4634.1860576487252</v>
      </c>
      <c r="BG26" s="100">
        <f>VLOOKUP($A26,情景假设!$A$166:$AP$211,COLUMN(情景假设!AN$165),0)</f>
        <v>4627.8088644175123</v>
      </c>
      <c r="BH26" s="100">
        <f>VLOOKUP($A26,情景假设!$A$166:$AP$211,COLUMN(情景假设!AO$165),0)</f>
        <v>4623.9724912499832</v>
      </c>
      <c r="BI26" s="102">
        <f>VLOOKUP($A26,情景假设!$A$166:$AP$211,COLUMN(情景假设!AP$165),0)</f>
        <v>4622.6900839023356</v>
      </c>
    </row>
    <row r="27" spans="1:61" x14ac:dyDescent="0.2">
      <c r="A27" s="23" t="s">
        <v>118</v>
      </c>
      <c r="B27" s="53"/>
      <c r="C27" s="54"/>
      <c r="D27" s="54"/>
      <c r="E27" s="54"/>
      <c r="F27" s="55"/>
      <c r="G27" s="53"/>
      <c r="H27" s="54"/>
      <c r="I27" s="54">
        <f>'历史数据 (2001-2022, 当年价) '!I27*I$77</f>
        <v>2304.2752500353404</v>
      </c>
      <c r="J27" s="54">
        <f>'历史数据 (2001-2022, 当年价) '!J27*J$77</f>
        <v>2387.4604094503197</v>
      </c>
      <c r="K27" s="55">
        <f>'历史数据 (2001-2022, 当年价) '!K27*K$77</f>
        <v>2701.0500413627724</v>
      </c>
      <c r="L27" s="53">
        <f>'历史数据 (2001-2022, 当年价) '!L27*L$77</f>
        <v>2935.3821972842488</v>
      </c>
      <c r="M27" s="54">
        <f>'历史数据 (2001-2022, 当年价) '!M27*M$77</f>
        <v>3009.6392280388595</v>
      </c>
      <c r="N27" s="54">
        <f>'历史数据 (2001-2022, 当年价) '!N27*N$77</f>
        <v>3090.6222823019139</v>
      </c>
      <c r="O27" s="54">
        <f>'历史数据 (2001-2022, 当年价) '!O27*O$77</f>
        <v>3146.7770885639497</v>
      </c>
      <c r="P27" s="54">
        <f>'历史数据 (2001-2022, 当年价) '!P27*P$77</f>
        <v>3131.6541085798658</v>
      </c>
      <c r="Q27" s="53">
        <f>'历史数据 (2001-2022, 当年价) '!Q27*Q$77</f>
        <v>3160.0430937785932</v>
      </c>
      <c r="R27" s="54">
        <f>'历史数据 (2001-2022, 当年价) '!R27*R$77</f>
        <v>3345.7647990286678</v>
      </c>
      <c r="S27" s="54">
        <f>'历史数据 (2001-2022, 当年价) '!S27*S$77</f>
        <v>3487.9477112441045</v>
      </c>
      <c r="T27" s="54">
        <f>'历史数据 (2001-2022, 当年价) '!T27*T$77</f>
        <v>3433.5858958672138</v>
      </c>
      <c r="U27" s="55">
        <f>'历史数据 (2001-2022, 当年价) '!U27*U$77</f>
        <v>2932.9101730437146</v>
      </c>
      <c r="V27" s="54">
        <f>'历史数据 (2001-2022, 当年价) '!V27*V$77</f>
        <v>3316.3341738898448</v>
      </c>
      <c r="W27" s="54">
        <f>'历史数据 (2001-2022, 当年价) '!W27*W$77</f>
        <v>3355.3629553285882</v>
      </c>
      <c r="X27" s="100">
        <f>VLOOKUP($A27,情景假设!$A$166:$AP$211,COLUMN(情景假设!E$165),0)</f>
        <v>3349.6019509291182</v>
      </c>
      <c r="Y27" s="100">
        <f>VLOOKUP($A27,情景假设!$A$166:$AP$211,COLUMN(情景假设!F$165),0)</f>
        <v>3340.5710648933209</v>
      </c>
      <c r="Z27" s="101">
        <f>VLOOKUP($A27,情景假设!$A$166:$AP$211,COLUMN(情景假设!G$165),0)</f>
        <v>3340.578564664655</v>
      </c>
      <c r="AA27" s="65">
        <f>VLOOKUP($A27,情景假设!$A$166:$AP$211,COLUMN(情景假设!H$165),0)</f>
        <v>3358.735381535831</v>
      </c>
      <c r="AB27" s="100">
        <f>VLOOKUP($A27,情景假设!$A$166:$AP$211,COLUMN(情景假设!I$165),0)</f>
        <v>3391.4292493646349</v>
      </c>
      <c r="AC27" s="100">
        <f>VLOOKUP($A27,情景假设!$A$166:$AP$211,COLUMN(情景假设!J$165),0)</f>
        <v>3431.803215840604</v>
      </c>
      <c r="AD27" s="100">
        <f>VLOOKUP($A27,情景假设!$A$166:$AP$211,COLUMN(情景假设!K$165),0)</f>
        <v>3472.7570834715102</v>
      </c>
      <c r="AE27" s="102">
        <f>VLOOKUP($A27,情景假设!$A$166:$AP$211,COLUMN(情景假设!L$165),0)</f>
        <v>3506.8615351534322</v>
      </c>
      <c r="AF27" s="100">
        <f>VLOOKUP($A27,情景假设!$A$166:$AP$211,COLUMN(情景假设!M$165),0)</f>
        <v>3527.838922955938</v>
      </c>
      <c r="AG27" s="100">
        <f>VLOOKUP($A27,情景假设!$A$166:$AP$211,COLUMN(情景假设!N$165),0)</f>
        <v>3535.0403418853989</v>
      </c>
      <c r="AH27" s="100">
        <f>VLOOKUP($A27,情景假设!$A$166:$AP$211,COLUMN(情景假设!O$165),0)</f>
        <v>3529.3850582912469</v>
      </c>
      <c r="AI27" s="100">
        <f>VLOOKUP($A27,情景假设!$A$166:$AP$211,COLUMN(情景假设!P$165),0)</f>
        <v>3511.9336042727368</v>
      </c>
      <c r="AJ27" s="101">
        <f>VLOOKUP($A27,情景假设!$A$166:$AP$211,COLUMN(情景假设!Q$165),0)</f>
        <v>3483.8518607765932</v>
      </c>
      <c r="AK27" s="65">
        <f>VLOOKUP($A27,情景假设!$A$166:$AP$211,COLUMN(情景假设!R$165),0)</f>
        <v>3446.358693147823</v>
      </c>
      <c r="AL27" s="100">
        <f>VLOOKUP($A27,情景假设!$A$166:$AP$211,COLUMN(情景假设!S$165),0)</f>
        <v>3400.6421362269589</v>
      </c>
      <c r="AM27" s="100">
        <f>VLOOKUP($A27,情景假设!$A$166:$AP$211,COLUMN(情景假设!T$165),0)</f>
        <v>3347.8888551815621</v>
      </c>
      <c r="AN27" s="100">
        <f>VLOOKUP($A27,情景假设!$A$166:$AP$211,COLUMN(情景假设!U$165),0)</f>
        <v>3289.2793751202748</v>
      </c>
      <c r="AO27" s="66">
        <f>VLOOKUP($A27,情景假设!$A$166:$AP$211,COLUMN(情景假设!V$165),0)</f>
        <v>3225.968394115886</v>
      </c>
      <c r="AP27" s="100">
        <f>VLOOKUP($A27,情景假设!$A$166:$AP$211,COLUMN(情景假设!W$165),0)</f>
        <v>3159.068595457607</v>
      </c>
      <c r="AQ27" s="100">
        <f>VLOOKUP($A27,情景假设!$A$166:$AP$211,COLUMN(情景假设!X$165),0)</f>
        <v>3089.637956227436</v>
      </c>
      <c r="AR27" s="100">
        <f>VLOOKUP($A27,情景假设!$A$166:$AP$211,COLUMN(情景假设!Y$165),0)</f>
        <v>3018.6704304720502</v>
      </c>
      <c r="AS27" s="100">
        <f>VLOOKUP($A27,情景假设!$A$166:$AP$211,COLUMN(情景假设!Z$165),0)</f>
        <v>2947.089794189299</v>
      </c>
      <c r="AT27" s="100">
        <f>VLOOKUP($A27,情景假设!$A$166:$AP$211,COLUMN(情景假设!AA$165),0)</f>
        <v>2875.7463752894209</v>
      </c>
      <c r="AU27" s="65">
        <f>VLOOKUP($A27,情景假设!$A$166:$AP$211,COLUMN(情景假设!AB$165),0)</f>
        <v>2805.4163526155398</v>
      </c>
      <c r="AV27" s="100">
        <f>VLOOKUP($A27,情景假设!$A$166:$AP$211,COLUMN(情景假设!AC$165),0)</f>
        <v>2736.803291185136</v>
      </c>
      <c r="AW27" s="100">
        <f>VLOOKUP($A27,情景假设!$A$166:$AP$211,COLUMN(情景假设!AD$165),0)</f>
        <v>2670.5415827612301</v>
      </c>
      <c r="AX27" s="100">
        <f>VLOOKUP($A27,情景假设!$A$166:$AP$211,COLUMN(情景假设!AE$165),0)</f>
        <v>2607.2014782652591</v>
      </c>
      <c r="AY27" s="102">
        <f>VLOOKUP($A27,情景假设!$A$166:$AP$211,COLUMN(情景假设!AF$165),0)</f>
        <v>2547.2954281136472</v>
      </c>
      <c r="AZ27" s="65">
        <f>VLOOKUP($A27,情景假设!$A$166:$AP$211,COLUMN(情景假设!AG$165),0)</f>
        <v>2491.285485331623</v>
      </c>
      <c r="BA27" s="100">
        <f>VLOOKUP($A27,情景假设!$A$166:$AP$211,COLUMN(情景假设!AH$165),0)</f>
        <v>2439.5915717656599</v>
      </c>
      <c r="BB27" s="100">
        <f>VLOOKUP($A27,情景假设!$A$166:$AP$211,COLUMN(情景假设!AI$165),0)</f>
        <v>2392.600457932333</v>
      </c>
      <c r="BC27" s="100">
        <f>VLOOKUP($A27,情景假设!$A$166:$AP$211,COLUMN(情景假设!AJ$165),0)</f>
        <v>2350.6753606679249</v>
      </c>
      <c r="BD27" s="66">
        <f>VLOOKUP($A27,情景假设!$A$166:$AP$211,COLUMN(情景假设!AK$165),0)</f>
        <v>2314.1661190869918</v>
      </c>
      <c r="BE27" s="100">
        <f>VLOOKUP($A27,情景假设!$A$166:$AP$211,COLUMN(情景假设!AL$165),0)</f>
        <v>2283.41996839172</v>
      </c>
      <c r="BF27" s="100">
        <f>VLOOKUP($A27,情景假设!$A$166:$AP$211,COLUMN(情景假设!AM$165),0)</f>
        <v>2258.7929934607628</v>
      </c>
      <c r="BG27" s="100">
        <f>VLOOKUP($A27,情景假设!$A$166:$AP$211,COLUMN(情景假设!AN$165),0)</f>
        <v>2240.6624112813201</v>
      </c>
      <c r="BH27" s="100">
        <f>VLOOKUP($A27,情景假设!$A$166:$AP$211,COLUMN(情景假设!AO$165),0)</f>
        <v>2229.4399053702232</v>
      </c>
      <c r="BI27" s="102">
        <f>VLOOKUP($A27,情景假设!$A$166:$AP$211,COLUMN(情景假设!AP$165),0)</f>
        <v>2225.5863194800781</v>
      </c>
    </row>
    <row r="28" spans="1:61" x14ac:dyDescent="0.2">
      <c r="A28" s="23" t="s">
        <v>119</v>
      </c>
      <c r="B28" s="53"/>
      <c r="C28" s="54"/>
      <c r="D28" s="54"/>
      <c r="E28" s="54"/>
      <c r="F28" s="55"/>
      <c r="G28" s="53"/>
      <c r="H28" s="54"/>
      <c r="I28" s="54">
        <f>'历史数据 (2001-2022, 当年价) '!I28*I$77</f>
        <v>1328.9824036014877</v>
      </c>
      <c r="J28" s="54">
        <f>'历史数据 (2001-2022, 当年价) '!J28*J$77</f>
        <v>1482.7821695107011</v>
      </c>
      <c r="K28" s="55">
        <f>'历史数据 (2001-2022, 当年价) '!K28*K$77</f>
        <v>1762.5007041562442</v>
      </c>
      <c r="L28" s="53">
        <f>'历史数据 (2001-2022, 当年价) '!L28*L$77</f>
        <v>2049.1987875789623</v>
      </c>
      <c r="M28" s="54">
        <f>'历史数据 (2001-2022, 当年价) '!M28*M$77</f>
        <v>2192.7265800548553</v>
      </c>
      <c r="N28" s="54">
        <f>'历史数据 (2001-2022, 当年价) '!N28*N$77</f>
        <v>2326.7164094671548</v>
      </c>
      <c r="O28" s="54">
        <f>'历史数据 (2001-2022, 当年价) '!O28*O$77</f>
        <v>2442.6042210226533</v>
      </c>
      <c r="P28" s="54">
        <f>'历史数据 (2001-2022, 当年价) '!P28*P$77</f>
        <v>2463.3078356766532</v>
      </c>
      <c r="Q28" s="53">
        <f>'历史数据 (2001-2022, 当年价) '!Q28*Q$77</f>
        <v>2567.3709288969417</v>
      </c>
      <c r="R28" s="54">
        <f>'历史数据 (2001-2022, 当年价) '!R28*R$77</f>
        <v>2759.8396763201949</v>
      </c>
      <c r="S28" s="54">
        <f>'历史数据 (2001-2022, 当年价) '!S28*S$77</f>
        <v>2824.9114892595062</v>
      </c>
      <c r="T28" s="54">
        <f>'历史数据 (2001-2022, 当年价) '!T28*T$77</f>
        <v>2783.6071882539604</v>
      </c>
      <c r="U28" s="55">
        <f>'历史数据 (2001-2022, 当年价) '!U28*U$77</f>
        <v>2641.6002604003402</v>
      </c>
      <c r="V28" s="54">
        <f>'历史数据 (2001-2022, 当年价) '!V28*V$77</f>
        <v>3036.4481610921225</v>
      </c>
      <c r="W28" s="54">
        <f>'历史数据 (2001-2022, 当年价) '!W28*W$77</f>
        <v>3069.0985404160137</v>
      </c>
      <c r="X28" s="100">
        <f>VLOOKUP($A28,情景假设!$A$166:$AP$211,COLUMN(情景假设!E$165),0)</f>
        <v>3084.6179114906022</v>
      </c>
      <c r="Y28" s="100">
        <f>VLOOKUP($A28,情景假设!$A$166:$AP$211,COLUMN(情景假设!F$165),0)</f>
        <v>3125.807360543683</v>
      </c>
      <c r="Z28" s="101">
        <f>VLOOKUP($A28,情景假设!$A$166:$AP$211,COLUMN(情景假设!G$165),0)</f>
        <v>3184.7631369042592</v>
      </c>
      <c r="AA28" s="65">
        <f>VLOOKUP($A28,情景假设!$A$166:$AP$211,COLUMN(情景假设!H$165),0)</f>
        <v>3254.1542068858398</v>
      </c>
      <c r="AB28" s="100">
        <f>VLOOKUP($A28,情景假设!$A$166:$AP$211,COLUMN(情景假设!I$165),0)</f>
        <v>3329.4293829725411</v>
      </c>
      <c r="AC28" s="100">
        <f>VLOOKUP($A28,情景假设!$A$166:$AP$211,COLUMN(情景假设!J$165),0)</f>
        <v>3406.4730795703499</v>
      </c>
      <c r="AD28" s="100">
        <f>VLOOKUP($A28,情景假设!$A$166:$AP$211,COLUMN(情景假设!K$165),0)</f>
        <v>3480.7784093290461</v>
      </c>
      <c r="AE28" s="102">
        <f>VLOOKUP($A28,情景假设!$A$166:$AP$211,COLUMN(情景假设!L$165),0)</f>
        <v>3547.4545602088838</v>
      </c>
      <c r="AF28" s="100">
        <f>VLOOKUP($A28,情景假设!$A$166:$AP$211,COLUMN(情景假设!M$165),0)</f>
        <v>3602.2441740224708</v>
      </c>
      <c r="AG28" s="100">
        <f>VLOOKUP($A28,情景假设!$A$166:$AP$211,COLUMN(情景假设!N$165),0)</f>
        <v>3644.5851904178849</v>
      </c>
      <c r="AH28" s="100">
        <f>VLOOKUP($A28,情景假设!$A$166:$AP$211,COLUMN(情景假设!O$165),0)</f>
        <v>3675.0100550706461</v>
      </c>
      <c r="AI28" s="100">
        <f>VLOOKUP($A28,情景假设!$A$166:$AP$211,COLUMN(情景假设!P$165),0)</f>
        <v>3694.207106316469</v>
      </c>
      <c r="AJ28" s="101">
        <f>VLOOKUP($A28,情景假设!$A$166:$AP$211,COLUMN(情景假设!Q$165),0)</f>
        <v>3702.994306562473</v>
      </c>
      <c r="AK28" s="65">
        <f>VLOOKUP($A28,情景假设!$A$166:$AP$211,COLUMN(情景假设!R$165),0)</f>
        <v>3702.2513824462389</v>
      </c>
      <c r="AL28" s="100">
        <f>VLOOKUP($A28,情景假设!$A$166:$AP$211,COLUMN(情景假设!S$165),0)</f>
        <v>3692.770739604875</v>
      </c>
      <c r="AM28" s="100">
        <f>VLOOKUP($A28,情景假设!$A$166:$AP$211,COLUMN(情景假设!T$165),0)</f>
        <v>3675.36131889338</v>
      </c>
      <c r="AN28" s="100">
        <f>VLOOKUP($A28,情景假设!$A$166:$AP$211,COLUMN(情景假设!U$165),0)</f>
        <v>3650.8724235862901</v>
      </c>
      <c r="AO28" s="66">
        <f>VLOOKUP($A28,情景假设!$A$166:$AP$211,COLUMN(情景假设!V$165),0)</f>
        <v>3620.1775150832082</v>
      </c>
      <c r="AP28" s="100">
        <f>VLOOKUP($A28,情景假设!$A$166:$AP$211,COLUMN(情景假设!W$165),0)</f>
        <v>3584.1595879363308</v>
      </c>
      <c r="AQ28" s="100">
        <f>VLOOKUP($A28,情景假设!$A$166:$AP$211,COLUMN(情景假设!X$165),0)</f>
        <v>3543.698327892379</v>
      </c>
      <c r="AR28" s="100">
        <f>VLOOKUP($A28,情景假设!$A$166:$AP$211,COLUMN(情景假设!Y$165),0)</f>
        <v>3499.659175591034</v>
      </c>
      <c r="AS28" s="100">
        <f>VLOOKUP($A28,情景假设!$A$166:$AP$211,COLUMN(情景假设!Z$165),0)</f>
        <v>3452.8843468369719</v>
      </c>
      <c r="AT28" s="100">
        <f>VLOOKUP($A28,情景假设!$A$166:$AP$211,COLUMN(情景假设!AA$165),0)</f>
        <v>3404.1857995170521</v>
      </c>
      <c r="AU28" s="65">
        <f>VLOOKUP($A28,情景假设!$A$166:$AP$211,COLUMN(情景假设!AB$165),0)</f>
        <v>3354.3400880529398</v>
      </c>
      <c r="AV28" s="100">
        <f>VLOOKUP($A28,情景假设!$A$166:$AP$211,COLUMN(情景假设!AC$165),0)</f>
        <v>3304.085008899051</v>
      </c>
      <c r="AW28" s="100">
        <f>VLOOKUP($A28,情景假设!$A$166:$AP$211,COLUMN(情景假设!AD$165),0)</f>
        <v>3254.1179146397239</v>
      </c>
      <c r="AX28" s="100">
        <f>VLOOKUP($A28,情景假设!$A$166:$AP$211,COLUMN(情景假设!AE$165),0)</f>
        <v>3205.0955589490118</v>
      </c>
      <c r="AY28" s="102">
        <f>VLOOKUP($A28,情景假设!$A$166:$AP$211,COLUMN(情景假设!AF$165),0)</f>
        <v>3157.6353290549719</v>
      </c>
      <c r="AZ28" s="65">
        <f>VLOOKUP($A28,情景假设!$A$166:$AP$211,COLUMN(情景假设!AG$165),0)</f>
        <v>3112.3177252686728</v>
      </c>
      <c r="BA28" s="100">
        <f>VLOOKUP($A28,情景假设!$A$166:$AP$211,COLUMN(情景假设!AH$165),0)</f>
        <v>3069.6899574561262</v>
      </c>
      <c r="BB28" s="100">
        <f>VLOOKUP($A28,情景假设!$A$166:$AP$211,COLUMN(情景假设!AI$165),0)</f>
        <v>3030.2705449762739</v>
      </c>
      <c r="BC28" s="100">
        <f>VLOOKUP($A28,情景假设!$A$166:$AP$211,COLUMN(情景假设!AJ$165),0)</f>
        <v>2994.554828655318</v>
      </c>
      <c r="BD28" s="66">
        <f>VLOOKUP($A28,情景假设!$A$166:$AP$211,COLUMN(情景假设!AK$165),0)</f>
        <v>2963.021330097481</v>
      </c>
      <c r="BE28" s="100">
        <f>VLOOKUP($A28,情景假设!$A$166:$AP$211,COLUMN(情景假设!AL$165),0)</f>
        <v>2936.1389245816931</v>
      </c>
      <c r="BF28" s="100">
        <f>VLOOKUP($A28,情景假设!$A$166:$AP$211,COLUMN(情景假设!AM$165),0)</f>
        <v>2914.3748287972799</v>
      </c>
      <c r="BG28" s="100">
        <f>VLOOKUP($A28,情景假设!$A$166:$AP$211,COLUMN(情景假设!AN$165),0)</f>
        <v>2898.2034439038689</v>
      </c>
      <c r="BH28" s="100">
        <f>VLOOKUP($A28,情景假设!$A$166:$AP$211,COLUMN(情景假设!AO$165),0)</f>
        <v>2888.1161384196321</v>
      </c>
      <c r="BI28" s="102">
        <f>VLOOKUP($A28,情景假设!$A$166:$AP$211,COLUMN(情景假设!AP$165),0)</f>
        <v>2884.6321052438689</v>
      </c>
    </row>
    <row r="29" spans="1:61" x14ac:dyDescent="0.2">
      <c r="A29" s="23" t="s">
        <v>120</v>
      </c>
      <c r="B29" s="53"/>
      <c r="C29" s="54"/>
      <c r="D29" s="54"/>
      <c r="E29" s="54"/>
      <c r="F29" s="55"/>
      <c r="G29" s="53"/>
      <c r="H29" s="54"/>
      <c r="I29" s="54">
        <f>'历史数据 (2001-2022, 当年价) '!I29*I$77</f>
        <v>942.44830582196994</v>
      </c>
      <c r="J29" s="54">
        <f>'历史数据 (2001-2022, 当年价) '!J29*J$77</f>
        <v>972.00409563695905</v>
      </c>
      <c r="K29" s="55">
        <f>'历史数据 (2001-2022, 当年价) '!K29*K$77</f>
        <v>1129.8811717538965</v>
      </c>
      <c r="L29" s="53">
        <f>'历史数据 (2001-2022, 当年价) '!L29*L$77</f>
        <v>1250.7043821461339</v>
      </c>
      <c r="M29" s="54">
        <f>'历史数据 (2001-2022, 当年价) '!M29*M$77</f>
        <v>1324.0169299660911</v>
      </c>
      <c r="N29" s="54">
        <f>'历史数据 (2001-2022, 当年价) '!N29*N$77</f>
        <v>1386.0564923380959</v>
      </c>
      <c r="O29" s="54">
        <f>'历史数据 (2001-2022, 当年价) '!O29*O$77</f>
        <v>1444.4616196836896</v>
      </c>
      <c r="P29" s="54">
        <f>'历史数据 (2001-2022, 当年价) '!P29*P$77</f>
        <v>1464.9271654424824</v>
      </c>
      <c r="Q29" s="53">
        <f>'历史数据 (2001-2022, 当年价) '!Q29*Q$77</f>
        <v>1523.9542011748163</v>
      </c>
      <c r="R29" s="54">
        <f>'历史数据 (2001-2022, 当年价) '!R29*R$77</f>
        <v>1693.7330948132931</v>
      </c>
      <c r="S29" s="54">
        <f>'历史数据 (2001-2022, 当年价) '!S29*S$77</f>
        <v>1780.8886584549791</v>
      </c>
      <c r="T29" s="54">
        <f>'历史数据 (2001-2022, 当年价) '!T29*T$77</f>
        <v>1760.0007062456536</v>
      </c>
      <c r="U29" s="55">
        <f>'历史数据 (2001-2022, 当年价) '!U29*U$77</f>
        <v>1627.6494522571516</v>
      </c>
      <c r="V29" s="54">
        <f>'历史数据 (2001-2022, 当年价) '!V29*V$77</f>
        <v>1901.4435312506728</v>
      </c>
      <c r="W29" s="54">
        <f>'历史数据 (2001-2022, 当年价) '!W29*W$77</f>
        <v>1802.1334874675638</v>
      </c>
      <c r="X29" s="100">
        <f>VLOOKUP($A29,情景假设!$A$166:$AP$211,COLUMN(情景假设!E$165),0)</f>
        <v>1810.2384699397001</v>
      </c>
      <c r="Y29" s="100">
        <f>VLOOKUP($A29,情景假设!$A$166:$AP$211,COLUMN(情景假设!F$165),0)</f>
        <v>1832.0020674400289</v>
      </c>
      <c r="Z29" s="101">
        <f>VLOOKUP($A29,情景假设!$A$166:$AP$211,COLUMN(情景假设!G$165),0)</f>
        <v>1863.6869763840621</v>
      </c>
      <c r="AA29" s="65">
        <f>VLOOKUP($A29,情景假设!$A$166:$AP$211,COLUMN(情景假设!H$165),0)</f>
        <v>1901.7658132367831</v>
      </c>
      <c r="AB29" s="100">
        <f>VLOOKUP($A29,情景假设!$A$166:$AP$211,COLUMN(情景假设!I$165),0)</f>
        <v>1943.646155256426</v>
      </c>
      <c r="AC29" s="100">
        <f>VLOOKUP($A29,情景假设!$A$166:$AP$211,COLUMN(情景假设!J$165),0)</f>
        <v>1986.8140747785519</v>
      </c>
      <c r="AD29" s="100">
        <f>VLOOKUP($A29,情景假设!$A$166:$AP$211,COLUMN(情景假设!K$165),0)</f>
        <v>2028.5273346180979</v>
      </c>
      <c r="AE29" s="102">
        <f>VLOOKUP($A29,情景假设!$A$166:$AP$211,COLUMN(情景假设!L$165),0)</f>
        <v>2065.8170985859429</v>
      </c>
      <c r="AF29" s="100">
        <f>VLOOKUP($A29,情景假设!$A$166:$AP$211,COLUMN(情景假设!M$165),0)</f>
        <v>2096.104487996879</v>
      </c>
      <c r="AG29" s="100">
        <f>VLOOKUP($A29,情景假设!$A$166:$AP$211,COLUMN(情景假设!N$165),0)</f>
        <v>2119.0561835791709</v>
      </c>
      <c r="AH29" s="100">
        <f>VLOOKUP($A29,情景假设!$A$166:$AP$211,COLUMN(情景假设!O$165),0)</f>
        <v>2134.9999048330178</v>
      </c>
      <c r="AI29" s="100">
        <f>VLOOKUP($A29,情景假设!$A$166:$AP$211,COLUMN(情景假设!P$165),0)</f>
        <v>2144.3538628236929</v>
      </c>
      <c r="AJ29" s="101">
        <f>VLOOKUP($A29,情景假设!$A$166:$AP$211,COLUMN(情景假设!Q$165),0)</f>
        <v>2147.6109831787599</v>
      </c>
      <c r="AK29" s="65">
        <f>VLOOKUP($A29,情景假设!$A$166:$AP$211,COLUMN(情景假设!R$165),0)</f>
        <v>2145.3001619122651</v>
      </c>
      <c r="AL29" s="100">
        <f>VLOOKUP($A29,情景假设!$A$166:$AP$211,COLUMN(情景假设!S$165),0)</f>
        <v>2137.9028074444141</v>
      </c>
      <c r="AM29" s="100">
        <f>VLOOKUP($A29,情景假设!$A$166:$AP$211,COLUMN(情景假设!T$165),0)</f>
        <v>2125.9096670514418</v>
      </c>
      <c r="AN29" s="100">
        <f>VLOOKUP($A29,情景假设!$A$166:$AP$211,COLUMN(情景假设!U$165),0)</f>
        <v>2109.8332262703489</v>
      </c>
      <c r="AO29" s="66">
        <f>VLOOKUP($A29,情景假设!$A$166:$AP$211,COLUMN(情景假设!V$165),0)</f>
        <v>2090.1980289583339</v>
      </c>
      <c r="AP29" s="100">
        <f>VLOOKUP($A29,情景假设!$A$166:$AP$211,COLUMN(情景假设!W$165),0)</f>
        <v>2067.5320016165228</v>
      </c>
      <c r="AQ29" s="100">
        <f>VLOOKUP($A29,情景假设!$A$166:$AP$211,COLUMN(情景假设!X$165),0)</f>
        <v>2042.3588952931209</v>
      </c>
      <c r="AR29" s="100">
        <f>VLOOKUP($A29,情景假设!$A$166:$AP$211,COLUMN(情景假设!Y$165),0)</f>
        <v>2015.1919089357871</v>
      </c>
      <c r="AS29" s="100">
        <f>VLOOKUP($A29,情景假设!$A$166:$AP$211,COLUMN(情景假设!Z$165),0)</f>
        <v>1986.5285147652701</v>
      </c>
      <c r="AT29" s="100">
        <f>VLOOKUP($A29,情景假设!$A$166:$AP$211,COLUMN(情景假设!AA$165),0)</f>
        <v>1956.846469951475</v>
      </c>
      <c r="AU29" s="65">
        <f>VLOOKUP($A29,情景假设!$A$166:$AP$211,COLUMN(情景假设!AB$165),0)</f>
        <v>1926.60096997448</v>
      </c>
      <c r="AV29" s="100">
        <f>VLOOKUP($A29,情景假设!$A$166:$AP$211,COLUMN(情景假设!AC$165),0)</f>
        <v>1896.222877535952</v>
      </c>
      <c r="AW29" s="100">
        <f>VLOOKUP($A29,情景假设!$A$166:$AP$211,COLUMN(情景假设!AD$165),0)</f>
        <v>1866.1179464326719</v>
      </c>
      <c r="AX29" s="100">
        <f>VLOOKUP($A29,情景假设!$A$166:$AP$211,COLUMN(情景假设!AE$165),0)</f>
        <v>1836.6669518757601</v>
      </c>
      <c r="AY29" s="102">
        <f>VLOOKUP($A29,情景假设!$A$166:$AP$211,COLUMN(情景假设!AF$165),0)</f>
        <v>1808.2266366613901</v>
      </c>
      <c r="AZ29" s="65">
        <f>VLOOKUP($A29,情景假设!$A$166:$AP$211,COLUMN(情景假设!AG$165),0)</f>
        <v>1781.1313856364479</v>
      </c>
      <c r="BA29" s="100">
        <f>VLOOKUP($A29,情景假设!$A$166:$AP$211,COLUMN(情景假设!AH$165),0)</f>
        <v>1755.695548322881</v>
      </c>
      <c r="BB29" s="100">
        <f>VLOOKUP($A29,情景假设!$A$166:$AP$211,COLUMN(情景假设!AI$165),0)</f>
        <v>1732.216340694315</v>
      </c>
      <c r="BC29" s="100">
        <f>VLOOKUP($A29,情景假设!$A$166:$AP$211,COLUMN(情景假设!AJ$165),0)</f>
        <v>1710.977271365593</v>
      </c>
      <c r="BD29" s="66">
        <f>VLOOKUP($A29,情景假设!$A$166:$AP$211,COLUMN(情景假设!AK$165),0)</f>
        <v>1692.252054426503</v>
      </c>
      <c r="BE29" s="100">
        <f>VLOOKUP($A29,情景假设!$A$166:$AP$211,COLUMN(情景假设!AL$165),0)</f>
        <v>1676.3089905567269</v>
      </c>
      <c r="BF29" s="100">
        <f>VLOOKUP($A29,情景假设!$A$166:$AP$211,COLUMN(情景假设!AM$165),0)</f>
        <v>1663.4158198233081</v>
      </c>
      <c r="BG29" s="100">
        <f>VLOOKUP($A29,情景假设!$A$166:$AP$211,COLUMN(情景假设!AN$165),0)</f>
        <v>1653.8450738226361</v>
      </c>
      <c r="BH29" s="100">
        <f>VLOOKUP($A29,情景假设!$A$166:$AP$211,COLUMN(情景假设!AO$165),0)</f>
        <v>1647.879981966403</v>
      </c>
      <c r="BI29" s="102">
        <f>VLOOKUP($A29,情景假设!$A$166:$AP$211,COLUMN(情景假设!AP$165),0)</f>
        <v>1645.8210173809571</v>
      </c>
    </row>
    <row r="30" spans="1:61" x14ac:dyDescent="0.2">
      <c r="A30" s="23" t="s">
        <v>83</v>
      </c>
      <c r="B30" s="53"/>
      <c r="C30" s="54"/>
      <c r="D30" s="54"/>
      <c r="E30" s="54"/>
      <c r="F30" s="55"/>
      <c r="G30" s="53"/>
      <c r="H30" s="54"/>
      <c r="I30" s="54">
        <f>'历史数据 (2001-2022, 当年价) '!I30*I$77</f>
        <v>2399.4158408160433</v>
      </c>
      <c r="J30" s="54">
        <f>'历史数据 (2001-2022, 当年价) '!J30*J$77</f>
        <v>2517.8787005987151</v>
      </c>
      <c r="K30" s="55">
        <f>'历史数据 (2001-2022, 当年价) '!K30*K$77</f>
        <v>2841.2631481498397</v>
      </c>
      <c r="L30" s="53">
        <f>'历史数据 (2001-2022, 当年价) '!L30*L$77</f>
        <v>3123.251114962859</v>
      </c>
      <c r="M30" s="54">
        <f>'历史数据 (2001-2022, 当年价) '!M30*M$77</f>
        <v>3234.9671780680355</v>
      </c>
      <c r="N30" s="54">
        <f>'历史数据 (2001-2022, 当年价) '!N30*N$77</f>
        <v>3331.2326114407938</v>
      </c>
      <c r="O30" s="54">
        <f>'历史数据 (2001-2022, 当年价) '!O30*O$77</f>
        <v>3401.3404077881783</v>
      </c>
      <c r="P30" s="54">
        <f>'历史数据 (2001-2022, 当年价) '!P30*P$77</f>
        <v>3397.9015395567599</v>
      </c>
      <c r="Q30" s="53">
        <f>'历史数据 (2001-2022, 当年价) '!Q30*Q$77</f>
        <v>3511.6031390759331</v>
      </c>
      <c r="R30" s="54">
        <f>'历史数据 (2001-2022, 当年价) '!R30*R$77</f>
        <v>3703.7687703101592</v>
      </c>
      <c r="S30" s="54">
        <f>'历史数据 (2001-2022, 当年价) '!S30*S$77</f>
        <v>3724.7155807424642</v>
      </c>
      <c r="T30" s="54">
        <f>'历史数据 (2001-2022, 当年价) '!T30*T$77</f>
        <v>3742.079787486814</v>
      </c>
      <c r="U30" s="55">
        <f>'历史数据 (2001-2022, 当年价) '!U30*U$77</f>
        <v>3663.3945727849982</v>
      </c>
      <c r="V30" s="54">
        <f>'历史数据 (2001-2022, 当年价) '!V30*V$77</f>
        <v>4054.5873514850814</v>
      </c>
      <c r="W30" s="54">
        <f>'历史数据 (2001-2022, 当年价) '!W30*W$77</f>
        <v>4094.0668183633061</v>
      </c>
      <c r="X30" s="100">
        <f>VLOOKUP($A30,情景假设!$A$166:$AP$211,COLUMN(情景假设!E$165),0)</f>
        <v>4136.5813676525459</v>
      </c>
      <c r="Y30" s="100">
        <f>VLOOKUP($A30,情景假设!$A$166:$AP$211,COLUMN(情景假设!F$165),0)</f>
        <v>4241.3462248375436</v>
      </c>
      <c r="Z30" s="101">
        <f>VLOOKUP($A30,情景假设!$A$166:$AP$211,COLUMN(情景假设!G$165),0)</f>
        <v>4373.6569729002258</v>
      </c>
      <c r="AA30" s="65">
        <f>VLOOKUP($A30,情景假设!$A$166:$AP$211,COLUMN(情景假设!H$165),0)</f>
        <v>4501.7453273924812</v>
      </c>
      <c r="AB30" s="100">
        <f>VLOOKUP($A30,情景假设!$A$166:$AP$211,COLUMN(情景假设!I$165),0)</f>
        <v>4616.1604041460496</v>
      </c>
      <c r="AC30" s="100">
        <f>VLOOKUP($A30,情景假设!$A$166:$AP$211,COLUMN(情景假设!J$165),0)</f>
        <v>4713.3123670446594</v>
      </c>
      <c r="AD30" s="100">
        <f>VLOOKUP($A30,情景假设!$A$166:$AP$211,COLUMN(情景假设!K$165),0)</f>
        <v>4789.5919417506466</v>
      </c>
      <c r="AE30" s="102">
        <f>VLOOKUP($A30,情景假设!$A$166:$AP$211,COLUMN(情景假设!L$165),0)</f>
        <v>4841.4936206352086</v>
      </c>
      <c r="AF30" s="100">
        <f>VLOOKUP($A30,情景假设!$A$166:$AP$211,COLUMN(情景假设!M$165),0)</f>
        <v>4867.156468517077</v>
      </c>
      <c r="AG30" s="100">
        <f>VLOOKUP($A30,情景假设!$A$166:$AP$211,COLUMN(情景假设!N$165),0)</f>
        <v>4870.7141185663631</v>
      </c>
      <c r="AH30" s="100">
        <f>VLOOKUP($A30,情景假设!$A$166:$AP$211,COLUMN(情景假设!O$165),0)</f>
        <v>4858.0568338128132</v>
      </c>
      <c r="AI30" s="100">
        <f>VLOOKUP($A30,情景假设!$A$166:$AP$211,COLUMN(情景假设!P$165),0)</f>
        <v>4835.2217283279051</v>
      </c>
      <c r="AJ30" s="101">
        <f>VLOOKUP($A30,情景假设!$A$166:$AP$211,COLUMN(情景假设!Q$165),0)</f>
        <v>4808.2305216302757</v>
      </c>
      <c r="AK30" s="65">
        <f>VLOOKUP($A30,情景假设!$A$166:$AP$211,COLUMN(情景假设!R$165),0)</f>
        <v>4782.0190125933586</v>
      </c>
      <c r="AL30" s="100">
        <f>VLOOKUP($A30,情景假设!$A$166:$AP$211,COLUMN(情景假设!S$165),0)</f>
        <v>4757.5104968887608</v>
      </c>
      <c r="AM30" s="100">
        <f>VLOOKUP($A30,情景假设!$A$166:$AP$211,COLUMN(情景假设!T$165),0)</f>
        <v>4734.6379473867446</v>
      </c>
      <c r="AN30" s="100">
        <f>VLOOKUP($A30,情景假设!$A$166:$AP$211,COLUMN(情景假设!U$165),0)</f>
        <v>4713.3368656128596</v>
      </c>
      <c r="AO30" s="66">
        <f>VLOOKUP($A30,情景假设!$A$166:$AP$211,COLUMN(情景假设!V$165),0)</f>
        <v>4693.5451028648176</v>
      </c>
      <c r="AP30" s="100">
        <f>VLOOKUP($A30,情景假设!$A$166:$AP$211,COLUMN(情景假设!W$165),0)</f>
        <v>4675.2026914428161</v>
      </c>
      <c r="AQ30" s="100">
        <f>VLOOKUP($A30,情景假设!$A$166:$AP$211,COLUMN(情景假设!X$165),0)</f>
        <v>4658.2516853354718</v>
      </c>
      <c r="AR30" s="100">
        <f>VLOOKUP($A30,情景假设!$A$166:$AP$211,COLUMN(情景假设!Y$165),0)</f>
        <v>4642.636009757427</v>
      </c>
      <c r="AS30" s="100">
        <f>VLOOKUP($A30,情景假设!$A$166:$AP$211,COLUMN(情景假设!Z$165),0)</f>
        <v>4628.3013189844733</v>
      </c>
      <c r="AT30" s="100">
        <f>VLOOKUP($A30,情景假设!$A$166:$AP$211,COLUMN(情景假设!AA$165),0)</f>
        <v>4615.1948619771683</v>
      </c>
      <c r="AU30" s="65">
        <f>VLOOKUP($A30,情景假设!$A$166:$AP$211,COLUMN(情景假设!AB$165),0)</f>
        <v>4603.2653553275213</v>
      </c>
      <c r="AV30" s="100">
        <f>VLOOKUP($A30,情景假设!$A$166:$AP$211,COLUMN(情景假设!AC$165),0)</f>
        <v>4592.4628631020241</v>
      </c>
      <c r="AW30" s="100">
        <f>VLOOKUP($A30,情景假设!$A$166:$AP$211,COLUMN(情景假设!AD$165),0)</f>
        <v>4582.7386831917693</v>
      </c>
      <c r="AX30" s="100">
        <f>VLOOKUP($A30,情景假设!$A$166:$AP$211,COLUMN(情景假设!AE$165),0)</f>
        <v>4574.0452398141933</v>
      </c>
      <c r="AY30" s="102">
        <f>VLOOKUP($A30,情景假设!$A$166:$AP$211,COLUMN(情景假设!AF$165),0)</f>
        <v>4566.3359818430308</v>
      </c>
      <c r="AZ30" s="65">
        <f>VLOOKUP($A30,情景假设!$A$166:$AP$211,COLUMN(情景假设!AG$165),0)</f>
        <v>4559.5652866728096</v>
      </c>
      <c r="BA30" s="100">
        <f>VLOOKUP($A30,情景假设!$A$166:$AP$211,COLUMN(情景假设!AH$165),0)</f>
        <v>4553.6883693516093</v>
      </c>
      <c r="BB30" s="100">
        <f>VLOOKUP($A30,情景假设!$A$166:$AP$211,COLUMN(情景假设!AI$165),0)</f>
        <v>4548.6611967421868</v>
      </c>
      <c r="BC30" s="100">
        <f>VLOOKUP($A30,情景假设!$A$166:$AP$211,COLUMN(情景假设!AJ$165),0)</f>
        <v>4544.4404064948576</v>
      </c>
      <c r="BD30" s="66">
        <f>VLOOKUP($A30,情景假设!$A$166:$AP$211,COLUMN(情景假设!AK$165),0)</f>
        <v>4540.983230638677</v>
      </c>
      <c r="BE30" s="100">
        <f>VLOOKUP($A30,情景假设!$A$166:$AP$211,COLUMN(情景假设!AL$165),0)</f>
        <v>4538.2474236183434</v>
      </c>
      <c r="BF30" s="100">
        <f>VLOOKUP($A30,情景假设!$A$166:$AP$211,COLUMN(情景假设!AM$165),0)</f>
        <v>4536.1911946231567</v>
      </c>
      <c r="BG30" s="100">
        <f>VLOOKUP($A30,情景假设!$A$166:$AP$211,COLUMN(情景假设!AN$165),0)</f>
        <v>4534.7731440737616</v>
      </c>
      <c r="BH30" s="100">
        <f>VLOOKUP($A30,情景假设!$A$166:$AP$211,COLUMN(情景假设!AO$165),0)</f>
        <v>4533.9522041482214</v>
      </c>
      <c r="BI30" s="102">
        <f>VLOOKUP($A30,情景假设!$A$166:$AP$211,COLUMN(情景假设!AP$165),0)</f>
        <v>4533.6875832456026</v>
      </c>
    </row>
    <row r="31" spans="1:61" x14ac:dyDescent="0.2">
      <c r="A31" s="23" t="s">
        <v>121</v>
      </c>
      <c r="B31" s="53"/>
      <c r="C31" s="54"/>
      <c r="D31" s="54"/>
      <c r="E31" s="54"/>
      <c r="F31" s="55"/>
      <c r="G31" s="53"/>
      <c r="H31" s="54"/>
      <c r="I31" s="54">
        <f>'历史数据 (2001-2022, 当年价) '!I31*I$77</f>
        <v>960.49923103428591</v>
      </c>
      <c r="J31" s="54">
        <f>'历史数据 (2001-2022, 当年价) '!J31*J$77</f>
        <v>990.62110956548941</v>
      </c>
      <c r="K31" s="55">
        <f>'历史数据 (2001-2022, 当年价) '!K31*K$77</f>
        <v>1105.3457185260063</v>
      </c>
      <c r="L31" s="53">
        <f>'历史数据 (2001-2022, 当年价) '!L31*L$77</f>
        <v>1209.7378757621632</v>
      </c>
      <c r="M31" s="54">
        <f>'历史数据 (2001-2022, 当年价) '!M31*M$77</f>
        <v>1267.9807982271564</v>
      </c>
      <c r="N31" s="54">
        <f>'历史数据 (2001-2022, 当年价) '!N31*N$77</f>
        <v>1347.8717215792374</v>
      </c>
      <c r="O31" s="54">
        <f>'历史数据 (2001-2022, 当年价) '!O31*O$77</f>
        <v>1421.466988732664</v>
      </c>
      <c r="P31" s="54">
        <f>'历史数据 (2001-2022, 当年价) '!P31*P$77</f>
        <v>1438.9096272736515</v>
      </c>
      <c r="Q31" s="53">
        <f>'历史数据 (2001-2022, 当年价) '!Q31*Q$77</f>
        <v>1489.8672732730606</v>
      </c>
      <c r="R31" s="54">
        <f>'历史数据 (2001-2022, 当年价) '!R31*R$77</f>
        <v>1658.8647683805762</v>
      </c>
      <c r="S31" s="54">
        <f>'历史数据 (2001-2022, 当年价) '!S31*S$77</f>
        <v>1760.7433815949707</v>
      </c>
      <c r="T31" s="54">
        <f>'历史数据 (2001-2022, 当年价) '!T31*T$77</f>
        <v>1740.091712310071</v>
      </c>
      <c r="U31" s="55">
        <f>'历史数据 (2001-2022, 当年价) '!U31*U$77</f>
        <v>1649.6368760600501</v>
      </c>
      <c r="V31" s="54">
        <f>'历史数据 (2001-2022, 当年价) '!V31*V$77</f>
        <v>1909.953713647637</v>
      </c>
      <c r="W31" s="54">
        <f>'历史数据 (2001-2022, 当年价) '!W31*W$77</f>
        <v>1947.9528299445335</v>
      </c>
      <c r="X31" s="100">
        <f>VLOOKUP($A31,情景假设!$A$166:$AP$211,COLUMN(情景假设!E$165),0)</f>
        <v>1967.977892159767</v>
      </c>
      <c r="Y31" s="100">
        <f>VLOOKUP($A31,情景假设!$A$166:$AP$211,COLUMN(情景假设!F$165),0)</f>
        <v>2018.814307488449</v>
      </c>
      <c r="Z31" s="101">
        <f>VLOOKUP($A31,情景假设!$A$166:$AP$211,COLUMN(情景假设!G$165),0)</f>
        <v>2086.5708862070792</v>
      </c>
      <c r="AA31" s="65">
        <f>VLOOKUP($A31,情景假设!$A$166:$AP$211,COLUMN(情景假设!H$165),0)</f>
        <v>2158.586964912894</v>
      </c>
      <c r="AB31" s="100">
        <f>VLOOKUP($A31,情景假设!$A$166:$AP$211,COLUMN(情景假设!I$165),0)</f>
        <v>2230.9806345569532</v>
      </c>
      <c r="AC31" s="100">
        <f>VLOOKUP($A31,情景假设!$A$166:$AP$211,COLUMN(情景假设!J$165),0)</f>
        <v>2302.0507613524669</v>
      </c>
      <c r="AD31" s="100">
        <f>VLOOKUP($A31,情景假设!$A$166:$AP$211,COLUMN(情景假设!K$165),0)</f>
        <v>2369.8989978216841</v>
      </c>
      <c r="AE31" s="102">
        <f>VLOOKUP($A31,情景假设!$A$166:$AP$211,COLUMN(情景假设!L$165),0)</f>
        <v>2432.4483443224499</v>
      </c>
      <c r="AF31" s="100">
        <f>VLOOKUP($A31,情景假设!$A$166:$AP$211,COLUMN(情景假设!M$165),0)</f>
        <v>2487.8683554100221</v>
      </c>
      <c r="AG31" s="100">
        <f>VLOOKUP($A31,情景假设!$A$166:$AP$211,COLUMN(情景假设!N$165),0)</f>
        <v>2535.857281297594</v>
      </c>
      <c r="AH31" s="100">
        <f>VLOOKUP($A31,情景假设!$A$166:$AP$211,COLUMN(情景假设!O$165),0)</f>
        <v>2576.6038660492381</v>
      </c>
      <c r="AI31" s="100">
        <f>VLOOKUP($A31,情景假设!$A$166:$AP$211,COLUMN(情景假设!P$165),0)</f>
        <v>2610.4040122368142</v>
      </c>
      <c r="AJ31" s="101">
        <f>VLOOKUP($A31,情景假设!$A$166:$AP$211,COLUMN(情景假设!Q$165),0)</f>
        <v>2637.6479137686028</v>
      </c>
      <c r="AK31" s="65">
        <f>VLOOKUP($A31,情景假设!$A$166:$AP$211,COLUMN(情景假设!R$165),0)</f>
        <v>2658.7642953647578</v>
      </c>
      <c r="AL31" s="100">
        <f>VLOOKUP($A31,情景假设!$A$166:$AP$211,COLUMN(情景假设!S$165),0)</f>
        <v>2674.07814506554</v>
      </c>
      <c r="AM31" s="100">
        <f>VLOOKUP($A31,情景假设!$A$166:$AP$211,COLUMN(情景假设!T$165),0)</f>
        <v>2683.9228093367192</v>
      </c>
      <c r="AN31" s="100">
        <f>VLOOKUP($A31,情景假设!$A$166:$AP$211,COLUMN(情景假设!U$165),0)</f>
        <v>2688.673371468969</v>
      </c>
      <c r="AO31" s="66">
        <f>VLOOKUP($A31,情景假设!$A$166:$AP$211,COLUMN(情景假设!V$165),0)</f>
        <v>2688.7386925604778</v>
      </c>
      <c r="AP31" s="100">
        <f>VLOOKUP($A31,情景假设!$A$166:$AP$211,COLUMN(情景假设!W$165),0)</f>
        <v>2684.5537411020109</v>
      </c>
      <c r="AQ31" s="100">
        <f>VLOOKUP($A31,情景假设!$A$166:$AP$211,COLUMN(情景假设!X$165),0)</f>
        <v>2676.5723685684379</v>
      </c>
      <c r="AR31" s="100">
        <f>VLOOKUP($A31,情景假设!$A$166:$AP$211,COLUMN(情景假设!Y$165),0)</f>
        <v>2665.2606579186072</v>
      </c>
      <c r="AS31" s="100">
        <f>VLOOKUP($A31,情景假设!$A$166:$AP$211,COLUMN(情景假设!Z$165),0)</f>
        <v>2651.0909419951222</v>
      </c>
      <c r="AT31" s="100">
        <f>VLOOKUP($A31,情景假设!$A$166:$AP$211,COLUMN(情景假设!AA$165),0)</f>
        <v>2634.5365605741872</v>
      </c>
      <c r="AU31" s="65">
        <f>VLOOKUP($A31,情景假设!$A$166:$AP$211,COLUMN(情景假设!AB$165),0)</f>
        <v>2616.0673990838668</v>
      </c>
      <c r="AV31" s="100">
        <f>VLOOKUP($A31,情景假设!$A$166:$AP$211,COLUMN(情景假设!AC$165),0)</f>
        <v>2596.146229396425</v>
      </c>
      <c r="AW31" s="100">
        <f>VLOOKUP($A31,情景假设!$A$166:$AP$211,COLUMN(情景假设!AD$165),0)</f>
        <v>2575.2258540027642</v>
      </c>
      <c r="AX31" s="100">
        <f>VLOOKUP($A31,情景假设!$A$166:$AP$211,COLUMN(情景假设!AE$165),0)</f>
        <v>2553.7470395009632</v>
      </c>
      <c r="AY31" s="102">
        <f>VLOOKUP($A31,情景假设!$A$166:$AP$211,COLUMN(情景假设!AF$165),0)</f>
        <v>2532.1372137259318</v>
      </c>
      <c r="AZ31" s="65">
        <f>VLOOKUP($A31,情景假设!$A$166:$AP$211,COLUMN(情景假设!AG$165),0)</f>
        <v>2510.8098929382031</v>
      </c>
      <c r="BA31" s="100">
        <f>VLOOKUP($A31,情景假设!$A$166:$AP$211,COLUMN(情景假设!AH$165),0)</f>
        <v>2490.1648011114848</v>
      </c>
      <c r="BB31" s="100">
        <f>VLOOKUP($A31,情景假设!$A$166:$AP$211,COLUMN(情景假设!AI$165),0)</f>
        <v>2470.588642290109</v>
      </c>
      <c r="BC31" s="100">
        <f>VLOOKUP($A31,情景假设!$A$166:$AP$211,COLUMN(情景假设!AJ$165),0)</f>
        <v>2452.4564889817461</v>
      </c>
      <c r="BD31" s="66">
        <f>VLOOKUP($A31,情景假设!$A$166:$AP$211,COLUMN(情景假设!AK$165),0)</f>
        <v>2436.1337543657241</v>
      </c>
      <c r="BE31" s="100">
        <f>VLOOKUP($A31,情景假设!$A$166:$AP$211,COLUMN(情景假设!AL$165),0)</f>
        <v>2421.9787235200629</v>
      </c>
      <c r="BF31" s="100">
        <f>VLOOKUP($A31,情景假设!$A$166:$AP$211,COLUMN(情景假设!AM$165),0)</f>
        <v>2410.3456287414629</v>
      </c>
      <c r="BG31" s="100">
        <f>VLOOKUP($A31,情景假设!$A$166:$AP$211,COLUMN(情景假设!AN$165),0)</f>
        <v>2401.5882662675658</v>
      </c>
      <c r="BH31" s="100">
        <f>VLOOKUP($A31,情景假设!$A$166:$AP$211,COLUMN(情景假设!AO$165),0)</f>
        <v>2396.0641663204342</v>
      </c>
      <c r="BI31" s="102">
        <f>VLOOKUP($A31,情景假设!$A$166:$AP$211,COLUMN(情景假设!AP$165),0)</f>
        <v>2394.139345501314</v>
      </c>
    </row>
    <row r="32" spans="1:61" x14ac:dyDescent="0.2">
      <c r="A32" s="23" t="s">
        <v>122</v>
      </c>
      <c r="B32" s="53"/>
      <c r="C32" s="54"/>
      <c r="D32" s="54"/>
      <c r="E32" s="54"/>
      <c r="F32" s="55"/>
      <c r="G32" s="53"/>
      <c r="H32" s="54"/>
      <c r="I32" s="54">
        <f>'历史数据 (2001-2022, 当年价) '!I32*I$77</f>
        <v>1237.2348438757313</v>
      </c>
      <c r="J32" s="54">
        <f>'历史数据 (2001-2022, 当年价) '!J32*J$77</f>
        <v>1260.7885849418121</v>
      </c>
      <c r="K32" s="55">
        <f>'历史数据 (2001-2022, 当年价) '!K32*K$77</f>
        <v>1389.6603169510863</v>
      </c>
      <c r="L32" s="53">
        <f>'历史数据 (2001-2022, 当年价) '!L32*L$77</f>
        <v>1498.203935994324</v>
      </c>
      <c r="M32" s="54">
        <f>'历史数据 (2001-2022, 当年价) '!M32*M$77</f>
        <v>1581.7453247763906</v>
      </c>
      <c r="N32" s="54">
        <f>'历史数据 (2001-2022, 当年价) '!N32*N$77</f>
        <v>1705.4469690205001</v>
      </c>
      <c r="O32" s="54">
        <f>'历史数据 (2001-2022, 当年价) '!O32*O$77</f>
        <v>1857.428402654961</v>
      </c>
      <c r="P32" s="54">
        <f>'历史数据 (2001-2022, 当年价) '!P32*P$77</f>
        <v>1864.3612617991985</v>
      </c>
      <c r="Q32" s="53">
        <f>'历史数据 (2001-2022, 当年价) '!Q32*Q$77</f>
        <v>1877.6232138558726</v>
      </c>
      <c r="R32" s="54">
        <f>'历史数据 (2001-2022, 当年价) '!R32*R$77</f>
        <v>2073.499402210462</v>
      </c>
      <c r="S32" s="54">
        <f>'历史数据 (2001-2022, 当年价) '!S32*S$77</f>
        <v>2225.6176241314952</v>
      </c>
      <c r="T32" s="54">
        <f>'历史数据 (2001-2022, 当年价) '!T32*T$77</f>
        <v>2169.4713333944724</v>
      </c>
      <c r="U32" s="55">
        <f>'历史数据 (2001-2022, 当年价) '!U32*U$77</f>
        <v>1972.7493616245627</v>
      </c>
      <c r="V32" s="54">
        <f>'历史数据 (2001-2022, 当年价) '!V32*V$77</f>
        <v>2360.0523650119308</v>
      </c>
      <c r="W32" s="54">
        <f>'历史数据 (2001-2022, 当年价) '!W32*W$77</f>
        <v>2335.0838323778685</v>
      </c>
      <c r="X32" s="100">
        <f>VLOOKUP($A32,情景假设!$A$166:$AP$211,COLUMN(情景假设!E$165),0)</f>
        <v>2356.3924894802872</v>
      </c>
      <c r="Y32" s="100">
        <f>VLOOKUP($A32,情景假设!$A$166:$AP$211,COLUMN(情景假设!F$165),0)</f>
        <v>2410.848253291635</v>
      </c>
      <c r="Z32" s="101">
        <f>VLOOKUP($A32,情景假设!$A$166:$AP$211,COLUMN(情景假设!G$165),0)</f>
        <v>2484.2734228384329</v>
      </c>
      <c r="AA32" s="65">
        <f>VLOOKUP($A32,情景假设!$A$166:$AP$211,COLUMN(情景假设!H$165),0)</f>
        <v>2563.7977792676711</v>
      </c>
      <c r="AB32" s="100">
        <f>VLOOKUP($A32,情景假设!$A$166:$AP$211,COLUMN(情景假设!I$165),0)</f>
        <v>2645.08841953007</v>
      </c>
      <c r="AC32" s="100">
        <f>VLOOKUP($A32,情景假设!$A$166:$AP$211,COLUMN(情景假设!J$165),0)</f>
        <v>2725.8582977483311</v>
      </c>
      <c r="AD32" s="100">
        <f>VLOOKUP($A32,情景假设!$A$166:$AP$211,COLUMN(情景假设!K$165),0)</f>
        <v>2803.5455213824762</v>
      </c>
      <c r="AE32" s="102">
        <f>VLOOKUP($A32,情景假设!$A$166:$AP$211,COLUMN(情景假设!L$165),0)</f>
        <v>2875.3307242518622</v>
      </c>
      <c r="AF32" s="100">
        <f>VLOOKUP($A32,情景假设!$A$166:$AP$211,COLUMN(情景假设!M$165),0)</f>
        <v>2938.7283526675642</v>
      </c>
      <c r="AG32" s="100">
        <f>VLOOKUP($A32,情景假设!$A$166:$AP$211,COLUMN(情景假设!N$165),0)</f>
        <v>2993.3814792181352</v>
      </c>
      <c r="AH32" s="100">
        <f>VLOOKUP($A32,情景假设!$A$166:$AP$211,COLUMN(情景假设!O$165),0)</f>
        <v>3039.5983960231611</v>
      </c>
      <c r="AI32" s="100">
        <f>VLOOKUP($A32,情景假设!$A$166:$AP$211,COLUMN(情景假设!P$165),0)</f>
        <v>3077.814138363196</v>
      </c>
      <c r="AJ32" s="101">
        <f>VLOOKUP($A32,情景假设!$A$166:$AP$211,COLUMN(情景假设!Q$165),0)</f>
        <v>3108.5735486439798</v>
      </c>
      <c r="AK32" s="65">
        <f>VLOOKUP($A32,情景假设!$A$166:$AP$211,COLUMN(情景假设!R$165),0)</f>
        <v>3132.4492776181091</v>
      </c>
      <c r="AL32" s="100">
        <f>VLOOKUP($A32,情景假设!$A$166:$AP$211,COLUMN(情景假设!S$165),0)</f>
        <v>3149.827895986552</v>
      </c>
      <c r="AM32" s="100">
        <f>VLOOKUP($A32,情景假设!$A$166:$AP$211,COLUMN(情景假设!T$165),0)</f>
        <v>3161.0855898911591</v>
      </c>
      <c r="AN32" s="100">
        <f>VLOOKUP($A32,情景假设!$A$166:$AP$211,COLUMN(情景假设!U$165),0)</f>
        <v>3166.6430575840218</v>
      </c>
      <c r="AO32" s="66">
        <f>VLOOKUP($A32,情景假设!$A$166:$AP$211,COLUMN(情景假设!V$165),0)</f>
        <v>3166.9570465549368</v>
      </c>
      <c r="AP32" s="100">
        <f>VLOOKUP($A32,情景假设!$A$166:$AP$211,COLUMN(情景假设!W$165),0)</f>
        <v>3162.5122127901568</v>
      </c>
      <c r="AQ32" s="100">
        <f>VLOOKUP($A32,情景假设!$A$166:$AP$211,COLUMN(情景假设!X$165),0)</f>
        <v>3153.8134612695112</v>
      </c>
      <c r="AR32" s="100">
        <f>VLOOKUP($A32,情景假设!$A$166:$AP$211,COLUMN(情景假设!Y$165),0)</f>
        <v>3141.3788960209622</v>
      </c>
      <c r="AS32" s="100">
        <f>VLOOKUP($A32,情景假设!$A$166:$AP$211,COLUMN(情景假设!Z$165),0)</f>
        <v>3125.7334779555581</v>
      </c>
      <c r="AT32" s="100">
        <f>VLOOKUP($A32,情景假设!$A$166:$AP$211,COLUMN(情景假设!AA$165),0)</f>
        <v>3107.4034603329501</v>
      </c>
      <c r="AU32" s="65">
        <f>VLOOKUP($A32,情景假设!$A$166:$AP$211,COLUMN(情景假设!AB$165),0)</f>
        <v>3086.911645864916</v>
      </c>
      <c r="AV32" s="100">
        <f>VLOOKUP($A32,情景假设!$A$166:$AP$211,COLUMN(情景假设!AC$165),0)</f>
        <v>3064.7734867377339</v>
      </c>
      <c r="AW32" s="100">
        <f>VLOOKUP($A32,情景假设!$A$166:$AP$211,COLUMN(情景假设!AD$165),0)</f>
        <v>3041.4940296055302</v>
      </c>
      <c r="AX32" s="100">
        <f>VLOOKUP($A32,情景假设!$A$166:$AP$211,COLUMN(情景假设!AE$165),0)</f>
        <v>3017.565692079731</v>
      </c>
      <c r="AY32" s="102">
        <f>VLOOKUP($A32,情景假设!$A$166:$AP$211,COLUMN(情景假设!AF$165),0)</f>
        <v>2993.466845465281</v>
      </c>
      <c r="AZ32" s="65">
        <f>VLOOKUP($A32,情景假设!$A$166:$AP$211,COLUMN(情景假设!AG$165),0)</f>
        <v>2969.661170406629</v>
      </c>
      <c r="BA32" s="100">
        <f>VLOOKUP($A32,情景假设!$A$166:$AP$211,COLUMN(情景假设!AH$165),0)</f>
        <v>2946.5977475513819</v>
      </c>
      <c r="BB32" s="100">
        <f>VLOOKUP($A32,情景假设!$A$166:$AP$211,COLUMN(情景假设!AI$165),0)</f>
        <v>2924.7118441091652</v>
      </c>
      <c r="BC32" s="100">
        <f>VLOOKUP($A32,情景假设!$A$166:$AP$211,COLUMN(情景假设!AJ$165),0)</f>
        <v>2904.4263590438359</v>
      </c>
      <c r="BD32" s="66">
        <f>VLOOKUP($A32,情景假设!$A$166:$AP$211,COLUMN(情景假设!AK$165),0)</f>
        <v>2886.1538943576952</v>
      </c>
      <c r="BE32" s="100">
        <f>VLOOKUP($A32,情景假设!$A$166:$AP$211,COLUMN(情景假设!AL$165),0)</f>
        <v>2870.2994273031991</v>
      </c>
      <c r="BF32" s="100">
        <f>VLOOKUP($A32,情景假设!$A$166:$AP$211,COLUMN(情景假设!AM$165),0)</f>
        <v>2857.26356823674</v>
      </c>
      <c r="BG32" s="100">
        <f>VLOOKUP($A32,情景假设!$A$166:$AP$211,COLUMN(情景假设!AN$165),0)</f>
        <v>2847.446401128409</v>
      </c>
      <c r="BH32" s="100">
        <f>VLOOKUP($A32,情景假设!$A$166:$AP$211,COLUMN(情景假设!AO$165),0)</f>
        <v>2841.251918468412</v>
      </c>
      <c r="BI32" s="102">
        <f>VLOOKUP($A32,情景假设!$A$166:$AP$211,COLUMN(情景假设!AP$165),0)</f>
        <v>2839.0930795848781</v>
      </c>
    </row>
    <row r="33" spans="1:61" x14ac:dyDescent="0.2">
      <c r="A33" s="23" t="s">
        <v>86</v>
      </c>
      <c r="B33" s="53"/>
      <c r="C33" s="54"/>
      <c r="D33" s="54"/>
      <c r="E33" s="54"/>
      <c r="F33" s="55"/>
      <c r="G33" s="53"/>
      <c r="H33" s="54"/>
      <c r="I33" s="54">
        <f>'历史数据 (2001-2022, 当年价) '!I33*I$77</f>
        <v>4625.6513765876116</v>
      </c>
      <c r="J33" s="54">
        <f>'历史数据 (2001-2022, 当年价) '!J33*J$77</f>
        <v>4612.8602684459884</v>
      </c>
      <c r="K33" s="55">
        <f>'历史数据 (2001-2022, 当年价) '!K33*K$77</f>
        <v>4909.6595710962438</v>
      </c>
      <c r="L33" s="53">
        <f>'历史数据 (2001-2022, 当年价) '!L33*L$77</f>
        <v>5076.1339274281618</v>
      </c>
      <c r="M33" s="54">
        <f>'历史数据 (2001-2022, 当年价) '!M33*M$77</f>
        <v>5136.8917752740663</v>
      </c>
      <c r="N33" s="54">
        <f>'历史数据 (2001-2022, 当年价) '!N33*N$77</f>
        <v>5177.5177742301576</v>
      </c>
      <c r="O33" s="54">
        <f>'历史数据 (2001-2022, 当年价) '!O33*O$77</f>
        <v>5231.8795946876407</v>
      </c>
      <c r="P33" s="54">
        <f>'历史数据 (2001-2022, 当年价) '!P33*P$77</f>
        <v>5330.8239788952933</v>
      </c>
      <c r="Q33" s="53">
        <f>'历史数据 (2001-2022, 当年价) '!Q33*Q$77</f>
        <v>5550.8237809702714</v>
      </c>
      <c r="R33" s="54">
        <f>'历史数据 (2001-2022, 当年价) '!R33*R$77</f>
        <v>5888.2933870137658</v>
      </c>
      <c r="S33" s="54">
        <f>'历史数据 (2001-2022, 当年价) '!S33*S$77</f>
        <v>6238.1949839855151</v>
      </c>
      <c r="T33" s="54">
        <f>'历史数据 (2001-2022, 当年价) '!T33*T$77</f>
        <v>6315.3940380225322</v>
      </c>
      <c r="U33" s="55">
        <f>'历史数据 (2001-2022, 当年价) '!U33*U$77</f>
        <v>6152.0529589530752</v>
      </c>
      <c r="V33" s="54">
        <f>'历史数据 (2001-2022, 当年价) '!V33*V$77</f>
        <v>6456.6953675432605</v>
      </c>
      <c r="W33" s="54">
        <f>'历史数据 (2001-2022, 当年价) '!W33*W$77</f>
        <v>6224.4128368227912</v>
      </c>
      <c r="X33" s="100">
        <f>VLOOKUP($A33,情景假设!$A$166:$AP$211,COLUMN(情景假设!E$165),0)</f>
        <v>6283.2967559329436</v>
      </c>
      <c r="Y33" s="100">
        <f>VLOOKUP($A33,情景假设!$A$166:$AP$211,COLUMN(情景假设!F$165),0)</f>
        <v>6423.7161871903581</v>
      </c>
      <c r="Z33" s="101">
        <f>VLOOKUP($A33,情景假设!$A$166:$AP$211,COLUMN(情景假设!G$165),0)</f>
        <v>6590.0930946414028</v>
      </c>
      <c r="AA33" s="65">
        <f>VLOOKUP($A33,情景假设!$A$166:$AP$211,COLUMN(情景假设!H$165),0)</f>
        <v>6733.0605806038493</v>
      </c>
      <c r="AB33" s="100">
        <f>VLOOKUP($A33,情景假设!$A$166:$AP$211,COLUMN(情景假设!I$165),0)</f>
        <v>6843.9775376690168</v>
      </c>
      <c r="AC33" s="100">
        <f>VLOOKUP($A33,情景假设!$A$166:$AP$211,COLUMN(情景假设!J$165),0)</f>
        <v>6925.5061346965003</v>
      </c>
      <c r="AD33" s="100">
        <f>VLOOKUP($A33,情景假设!$A$166:$AP$211,COLUMN(情景假设!K$165),0)</f>
        <v>6980.9279998153552</v>
      </c>
      <c r="AE33" s="102">
        <f>VLOOKUP($A33,情景假设!$A$166:$AP$211,COLUMN(情景假设!L$165),0)</f>
        <v>7013.9926299134586</v>
      </c>
      <c r="AF33" s="100">
        <f>VLOOKUP($A33,情景假设!$A$166:$AP$211,COLUMN(情景假设!M$165),0)</f>
        <v>7028.1623190105538</v>
      </c>
      <c r="AG33" s="100">
        <f>VLOOKUP($A33,情景假设!$A$166:$AP$211,COLUMN(情景假设!N$165),0)</f>
        <v>7024.6467192546679</v>
      </c>
      <c r="AH33" s="100">
        <f>VLOOKUP($A33,情景假设!$A$166:$AP$211,COLUMN(情景假设!O$165),0)</f>
        <v>7004.1805288624428</v>
      </c>
      <c r="AI33" s="100">
        <f>VLOOKUP($A33,情景假设!$A$166:$AP$211,COLUMN(情景假设!P$165),0)</f>
        <v>6967.6162927723844</v>
      </c>
      <c r="AJ33" s="101">
        <f>VLOOKUP($A33,情景假设!$A$166:$AP$211,COLUMN(情景假设!Q$165),0)</f>
        <v>6915.9060420786818</v>
      </c>
      <c r="AK33" s="65">
        <f>VLOOKUP($A33,情景假设!$A$166:$AP$211,COLUMN(情景假设!R$165),0)</f>
        <v>6850.1915521626879</v>
      </c>
      <c r="AL33" s="100">
        <f>VLOOKUP($A33,情景假设!$A$166:$AP$211,COLUMN(情景假设!S$165),0)</f>
        <v>6772.1024260088807</v>
      </c>
      <c r="AM33" s="100">
        <f>VLOOKUP($A33,情景假设!$A$166:$AP$211,COLUMN(情景假设!T$165),0)</f>
        <v>6683.3897123132674</v>
      </c>
      <c r="AN33" s="100">
        <f>VLOOKUP($A33,情景假设!$A$166:$AP$211,COLUMN(情景假设!U$165),0)</f>
        <v>6585.7890237435086</v>
      </c>
      <c r="AO33" s="66">
        <f>VLOOKUP($A33,情景假设!$A$166:$AP$211,COLUMN(情景假设!V$165),0)</f>
        <v>6480.9981458593047</v>
      </c>
      <c r="AP33" s="100">
        <f>VLOOKUP($A33,情景假设!$A$166:$AP$211,COLUMN(情景假设!W$165),0)</f>
        <v>6370.6585751000648</v>
      </c>
      <c r="AQ33" s="100">
        <f>VLOOKUP($A33,情景假设!$A$166:$AP$211,COLUMN(情景假设!X$165),0)</f>
        <v>6256.3409505002664</v>
      </c>
      <c r="AR33" s="100">
        <f>VLOOKUP($A33,情景假设!$A$166:$AP$211,COLUMN(情景假设!Y$165),0)</f>
        <v>6139.5342409221112</v>
      </c>
      <c r="AS33" s="100">
        <f>VLOOKUP($A33,情景假设!$A$166:$AP$211,COLUMN(情景假设!Z$165),0)</f>
        <v>6021.6384704209231</v>
      </c>
      <c r="AT33" s="100">
        <f>VLOOKUP($A33,情景假设!$A$166:$AP$211,COLUMN(情景假设!AA$165),0)</f>
        <v>5903.9607080819969</v>
      </c>
      <c r="AU33" s="65">
        <f>VLOOKUP($A33,情景假设!$A$166:$AP$211,COLUMN(情景假设!AB$165),0)</f>
        <v>5787.7140136678736</v>
      </c>
      <c r="AV33" s="100">
        <f>VLOOKUP($A33,情景假设!$A$166:$AP$211,COLUMN(情景假设!AC$165),0)</f>
        <v>5674.0190145308006</v>
      </c>
      <c r="AW33" s="100">
        <f>VLOOKUP($A33,情景假设!$A$166:$AP$211,COLUMN(情景假设!AD$165),0)</f>
        <v>5563.9077899981776</v>
      </c>
      <c r="AX33" s="100">
        <f>VLOOKUP($A33,情景假设!$A$166:$AP$211,COLUMN(情景假设!AE$165),0)</f>
        <v>5458.3297542630398</v>
      </c>
      <c r="AY33" s="102">
        <f>VLOOKUP($A33,情景假设!$A$166:$AP$211,COLUMN(情景假设!AF$165),0)</f>
        <v>5358.1592552134789</v>
      </c>
      <c r="AZ33" s="65">
        <f>VLOOKUP($A33,情景假设!$A$166:$AP$211,COLUMN(情景假设!AG$165),0)</f>
        <v>5264.2046423449337</v>
      </c>
      <c r="BA33" s="100">
        <f>VLOOKUP($A33,情景假设!$A$166:$AP$211,COLUMN(情景假设!AH$165),0)</f>
        <v>5177.2185999711237</v>
      </c>
      <c r="BB33" s="100">
        <f>VLOOKUP($A33,情景假设!$A$166:$AP$211,COLUMN(情景假设!AI$165),0)</f>
        <v>5097.9095908421014</v>
      </c>
      <c r="BC33" s="100">
        <f>VLOOKUP($A33,情景假设!$A$166:$AP$211,COLUMN(情景假设!AJ$165),0)</f>
        <v>5026.9543089120834</v>
      </c>
      <c r="BD33" s="66">
        <f>VLOOKUP($A33,情景假设!$A$166:$AP$211,COLUMN(情景假设!AK$165),0)</f>
        <v>4965.0110977961313</v>
      </c>
      <c r="BE33" s="100">
        <f>VLOOKUP($A33,情景假设!$A$166:$AP$211,COLUMN(情景假设!AL$165),0)</f>
        <v>4912.7343533744934</v>
      </c>
      <c r="BF33" s="100">
        <f>VLOOKUP($A33,情景假设!$A$166:$AP$211,COLUMN(情景假设!AM$165),0)</f>
        <v>4870.7899955766843</v>
      </c>
      <c r="BG33" s="100">
        <f>VLOOKUP($A33,情景假设!$A$166:$AP$211,COLUMN(情景假设!AN$165),0)</f>
        <v>4839.8721667571426</v>
      </c>
      <c r="BH33" s="100">
        <f>VLOOKUP($A33,情景假设!$A$166:$AP$211,COLUMN(情景假设!AO$165),0)</f>
        <v>4820.7213940976744</v>
      </c>
      <c r="BI33" s="102">
        <f>VLOOKUP($A33,情景假设!$A$166:$AP$211,COLUMN(情景假设!AP$165),0)</f>
        <v>4814.1445437600141</v>
      </c>
    </row>
    <row r="34" spans="1:61" x14ac:dyDescent="0.2">
      <c r="A34" s="23" t="s">
        <v>123</v>
      </c>
      <c r="B34" s="53"/>
      <c r="C34" s="54"/>
      <c r="D34" s="54"/>
      <c r="E34" s="54"/>
      <c r="F34" s="55"/>
      <c r="G34" s="53"/>
      <c r="H34" s="54"/>
      <c r="I34" s="54">
        <f>'历史数据 (2001-2022, 当年价) '!I34*I$77</f>
        <v>10307.621181201201</v>
      </c>
      <c r="J34" s="54">
        <f>'历史数据 (2001-2022, 当年价) '!J34*J$77</f>
        <v>11197.59429543964</v>
      </c>
      <c r="K34" s="55">
        <f>'历史数据 (2001-2022, 当年价) '!K34*K$77</f>
        <v>12559.64137823792</v>
      </c>
      <c r="L34" s="53">
        <f>'历史数据 (2001-2022, 当年价) '!L34*L$77</f>
        <v>13842.358017782368</v>
      </c>
      <c r="M34" s="54">
        <f>'历史数据 (2001-2022, 当年价) '!M34*M$77</f>
        <v>14719.644806821092</v>
      </c>
      <c r="N34" s="54">
        <f>'历史数据 (2001-2022, 当年价) '!N34*N$77</f>
        <v>15675.043022632364</v>
      </c>
      <c r="O34" s="54">
        <f>'历史数据 (2001-2022, 当年价) '!O34*O$77</f>
        <v>16576.00180083466</v>
      </c>
      <c r="P34" s="54">
        <f>'历史数据 (2001-2022, 当年价) '!P34*P$77</f>
        <v>17219.725535205271</v>
      </c>
      <c r="Q34" s="53">
        <f>'历史数据 (2001-2022, 当年价) '!Q34*Q$77</f>
        <v>18098.41766921154</v>
      </c>
      <c r="R34" s="54">
        <f>'历史数据 (2001-2022, 当年价) '!R34*R$77</f>
        <v>19015.540655849214</v>
      </c>
      <c r="S34" s="54">
        <f>'历史数据 (2001-2022, 当年价) '!S34*S$77</f>
        <v>19615.361201046722</v>
      </c>
      <c r="T34" s="54">
        <f>'历史数据 (2001-2022, 当年价) '!T34*T$77</f>
        <v>19801.368225340564</v>
      </c>
      <c r="U34" s="55">
        <f>'历史数据 (2001-2022, 当年价) '!U34*U$77</f>
        <v>19806.415285139785</v>
      </c>
      <c r="V34" s="54">
        <f>'历史数据 (2001-2022, 当年价) '!V34*V$77</f>
        <v>22210.139333921907</v>
      </c>
      <c r="W34" s="54">
        <f>'历史数据 (2001-2022, 当年价) '!W34*W$77</f>
        <v>24050.846611769</v>
      </c>
      <c r="X34" s="100">
        <f>VLOOKUP($A34,情景假设!$A$166:$AP$211,COLUMN(情景假设!E$165),0)</f>
        <v>24548.507196012441</v>
      </c>
      <c r="Y34" s="100">
        <f>VLOOKUP($A34,情景假设!$A$166:$AP$211,COLUMN(情景假设!F$165),0)</f>
        <v>25772.32073525136</v>
      </c>
      <c r="Z34" s="101">
        <f>VLOOKUP($A34,情景假设!$A$166:$AP$211,COLUMN(情景假设!G$165),0)</f>
        <v>27301.22359256287</v>
      </c>
      <c r="AA34" s="65">
        <f>VLOOKUP($A34,情景假设!$A$166:$AP$211,COLUMN(情景假设!H$165),0)</f>
        <v>28722.798893997191</v>
      </c>
      <c r="AB34" s="100">
        <f>VLOOKUP($A34,情景假设!$A$166:$AP$211,COLUMN(情景假设!I$165),0)</f>
        <v>29936.52276172012</v>
      </c>
      <c r="AC34" s="100">
        <f>VLOOKUP($A34,情景假设!$A$166:$AP$211,COLUMN(情景假设!J$165),0)</f>
        <v>30936.365070368902</v>
      </c>
      <c r="AD34" s="100">
        <f>VLOOKUP($A34,情景假设!$A$166:$AP$211,COLUMN(情景假设!K$165),0)</f>
        <v>31724.437486178911</v>
      </c>
      <c r="AE34" s="102">
        <f>VLOOKUP($A34,情景假设!$A$166:$AP$211,COLUMN(情景假设!L$165),0)</f>
        <v>32310.127753127741</v>
      </c>
      <c r="AF34" s="100">
        <f>VLOOKUP($A34,情景假设!$A$166:$AP$211,COLUMN(情景假设!M$165),0)</f>
        <v>32710.89417127717</v>
      </c>
      <c r="AG34" s="100">
        <f>VLOOKUP($A34,情景假设!$A$166:$AP$211,COLUMN(情景假设!N$165),0)</f>
        <v>32956.881259295827</v>
      </c>
      <c r="AH34" s="100">
        <f>VLOOKUP($A34,情景假设!$A$166:$AP$211,COLUMN(情景假设!O$165),0)</f>
        <v>33083.863339820011</v>
      </c>
      <c r="AI34" s="100">
        <f>VLOOKUP($A34,情景假设!$A$166:$AP$211,COLUMN(情景假设!P$165),0)</f>
        <v>33129.830802420671</v>
      </c>
      <c r="AJ34" s="101">
        <f>VLOOKUP($A34,情景假设!$A$166:$AP$211,COLUMN(情景假设!Q$165),0)</f>
        <v>33133.825101034818</v>
      </c>
      <c r="AK34" s="65">
        <f>VLOOKUP($A34,情景假设!$A$166:$AP$211,COLUMN(情景假设!R$165),0)</f>
        <v>33128.682490519961</v>
      </c>
      <c r="AL34" s="100">
        <f>VLOOKUP($A34,情景假设!$A$166:$AP$211,COLUMN(情景假设!S$165),0)</f>
        <v>33121.15530609282</v>
      </c>
      <c r="AM34" s="100">
        <f>VLOOKUP($A34,情景假设!$A$166:$AP$211,COLUMN(情景假设!T$165),0)</f>
        <v>33111.466001851637</v>
      </c>
      <c r="AN34" s="100">
        <f>VLOOKUP($A34,情景假设!$A$166:$AP$211,COLUMN(情景假设!U$165),0)</f>
        <v>33099.837227162418</v>
      </c>
      <c r="AO34" s="66">
        <f>VLOOKUP($A34,情景假设!$A$166:$AP$211,COLUMN(情景假设!V$165),0)</f>
        <v>33086.491689337097</v>
      </c>
      <c r="AP34" s="100">
        <f>VLOOKUP($A34,情景假设!$A$166:$AP$211,COLUMN(情景假设!W$165),0)</f>
        <v>33071.652031185062</v>
      </c>
      <c r="AQ34" s="100">
        <f>VLOOKUP($A34,情景假设!$A$166:$AP$211,COLUMN(情景假设!X$165),0)</f>
        <v>33055.540723473372</v>
      </c>
      <c r="AR34" s="100">
        <f>VLOOKUP($A34,情景假设!$A$166:$AP$211,COLUMN(情景假设!Y$165),0)</f>
        <v>33038.37997230859</v>
      </c>
      <c r="AS34" s="100">
        <f>VLOOKUP($A34,情景假设!$A$166:$AP$211,COLUMN(情景假设!Z$165),0)</f>
        <v>33020.391641435926</v>
      </c>
      <c r="AT34" s="100">
        <f>VLOOKUP($A34,情景假设!$A$166:$AP$211,COLUMN(情景假设!AA$165),0)</f>
        <v>33001.797189435667</v>
      </c>
      <c r="AU34" s="65">
        <f>VLOOKUP($A34,情景假设!$A$166:$AP$211,COLUMN(情景假设!AB$165),0)</f>
        <v>32982.817621781032</v>
      </c>
      <c r="AV34" s="100">
        <f>VLOOKUP($A34,情景假设!$A$166:$AP$211,COLUMN(情景假设!AC$165),0)</f>
        <v>32963.673457715777</v>
      </c>
      <c r="AW34" s="100">
        <f>VLOOKUP($A34,情景假设!$A$166:$AP$211,COLUMN(情景假设!AD$165),0)</f>
        <v>32944.584711897267</v>
      </c>
      <c r="AX34" s="100">
        <f>VLOOKUP($A34,情景假设!$A$166:$AP$211,COLUMN(情景假设!AE$165),0)</f>
        <v>32925.770890749111</v>
      </c>
      <c r="AY34" s="102">
        <f>VLOOKUP($A34,情景假设!$A$166:$AP$211,COLUMN(情景假设!AF$165),0)</f>
        <v>32907.451003465801</v>
      </c>
      <c r="AZ34" s="65">
        <f>VLOOKUP($A34,情景假设!$A$166:$AP$211,COLUMN(情景假设!AG$165),0)</f>
        <v>32889.843587609052</v>
      </c>
      <c r="BA34" s="100">
        <f>VLOOKUP($A34,情景假设!$A$166:$AP$211,COLUMN(情景假设!AH$165),0)</f>
        <v>32873.166749242817</v>
      </c>
      <c r="BB34" s="100">
        <f>VLOOKUP($A34,情景假设!$A$166:$AP$211,COLUMN(情景假设!AI$165),0)</f>
        <v>32857.638217558037</v>
      </c>
      <c r="BC34" s="100">
        <f>VLOOKUP($A34,情景假设!$A$166:$AP$211,COLUMN(情景假设!AJ$165),0)</f>
        <v>32843.475413947082</v>
      </c>
      <c r="BD34" s="66">
        <f>VLOOKUP($A34,情景假设!$A$166:$AP$211,COLUMN(情景假设!AK$165),0)</f>
        <v>32830.895535499629</v>
      </c>
      <c r="BE34" s="100">
        <f>VLOOKUP($A34,情景假设!$A$166:$AP$211,COLUMN(情景假设!AL$165),0)</f>
        <v>32820.115652907043</v>
      </c>
      <c r="BF34" s="100">
        <f>VLOOKUP($A34,情景假设!$A$166:$AP$211,COLUMN(情景假设!AM$165),0)</f>
        <v>32811.352822776433</v>
      </c>
      <c r="BG34" s="100">
        <f>VLOOKUP($A34,情景假设!$A$166:$AP$211,COLUMN(情景假设!AN$165),0)</f>
        <v>32804.824214377579</v>
      </c>
      <c r="BH34" s="100">
        <f>VLOOKUP($A34,情景假设!$A$166:$AP$211,COLUMN(情景假设!AO$165),0)</f>
        <v>32800.747250868619</v>
      </c>
      <c r="BI34" s="102">
        <f>VLOOKUP($A34,情景假设!$A$166:$AP$211,COLUMN(情景假设!AP$165),0)</f>
        <v>32799.339765067751</v>
      </c>
    </row>
    <row r="35" spans="1:61" x14ac:dyDescent="0.2">
      <c r="A35" s="23" t="s">
        <v>88</v>
      </c>
      <c r="B35" s="53"/>
      <c r="C35" s="54"/>
      <c r="D35" s="54"/>
      <c r="E35" s="54"/>
      <c r="F35" s="55"/>
      <c r="G35" s="53"/>
      <c r="H35" s="54"/>
      <c r="I35" s="54">
        <f>'历史数据 (2001-2022, 当年价) '!I35*I$77</f>
        <v>3511.6514206275415</v>
      </c>
      <c r="J35" s="54">
        <f>'历史数据 (2001-2022, 当年价) '!J35*J$77</f>
        <v>3821.5095498952564</v>
      </c>
      <c r="K35" s="55">
        <f>'历史数据 (2001-2022, 当年价) '!K35*K$77</f>
        <v>4275.2149454151495</v>
      </c>
      <c r="L35" s="53">
        <f>'历史数据 (2001-2022, 当年价) '!L35*L$77</f>
        <v>4843.2978802049302</v>
      </c>
      <c r="M35" s="54">
        <f>'历史数据 (2001-2022, 当年价) '!M35*M$77</f>
        <v>5279.3535482292027</v>
      </c>
      <c r="N35" s="54">
        <f>'历史数据 (2001-2022, 当年价) '!N35*N$77</f>
        <v>5692.229568301681</v>
      </c>
      <c r="O35" s="54">
        <f>'历史数据 (2001-2022, 当年价) '!O35*O$77</f>
        <v>6128.5494472918117</v>
      </c>
      <c r="P35" s="54">
        <f>'历史数据 (2001-2022, 当年价) '!P35*P$77</f>
        <v>6389.8065097620865</v>
      </c>
      <c r="Q35" s="53">
        <f>'历史数据 (2001-2022, 当年价) '!Q35*Q$77</f>
        <v>6909.1742549297605</v>
      </c>
      <c r="R35" s="54">
        <f>'历史数据 (2001-2022, 当年价) '!R35*R$77</f>
        <v>7860.7353543383379</v>
      </c>
      <c r="S35" s="54">
        <f>'历史数据 (2001-2022, 当年价) '!S35*S$77</f>
        <v>8586.1343391029313</v>
      </c>
      <c r="T35" s="54">
        <f>'历史数据 (2001-2022, 当年价) '!T35*T$77</f>
        <v>8824.8451278281718</v>
      </c>
      <c r="U35" s="55">
        <f>'历史数据 (2001-2022, 当年价) '!U35*U$77</f>
        <v>9040.5154886877699</v>
      </c>
      <c r="V35" s="54">
        <f>'历史数据 (2001-2022, 当年价) '!V35*V$77</f>
        <v>11747.284288306733</v>
      </c>
      <c r="W35" s="54">
        <f>'历史数据 (2001-2022, 当年价) '!W35*W$77</f>
        <v>11527.535972617879</v>
      </c>
      <c r="X35" s="100">
        <f>VLOOKUP($A35,情景假设!$A$166:$AP$211,COLUMN(情景假设!E$165),0)</f>
        <v>11758.211599829479</v>
      </c>
      <c r="Y35" s="100">
        <f>VLOOKUP($A35,情景假设!$A$166:$AP$211,COLUMN(情景假设!F$165),0)</f>
        <v>12315.35388766657</v>
      </c>
      <c r="Z35" s="101">
        <f>VLOOKUP($A35,情景假设!$A$166:$AP$211,COLUMN(情景假设!G$165),0)</f>
        <v>12986.44446963605</v>
      </c>
      <c r="AA35" s="65">
        <f>VLOOKUP($A35,情景假设!$A$166:$AP$211,COLUMN(情景假设!H$165),0)</f>
        <v>13569.48915793621</v>
      </c>
      <c r="AB35" s="100">
        <f>VLOOKUP($A35,情景假设!$A$166:$AP$211,COLUMN(情景假设!I$165),0)</f>
        <v>14040.40461630089</v>
      </c>
      <c r="AC35" s="100">
        <f>VLOOKUP($A35,情景假设!$A$166:$AP$211,COLUMN(情景假设!J$165),0)</f>
        <v>14431.347437134311</v>
      </c>
      <c r="AD35" s="100">
        <f>VLOOKUP($A35,情景假设!$A$166:$AP$211,COLUMN(情景假设!K$165),0)</f>
        <v>14781.330237427301</v>
      </c>
      <c r="AE35" s="102">
        <f>VLOOKUP($A35,情景假设!$A$166:$AP$211,COLUMN(情景假设!L$165),0)</f>
        <v>15134.489624690001</v>
      </c>
      <c r="AF35" s="100">
        <f>VLOOKUP($A35,情景假设!$A$166:$AP$211,COLUMN(情景假设!M$165),0)</f>
        <v>15529.84374128154</v>
      </c>
      <c r="AG35" s="100">
        <f>VLOOKUP($A35,情景假设!$A$166:$AP$211,COLUMN(情景假设!N$165),0)</f>
        <v>15970.759743518911</v>
      </c>
      <c r="AH35" s="100">
        <f>VLOOKUP($A35,情景假设!$A$166:$AP$211,COLUMN(情景假设!O$165),0)</f>
        <v>16450.78281378204</v>
      </c>
      <c r="AI35" s="100">
        <f>VLOOKUP($A35,情景假设!$A$166:$AP$211,COLUMN(情景假设!P$165),0)</f>
        <v>16962.63747398548</v>
      </c>
      <c r="AJ35" s="101">
        <f>VLOOKUP($A35,情景假设!$A$166:$AP$211,COLUMN(情景假设!Q$165),0)</f>
        <v>17498.036931044469</v>
      </c>
      <c r="AK35" s="65">
        <f>VLOOKUP($A35,情景假设!$A$166:$AP$211,COLUMN(情景假设!R$165),0)</f>
        <v>18049.04425174282</v>
      </c>
      <c r="AL35" s="100">
        <f>VLOOKUP($A35,情景假设!$A$166:$AP$211,COLUMN(情景假设!S$165),0)</f>
        <v>18612.88665074153</v>
      </c>
      <c r="AM35" s="100">
        <f>VLOOKUP($A35,情景假设!$A$166:$AP$211,COLUMN(情景假设!T$165),0)</f>
        <v>19188.016585413821</v>
      </c>
      <c r="AN35" s="100">
        <f>VLOOKUP($A35,情景假设!$A$166:$AP$211,COLUMN(情景假设!U$165),0)</f>
        <v>19772.676245468771</v>
      </c>
      <c r="AO35" s="66">
        <f>VLOOKUP($A35,情景假设!$A$166:$AP$211,COLUMN(情景假设!V$165),0)</f>
        <v>20364.888231655001</v>
      </c>
      <c r="AP35" s="100">
        <f>VLOOKUP($A35,情景假设!$A$166:$AP$211,COLUMN(情景假设!W$165),0)</f>
        <v>20962.44806426459</v>
      </c>
      <c r="AQ35" s="100">
        <f>VLOOKUP($A35,情景假设!$A$166:$AP$211,COLUMN(情景假设!X$165),0)</f>
        <v>21562.918893413771</v>
      </c>
      <c r="AR35" s="100">
        <f>VLOOKUP($A35,情景假设!$A$166:$AP$211,COLUMN(情景假设!Y$165),0)</f>
        <v>22163.628798136491</v>
      </c>
      <c r="AS35" s="100">
        <f>VLOOKUP($A35,情景假设!$A$166:$AP$211,COLUMN(情景假设!Z$165),0)</f>
        <v>22761.671069197961</v>
      </c>
      <c r="AT35" s="100">
        <f>VLOOKUP($A35,情景假设!$A$166:$AP$211,COLUMN(情景假设!AA$165),0)</f>
        <v>23353.907869717419</v>
      </c>
      <c r="AU35" s="65">
        <f>VLOOKUP($A35,情景假设!$A$166:$AP$211,COLUMN(情景假设!AB$165),0)</f>
        <v>23936.977656695512</v>
      </c>
      <c r="AV35" s="100">
        <f>VLOOKUP($A35,情景假设!$A$166:$AP$211,COLUMN(情景假设!AC$165),0)</f>
        <v>24507.306723931091</v>
      </c>
      <c r="AW35" s="100">
        <f>VLOOKUP($A35,情景假设!$A$166:$AP$211,COLUMN(情景假设!AD$165),0)</f>
        <v>25061.12519127359</v>
      </c>
      <c r="AX35" s="100">
        <f>VLOOKUP($A35,情景假设!$A$166:$AP$211,COLUMN(情景假设!AE$165),0)</f>
        <v>25594.487715568379</v>
      </c>
      <c r="AY35" s="102">
        <f>VLOOKUP($A35,情景假设!$A$166:$AP$211,COLUMN(情景假设!AF$165),0)</f>
        <v>26103.29913418875</v>
      </c>
      <c r="AZ35" s="65">
        <f>VLOOKUP($A35,情景假设!$A$166:$AP$211,COLUMN(情景假设!AG$165),0)</f>
        <v>26583.3451722227</v>
      </c>
      <c r="BA35" s="100">
        <f>VLOOKUP($A35,情景假设!$A$166:$AP$211,COLUMN(情景假设!AH$165),0)</f>
        <v>27030.328249194699</v>
      </c>
      <c r="BB35" s="100">
        <f>VLOOKUP($A35,情景假设!$A$166:$AP$211,COLUMN(情景假设!AI$165),0)</f>
        <v>27439.908311164829</v>
      </c>
      <c r="BC35" s="100">
        <f>VLOOKUP($A35,情景假设!$A$166:$AP$211,COLUMN(情景假设!AJ$165),0)</f>
        <v>27807.748490295249</v>
      </c>
      <c r="BD35" s="66">
        <f>VLOOKUP($A35,情景假设!$A$166:$AP$211,COLUMN(情景假设!AK$165),0)</f>
        <v>28129.56525832873</v>
      </c>
      <c r="BE35" s="100">
        <f>VLOOKUP($A35,情景假设!$A$166:$AP$211,COLUMN(情景假设!AL$165),0)</f>
        <v>28401.182595420029</v>
      </c>
      <c r="BF35" s="100">
        <f>VLOOKUP($A35,情景假设!$A$166:$AP$211,COLUMN(情景假设!AM$165),0)</f>
        <v>28618.589544673021</v>
      </c>
      <c r="BG35" s="100">
        <f>VLOOKUP($A35,情景假设!$A$166:$AP$211,COLUMN(情景假设!AN$165),0)</f>
        <v>28778.0003695917</v>
      </c>
      <c r="BH35" s="100">
        <f>VLOOKUP($A35,情景假设!$A$166:$AP$211,COLUMN(情景假设!AO$165),0)</f>
        <v>28875.916381131319</v>
      </c>
      <c r="BI35" s="102">
        <f>VLOOKUP($A35,情景假设!$A$166:$AP$211,COLUMN(情景假设!AP$165),0)</f>
        <v>28909.188358446481</v>
      </c>
    </row>
    <row r="36" spans="1:61" x14ac:dyDescent="0.2">
      <c r="A36" s="23" t="s">
        <v>89</v>
      </c>
      <c r="B36" s="53"/>
      <c r="C36" s="54"/>
      <c r="D36" s="54"/>
      <c r="E36" s="54"/>
      <c r="F36" s="55"/>
      <c r="G36" s="53"/>
      <c r="H36" s="54"/>
      <c r="I36" s="54">
        <f>'历史数据 (2001-2022, 当年价) '!I36*I$77</f>
        <v>859.11546311248117</v>
      </c>
      <c r="J36" s="54">
        <f>'历史数据 (2001-2022, 当年价) '!J36*J$77</f>
        <v>897.45936104525651</v>
      </c>
      <c r="K36" s="55">
        <f>'历史数据 (2001-2022, 当年价) '!K36*K$77</f>
        <v>968.27646768736281</v>
      </c>
      <c r="L36" s="53">
        <f>'历史数据 (2001-2022, 当年价) '!L36*L$77</f>
        <v>1032.7418508640769</v>
      </c>
      <c r="M36" s="54">
        <f>'历史数据 (2001-2022, 当年价) '!M36*M$77</f>
        <v>1111.9581986161706</v>
      </c>
      <c r="N36" s="54">
        <f>'历史数据 (2001-2022, 当年价) '!N36*N$77</f>
        <v>1165.1176258004402</v>
      </c>
      <c r="O36" s="54">
        <f>'历史数据 (2001-2022, 当年价) '!O36*O$77</f>
        <v>1211.9788518565749</v>
      </c>
      <c r="P36" s="54">
        <f>'历史数据 (2001-2022, 当年价) '!P36*P$77</f>
        <v>1278.5924910259603</v>
      </c>
      <c r="Q36" s="53">
        <f>'历史数据 (2001-2022, 当年价) '!Q36*Q$77</f>
        <v>1323.8726547695678</v>
      </c>
      <c r="R36" s="54">
        <f>'历史数据 (2001-2022, 当年价) '!R36*R$77</f>
        <v>1417.7596020439064</v>
      </c>
      <c r="S36" s="54">
        <f>'历史数据 (2001-2022, 当年价) '!S36*S$77</f>
        <v>1518.9474356656292</v>
      </c>
      <c r="T36" s="54">
        <f>'历史数据 (2001-2022, 当年价) '!T36*T$77</f>
        <v>1638.7965466907137</v>
      </c>
      <c r="U36" s="55">
        <f>'历史数据 (2001-2022, 当年价) '!U36*U$77</f>
        <v>1620.1904872999933</v>
      </c>
      <c r="V36" s="54">
        <f>'历史数据 (2001-2022, 当年价) '!V36*V$77</f>
        <v>1808.38361047637</v>
      </c>
      <c r="W36" s="54">
        <f>'历史数据 (2001-2022, 当年价) '!W36*W$77</f>
        <v>1857.221055664822</v>
      </c>
      <c r="X36" s="100">
        <f>VLOOKUP($A36,情景假设!$A$166:$AP$211,COLUMN(情景假设!E$165),0)</f>
        <v>1902.4919678449139</v>
      </c>
      <c r="Y36" s="100">
        <f>VLOOKUP($A36,情景假设!$A$166:$AP$211,COLUMN(情景假设!F$165),0)</f>
        <v>2014.273316271913</v>
      </c>
      <c r="Z36" s="101">
        <f>VLOOKUP($A36,情景假设!$A$166:$AP$211,COLUMN(情景假设!G$165),0)</f>
        <v>2154.6518357021951</v>
      </c>
      <c r="AA36" s="65">
        <f>VLOOKUP($A36,情景假设!$A$166:$AP$211,COLUMN(情景假设!H$165),0)</f>
        <v>2285.4154915184431</v>
      </c>
      <c r="AB36" s="100">
        <f>VLOOKUP($A36,情景假设!$A$166:$AP$211,COLUMN(情景假设!I$165),0)</f>
        <v>2397.212276007539</v>
      </c>
      <c r="AC36" s="100">
        <f>VLOOKUP($A36,情景假设!$A$166:$AP$211,COLUMN(情景假设!J$165),0)</f>
        <v>2489.7996782187802</v>
      </c>
      <c r="AD36" s="100">
        <f>VLOOKUP($A36,情景假设!$A$166:$AP$211,COLUMN(情景假设!K$165),0)</f>
        <v>2563.9067844424039</v>
      </c>
      <c r="AE36" s="102">
        <f>VLOOKUP($A36,情景假设!$A$166:$AP$211,COLUMN(情景假设!L$165),0)</f>
        <v>2621.098202569829</v>
      </c>
      <c r="AF36" s="100">
        <f>VLOOKUP($A36,情景假设!$A$166:$AP$211,COLUMN(情景假设!M$165),0)</f>
        <v>2663.5485269060368</v>
      </c>
      <c r="AG36" s="100">
        <f>VLOOKUP($A36,情景假设!$A$166:$AP$211,COLUMN(情景假设!N$165),0)</f>
        <v>2693.6800923571291</v>
      </c>
      <c r="AH36" s="100">
        <f>VLOOKUP($A36,情景假设!$A$166:$AP$211,COLUMN(情景假设!O$165),0)</f>
        <v>2714.1948597641831</v>
      </c>
      <c r="AI36" s="100">
        <f>VLOOKUP($A36,情景假设!$A$166:$AP$211,COLUMN(情景假设!P$165),0)</f>
        <v>2728.017528572449</v>
      </c>
      <c r="AJ36" s="101">
        <f>VLOOKUP($A36,情景假设!$A$166:$AP$211,COLUMN(情景假设!Q$165),0)</f>
        <v>2738.2048599674672</v>
      </c>
      <c r="AK36" s="65">
        <f>VLOOKUP($A36,情景假设!$A$166:$AP$211,COLUMN(情景假设!R$165),0)</f>
        <v>2747.360490217523</v>
      </c>
      <c r="AL36" s="100">
        <f>VLOOKUP($A36,情景假设!$A$166:$AP$211,COLUMN(情景假设!S$165),0)</f>
        <v>2756.0152756477542</v>
      </c>
      <c r="AM36" s="100">
        <f>VLOOKUP($A36,情景假设!$A$166:$AP$211,COLUMN(情景假设!T$165),0)</f>
        <v>2764.1776056261788</v>
      </c>
      <c r="AN36" s="100">
        <f>VLOOKUP($A36,情景假设!$A$166:$AP$211,COLUMN(情景假设!U$165),0)</f>
        <v>2771.856294978882</v>
      </c>
      <c r="AO36" s="66">
        <f>VLOOKUP($A36,情景假设!$A$166:$AP$211,COLUMN(情景假设!V$165),0)</f>
        <v>2779.0605645820669</v>
      </c>
      <c r="AP36" s="100">
        <f>VLOOKUP($A36,情景假设!$A$166:$AP$211,COLUMN(情景假设!W$165),0)</f>
        <v>2785.8000219605478</v>
      </c>
      <c r="AQ36" s="100">
        <f>VLOOKUP($A36,情景假设!$A$166:$AP$211,COLUMN(情景假设!X$165),0)</f>
        <v>2792.0846419424038</v>
      </c>
      <c r="AR36" s="100">
        <f>VLOOKUP($A36,情景假设!$A$166:$AP$211,COLUMN(情景假设!Y$165),0)</f>
        <v>2797.9247474177041</v>
      </c>
      <c r="AS36" s="100">
        <f>VLOOKUP($A36,情景假设!$A$166:$AP$211,COLUMN(情景假设!Z$165),0)</f>
        <v>2803.3309902471601</v>
      </c>
      <c r="AT36" s="100">
        <f>VLOOKUP($A36,情景假设!$A$166:$AP$211,COLUMN(情景假设!AA$165),0)</f>
        <v>2808.3143323645681</v>
      </c>
      <c r="AU36" s="65">
        <f>VLOOKUP($A36,情景假设!$A$166:$AP$211,COLUMN(情景假设!AB$165),0)</f>
        <v>2812.886027114947</v>
      </c>
      <c r="AV36" s="100">
        <f>VLOOKUP($A36,情景假设!$A$166:$AP$211,COLUMN(情景假设!AC$165),0)</f>
        <v>2817.057600868075</v>
      </c>
      <c r="AW36" s="100">
        <f>VLOOKUP($A36,情景假设!$A$166:$AP$211,COLUMN(情景假设!AD$165),0)</f>
        <v>2820.8408349451151</v>
      </c>
      <c r="AX36" s="100">
        <f>VLOOKUP($A36,情景假设!$A$166:$AP$211,COLUMN(情景假设!AE$165),0)</f>
        <v>2824.2477478938272</v>
      </c>
      <c r="AY36" s="102">
        <f>VLOOKUP($A36,情景假设!$A$166:$AP$211,COLUMN(情景假设!AF$165),0)</f>
        <v>2827.2905781459408</v>
      </c>
      <c r="AZ36" s="65">
        <f>VLOOKUP($A36,情景假设!$A$166:$AP$211,COLUMN(情景假设!AG$165),0)</f>
        <v>2829.9817670878729</v>
      </c>
      <c r="BA36" s="100">
        <f>VLOOKUP($A36,情景假设!$A$166:$AP$211,COLUMN(情景假设!AH$165),0)</f>
        <v>2832.3339425741769</v>
      </c>
      <c r="BB36" s="100">
        <f>VLOOKUP($A36,情景假设!$A$166:$AP$211,COLUMN(情景假设!AI$165),0)</f>
        <v>2834.3599029108709</v>
      </c>
      <c r="BC36" s="100">
        <f>VLOOKUP($A36,情景假设!$A$166:$AP$211,COLUMN(情景假设!AJ$165),0)</f>
        <v>2836.0726013338299</v>
      </c>
      <c r="BD36" s="66">
        <f>VLOOKUP($A36,情景假设!$A$166:$AP$211,COLUMN(情景假设!AK$165),0)</f>
        <v>2837.4851310054109</v>
      </c>
      <c r="BE36" s="100">
        <f>VLOOKUP($A36,情景假设!$A$166:$AP$211,COLUMN(情景假设!AL$165),0)</f>
        <v>2838.6107105505862</v>
      </c>
      <c r="BF36" s="100">
        <f>VLOOKUP($A36,情景假设!$A$166:$AP$211,COLUMN(情景假设!AM$165),0)</f>
        <v>2839.462670151886</v>
      </c>
      <c r="BG36" s="100">
        <f>VLOOKUP($A36,情景假设!$A$166:$AP$211,COLUMN(情景假设!AN$165),0)</f>
        <v>2840.0544382207131</v>
      </c>
      <c r="BH36" s="100">
        <f>VLOOKUP($A36,情景假设!$A$166:$AP$211,COLUMN(情景假设!AO$165),0)</f>
        <v>2840.3995286606541</v>
      </c>
      <c r="BI36" s="102">
        <f>VLOOKUP($A36,情景假设!$A$166:$AP$211,COLUMN(情景假设!AP$165),0)</f>
        <v>2840.5115287369549</v>
      </c>
    </row>
    <row r="37" spans="1:61" x14ac:dyDescent="0.2">
      <c r="A37" s="23" t="s">
        <v>90</v>
      </c>
      <c r="B37" s="53"/>
      <c r="C37" s="54"/>
      <c r="D37" s="54"/>
      <c r="E37" s="54"/>
      <c r="F37" s="55"/>
      <c r="G37" s="53"/>
      <c r="H37" s="54"/>
      <c r="I37" s="54">
        <f>'历史数据 (2001-2022, 当年价) '!I37*I$77</f>
        <v>3912.843412564428</v>
      </c>
      <c r="J37" s="54">
        <f>'历史数据 (2001-2022, 当年价) '!J37*J$77</f>
        <v>4156.1000193668242</v>
      </c>
      <c r="K37" s="55">
        <f>'历史数据 (2001-2022, 当年价) '!K37*K$77</f>
        <v>4742.3585227380972</v>
      </c>
      <c r="L37" s="53">
        <f>'历史数据 (2001-2022, 当年价) '!L37*L$77</f>
        <v>5142.3942297148078</v>
      </c>
      <c r="M37" s="54">
        <f>'历史数据 (2001-2022, 当年价) '!M37*M$77</f>
        <v>5389.9751928362684</v>
      </c>
      <c r="N37" s="54">
        <f>'历史数据 (2001-2022, 当年价) '!N37*N$77</f>
        <v>5668.1350044047631</v>
      </c>
      <c r="O37" s="54">
        <f>'历史数据 (2001-2022, 当年价) '!O37*O$77</f>
        <v>5901.5425448805636</v>
      </c>
      <c r="P37" s="54">
        <f>'历史数据 (2001-2022, 当年价) '!P37*P$77</f>
        <v>6041.1456642093499</v>
      </c>
      <c r="Q37" s="53">
        <f>'历史数据 (2001-2022, 当年价) '!Q37*Q$77</f>
        <v>6343.5191773229117</v>
      </c>
      <c r="R37" s="54">
        <f>'历史数据 (2001-2022, 当年价) '!R37*R$77</f>
        <v>6825.4963629283529</v>
      </c>
      <c r="S37" s="54">
        <f>'历史数据 (2001-2022, 当年价) '!S37*S$77</f>
        <v>7013.6132378289603</v>
      </c>
      <c r="T37" s="54">
        <f>'历史数据 (2001-2022, 当年价) '!T37*T$77</f>
        <v>7086.8836785019421</v>
      </c>
      <c r="U37" s="55">
        <f>'历史数据 (2001-2022, 当年价) '!U37*U$77</f>
        <v>6979.0004205387331</v>
      </c>
      <c r="V37" s="54">
        <f>'历史数据 (2001-2022, 当年价) '!V37*V$77</f>
        <v>7724.2476257787857</v>
      </c>
      <c r="W37" s="54">
        <f>'历史数据 (2001-2022, 当年价) '!W37*W$77</f>
        <v>7705.3000762763377</v>
      </c>
      <c r="X37" s="100">
        <f>VLOOKUP($A37,情景假设!$A$166:$AP$211,COLUMN(情景假设!E$165),0)</f>
        <v>7817.3070502276541</v>
      </c>
      <c r="Y37" s="100">
        <f>VLOOKUP($A37,情景假设!$A$166:$AP$211,COLUMN(情景假设!F$165),0)</f>
        <v>8091.4939386242977</v>
      </c>
      <c r="Z37" s="101">
        <f>VLOOKUP($A37,情景假设!$A$166:$AP$211,COLUMN(情景假设!G$165),0)</f>
        <v>8432.5171829893479</v>
      </c>
      <c r="AA37" s="65">
        <f>VLOOKUP($A37,情景假设!$A$166:$AP$211,COLUMN(情景假设!H$165),0)</f>
        <v>8751.0083995173609</v>
      </c>
      <c r="AB37" s="100">
        <f>VLOOKUP($A37,情景假设!$A$166:$AP$211,COLUMN(情景假设!I$165),0)</f>
        <v>9023.9344701511836</v>
      </c>
      <c r="AC37" s="100">
        <f>VLOOKUP($A37,情景假设!$A$166:$AP$211,COLUMN(情景假设!J$165),0)</f>
        <v>9246.9320847304371</v>
      </c>
      <c r="AD37" s="100">
        <f>VLOOKUP($A37,情景假设!$A$166:$AP$211,COLUMN(情景假设!K$165),0)</f>
        <v>9416.5158594925451</v>
      </c>
      <c r="AE37" s="102">
        <f>VLOOKUP($A37,情景假设!$A$166:$AP$211,COLUMN(情景假设!L$165),0)</f>
        <v>9530.1687822989807</v>
      </c>
      <c r="AF37" s="100">
        <f>VLOOKUP($A37,情景假设!$A$166:$AP$211,COLUMN(情景假设!M$165),0)</f>
        <v>9588.2960334399431</v>
      </c>
      <c r="AG37" s="100">
        <f>VLOOKUP($A37,情景假设!$A$166:$AP$211,COLUMN(情景假设!N$165),0)</f>
        <v>9599.9418731709884</v>
      </c>
      <c r="AH37" s="100">
        <f>VLOOKUP($A37,情景假设!$A$166:$AP$211,COLUMN(情景假设!O$165),0)</f>
        <v>9576.8727094120441</v>
      </c>
      <c r="AI37" s="100">
        <f>VLOOKUP($A37,情景假设!$A$166:$AP$211,COLUMN(情景假设!P$165),0)</f>
        <v>9531.2175871284526</v>
      </c>
      <c r="AJ37" s="101">
        <f>VLOOKUP($A37,情景假设!$A$166:$AP$211,COLUMN(情景假设!Q$165),0)</f>
        <v>9475.1092401433325</v>
      </c>
      <c r="AK37" s="65">
        <f>VLOOKUP($A37,情景假设!$A$166:$AP$211,COLUMN(情景假设!R$165),0)</f>
        <v>9418.5334289369839</v>
      </c>
      <c r="AL37" s="100">
        <f>VLOOKUP($A37,情景假设!$A$166:$AP$211,COLUMN(情景假设!S$165),0)</f>
        <v>9363.5237348607534</v>
      </c>
      <c r="AM37" s="100">
        <f>VLOOKUP($A37,情景假设!$A$166:$AP$211,COLUMN(情景假设!T$165),0)</f>
        <v>9310.1463703606187</v>
      </c>
      <c r="AN37" s="100">
        <f>VLOOKUP($A37,情景假设!$A$166:$AP$211,COLUMN(情景假设!U$165),0)</f>
        <v>9258.4662912451313</v>
      </c>
      <c r="AO37" s="66">
        <f>VLOOKUP($A37,情景假设!$A$166:$AP$211,COLUMN(情景假设!V$165),0)</f>
        <v>9208.5473376009249</v>
      </c>
      <c r="AP37" s="100">
        <f>VLOOKUP($A37,情景假设!$A$166:$AP$211,COLUMN(情景假设!W$165),0)</f>
        <v>9160.4523792732252</v>
      </c>
      <c r="AQ37" s="100">
        <f>VLOOKUP($A37,情景假设!$A$166:$AP$211,COLUMN(情景假设!X$165),0)</f>
        <v>9114.2434658709553</v>
      </c>
      <c r="AR37" s="100">
        <f>VLOOKUP($A37,情景假设!$A$166:$AP$211,COLUMN(情景假设!Y$165),0)</f>
        <v>9069.9819812911101</v>
      </c>
      <c r="AS37" s="100">
        <f>VLOOKUP($A37,情景假设!$A$166:$AP$211,COLUMN(情景假设!Z$165),0)</f>
        <v>9027.7288027933901</v>
      </c>
      <c r="AT37" s="100">
        <f>VLOOKUP($A37,情景假设!$A$166:$AP$211,COLUMN(情景假设!AA$165),0)</f>
        <v>8987.5444646931082</v>
      </c>
      <c r="AU37" s="65">
        <f>VLOOKUP($A37,情景假设!$A$166:$AP$211,COLUMN(情景假设!AB$165),0)</f>
        <v>8949.4893267786647</v>
      </c>
      <c r="AV37" s="100">
        <f>VLOOKUP($A37,情景假设!$A$166:$AP$211,COLUMN(情景假设!AC$165),0)</f>
        <v>8913.6237475997641</v>
      </c>
      <c r="AW37" s="100">
        <f>VLOOKUP($A37,情景假设!$A$166:$AP$211,COLUMN(情景假设!AD$165),0)</f>
        <v>8880.0082628134078</v>
      </c>
      <c r="AX37" s="100">
        <f>VLOOKUP($A37,情景假设!$A$166:$AP$211,COLUMN(情景假设!AE$165),0)</f>
        <v>8848.7037688169112</v>
      </c>
      <c r="AY37" s="102">
        <f>VLOOKUP($A37,情景假设!$A$166:$AP$211,COLUMN(情景假设!AF$165),0)</f>
        <v>8819.7717119414465</v>
      </c>
      <c r="AZ37" s="65">
        <f>VLOOKUP($A37,情景假设!$A$166:$AP$211,COLUMN(情景假设!AG$165),0)</f>
        <v>8793.274283525463</v>
      </c>
      <c r="BA37" s="100">
        <f>VLOOKUP($A37,情景假设!$A$166:$AP$211,COLUMN(情景假设!AH$165),0)</f>
        <v>8769.2746212351685</v>
      </c>
      <c r="BB37" s="100">
        <f>VLOOKUP($A37,情景假设!$A$166:$AP$211,COLUMN(情景假设!AI$165),0)</f>
        <v>8747.8370170491417</v>
      </c>
      <c r="BC37" s="100">
        <f>VLOOKUP($A37,情景假设!$A$166:$AP$211,COLUMN(情景假设!AJ$165),0)</f>
        <v>8729.0271323767247</v>
      </c>
      <c r="BD37" s="66">
        <f>VLOOKUP($A37,情景假设!$A$166:$AP$211,COLUMN(情景假设!AK$165),0)</f>
        <v>8712.9122208351928</v>
      </c>
      <c r="BE37" s="100">
        <f>VLOOKUP($A37,情景假设!$A$166:$AP$211,COLUMN(情景假设!AL$165),0)</f>
        <v>8699.561359268766</v>
      </c>
      <c r="BF37" s="100">
        <f>VLOOKUP($A37,情景假设!$A$166:$AP$211,COLUMN(情景假设!AM$165),0)</f>
        <v>8689.0456876542576</v>
      </c>
      <c r="BG37" s="100">
        <f>VLOOKUP($A37,情景假设!$A$166:$AP$211,COLUMN(情景假设!AN$165),0)</f>
        <v>8681.438658603256</v>
      </c>
      <c r="BH37" s="100">
        <f>VLOOKUP($A37,情景假设!$A$166:$AP$211,COLUMN(情景假设!AO$165),0)</f>
        <v>8676.8162972403443</v>
      </c>
      <c r="BI37" s="102">
        <f>VLOOKUP($A37,情景假设!$A$166:$AP$211,COLUMN(情景假设!AP$165),0)</f>
        <v>8675.2574723112793</v>
      </c>
    </row>
    <row r="38" spans="1:61" x14ac:dyDescent="0.2">
      <c r="A38" s="23" t="s">
        <v>91</v>
      </c>
      <c r="B38" s="53"/>
      <c r="C38" s="54"/>
      <c r="D38" s="54"/>
      <c r="E38" s="54"/>
      <c r="F38" s="55"/>
      <c r="G38" s="53"/>
      <c r="H38" s="54"/>
      <c r="I38" s="54">
        <f>'历史数据 (2001-2022, 当年价) '!I38*I$77</f>
        <v>7040.9466027408052</v>
      </c>
      <c r="J38" s="54">
        <f>'历史数据 (2001-2022, 当年价) '!J38*J$77</f>
        <v>7655.5452891847908</v>
      </c>
      <c r="K38" s="55">
        <f>'历史数据 (2001-2022, 当年价) '!K38*K$77</f>
        <v>8943.5982804812429</v>
      </c>
      <c r="L38" s="53">
        <f>'历史数据 (2001-2022, 当年价) '!L38*L$77</f>
        <v>10174.976314224867</v>
      </c>
      <c r="M38" s="54">
        <f>'历史数据 (2001-2022, 当年价) '!M38*M$77</f>
        <v>10771.402974474928</v>
      </c>
      <c r="N38" s="54">
        <f>'历史数据 (2001-2022, 当年价) '!N38*N$77</f>
        <v>11409.140798552264</v>
      </c>
      <c r="O38" s="54">
        <f>'历史数据 (2001-2022, 当年价) '!O38*O$77</f>
        <v>11955.524478496358</v>
      </c>
      <c r="P38" s="54">
        <f>'历史数据 (2001-2022, 当年价) '!P38*P$77</f>
        <v>12079.54459046289</v>
      </c>
      <c r="Q38" s="53">
        <f>'历史数据 (2001-2022, 当年价) '!Q38*Q$77</f>
        <v>12554.483415290128</v>
      </c>
      <c r="R38" s="54">
        <f>'历史数据 (2001-2022, 当年价) '!R38*R$77</f>
        <v>13177.964146395359</v>
      </c>
      <c r="S38" s="54">
        <f>'历史数据 (2001-2022, 当年价) '!S38*S$77</f>
        <v>13724.858717022513</v>
      </c>
      <c r="T38" s="54">
        <f>'历史数据 (2001-2022, 当年价) '!T38*T$77</f>
        <v>14410.796017860417</v>
      </c>
      <c r="U38" s="55">
        <f>'历史数据 (2001-2022, 当年价) '!U38*U$77</f>
        <v>14330.826150726112</v>
      </c>
      <c r="V38" s="54">
        <f>'历史数据 (2001-2022, 当年价) '!V38*V$77</f>
        <v>16114.79117583528</v>
      </c>
      <c r="W38" s="54">
        <f>'历史数据 (2001-2022, 当年价) '!W38*W$77</f>
        <v>16124.371416167727</v>
      </c>
      <c r="X38" s="100">
        <f>VLOOKUP($A38,情景假设!$A$166:$AP$211,COLUMN(情景假设!E$165),0)</f>
        <v>16350.82280359887</v>
      </c>
      <c r="Y38" s="100">
        <f>VLOOKUP($A38,情景假设!$A$166:$AP$211,COLUMN(情景假设!F$165),0)</f>
        <v>16907.28097442611</v>
      </c>
      <c r="Z38" s="101">
        <f>VLOOKUP($A38,情景假设!$A$166:$AP$211,COLUMN(情景假设!G$165),0)</f>
        <v>17604.788835393501</v>
      </c>
      <c r="AA38" s="65">
        <f>VLOOKUP($A38,情景假设!$A$166:$AP$211,COLUMN(情景假设!H$165),0)</f>
        <v>18265.577880967681</v>
      </c>
      <c r="AB38" s="100">
        <f>VLOOKUP($A38,情景假设!$A$166:$AP$211,COLUMN(情景假设!I$165),0)</f>
        <v>18837.038297413761</v>
      </c>
      <c r="AC38" s="100">
        <f>VLOOKUP($A38,情景假设!$A$166:$AP$211,COLUMN(情景假设!J$165),0)</f>
        <v>19300.857049929509</v>
      </c>
      <c r="AD38" s="100">
        <f>VLOOKUP($A38,情景假设!$A$166:$AP$211,COLUMN(情景假设!K$165),0)</f>
        <v>19639.63894549599</v>
      </c>
      <c r="AE38" s="102">
        <f>VLOOKUP($A38,情景假设!$A$166:$AP$211,COLUMN(情景假设!L$165),0)</f>
        <v>19837.708251846139</v>
      </c>
      <c r="AF38" s="100">
        <f>VLOOKUP($A38,情景假设!$A$166:$AP$211,COLUMN(情景假设!M$165),0)</f>
        <v>19889.404371177541</v>
      </c>
      <c r="AG38" s="100">
        <f>VLOOKUP($A38,情景假设!$A$166:$AP$211,COLUMN(情景假设!N$165),0)</f>
        <v>19822.006344597339</v>
      </c>
      <c r="AH38" s="100">
        <f>VLOOKUP($A38,情景假设!$A$166:$AP$211,COLUMN(情景假设!O$165),0)</f>
        <v>19672.3071782107</v>
      </c>
      <c r="AI38" s="100">
        <f>VLOOKUP($A38,情景假设!$A$166:$AP$211,COLUMN(情景假设!P$165),0)</f>
        <v>19477.406799566761</v>
      </c>
      <c r="AJ38" s="101">
        <f>VLOOKUP($A38,情景假设!$A$166:$AP$211,COLUMN(情景假设!Q$165),0)</f>
        <v>19273.537016000191</v>
      </c>
      <c r="AK38" s="65">
        <f>VLOOKUP($A38,情景假设!$A$166:$AP$211,COLUMN(情景假设!R$165),0)</f>
        <v>19089.588236534051</v>
      </c>
      <c r="AL38" s="100">
        <f>VLOOKUP($A38,情景假设!$A$166:$AP$211,COLUMN(情景假设!S$165),0)</f>
        <v>18929.68401599591</v>
      </c>
      <c r="AM38" s="100">
        <f>VLOOKUP($A38,情景假设!$A$166:$AP$211,COLUMN(情景假设!T$165),0)</f>
        <v>18791.989068102659</v>
      </c>
      <c r="AN38" s="100">
        <f>VLOOKUP($A38,情景假设!$A$166:$AP$211,COLUMN(情景假设!U$165),0)</f>
        <v>18674.786174110639</v>
      </c>
      <c r="AO38" s="66">
        <f>VLOOKUP($A38,情景假设!$A$166:$AP$211,COLUMN(情景假设!V$165),0)</f>
        <v>18576.459375182782</v>
      </c>
      <c r="AP38" s="100">
        <f>VLOOKUP($A38,情景假设!$A$166:$AP$211,COLUMN(情景假设!W$165),0)</f>
        <v>18495.478921767859</v>
      </c>
      <c r="AQ38" s="100">
        <f>VLOOKUP($A38,情景假设!$A$166:$AP$211,COLUMN(情景假设!X$165),0)</f>
        <v>18430.387783573711</v>
      </c>
      <c r="AR38" s="100">
        <f>VLOOKUP($A38,情景假设!$A$166:$AP$211,COLUMN(情景假设!Y$165),0)</f>
        <v>18379.789555593419</v>
      </c>
      <c r="AS38" s="100">
        <f>VLOOKUP($A38,情景假设!$A$166:$AP$211,COLUMN(情景假设!Z$165),0)</f>
        <v>18342.33762333688</v>
      </c>
      <c r="AT38" s="100">
        <f>VLOOKUP($A38,情景假设!$A$166:$AP$211,COLUMN(情景假设!AA$165),0)</f>
        <v>18316.72547452962</v>
      </c>
      <c r="AU38" s="65">
        <f>VLOOKUP($A38,情景假设!$A$166:$AP$211,COLUMN(情景假设!AB$165),0)</f>
        <v>18301.678065577689</v>
      </c>
      <c r="AV38" s="100">
        <f>VLOOKUP($A38,情景假设!$A$166:$AP$211,COLUMN(情景假设!AC$165),0)</f>
        <v>18295.944169456241</v>
      </c>
      <c r="AW38" s="100">
        <f>VLOOKUP($A38,情景假设!$A$166:$AP$211,COLUMN(情景假设!AD$165),0)</f>
        <v>18298.28964769117</v>
      </c>
      <c r="AX38" s="100">
        <f>VLOOKUP($A38,情景假设!$A$166:$AP$211,COLUMN(情景假设!AE$165),0)</f>
        <v>18307.491603017141</v>
      </c>
      <c r="AY38" s="102">
        <f>VLOOKUP($A38,情景假设!$A$166:$AP$211,COLUMN(情景假设!AF$165),0)</f>
        <v>18322.333381315289</v>
      </c>
      <c r="AZ38" s="65">
        <f>VLOOKUP($A38,情景假设!$A$166:$AP$211,COLUMN(情景假设!AG$165),0)</f>
        <v>18341.600401699059</v>
      </c>
      <c r="BA38" s="100">
        <f>VLOOKUP($A38,情景假设!$A$166:$AP$211,COLUMN(情景假设!AH$165),0)</f>
        <v>18364.07680223995</v>
      </c>
      <c r="BB38" s="100">
        <f>VLOOKUP($A38,情景假设!$A$166:$AP$211,COLUMN(情景假设!AI$165),0)</f>
        <v>18388.542895870811</v>
      </c>
      <c r="BC38" s="100">
        <f>VLOOKUP($A38,情景假设!$A$166:$AP$211,COLUMN(情景假设!AJ$165),0)</f>
        <v>18413.773436517298</v>
      </c>
      <c r="BD38" s="66">
        <f>VLOOKUP($A38,情景假设!$A$166:$AP$211,COLUMN(情景假设!AK$165),0)</f>
        <v>18438.536699502089</v>
      </c>
      <c r="BE38" s="100">
        <f>VLOOKUP($A38,情景假设!$A$166:$AP$211,COLUMN(情景假设!AL$165),0)</f>
        <v>18461.594382748281</v>
      </c>
      <c r="BF38" s="100">
        <f>VLOOKUP($A38,情景假设!$A$166:$AP$211,COLUMN(情景假设!AM$165),0)</f>
        <v>18481.702336258139</v>
      </c>
      <c r="BG38" s="100">
        <f>VLOOKUP($A38,情景假设!$A$166:$AP$211,COLUMN(情景假设!AN$165),0)</f>
        <v>18497.61212675153</v>
      </c>
      <c r="BH38" s="100">
        <f>VLOOKUP($A38,情景假设!$A$166:$AP$211,COLUMN(情景假设!AO$165),0)</f>
        <v>18508.07344218831</v>
      </c>
      <c r="BI38" s="102">
        <f>VLOOKUP($A38,情景假设!$A$166:$AP$211,COLUMN(情景假设!AP$165),0)</f>
        <v>18511.8373371669</v>
      </c>
    </row>
    <row r="39" spans="1:61" x14ac:dyDescent="0.2">
      <c r="A39" s="23" t="s">
        <v>92</v>
      </c>
      <c r="B39" s="53"/>
      <c r="C39" s="54"/>
      <c r="D39" s="54"/>
      <c r="E39" s="54"/>
      <c r="F39" s="55"/>
      <c r="G39" s="53"/>
      <c r="H39" s="54"/>
      <c r="I39" s="54">
        <f>'历史数据 (2001-2022, 当年价) '!I39*I$77</f>
        <v>13264.987048692667</v>
      </c>
      <c r="J39" s="54">
        <f>'历史数据 (2001-2022, 当年价) '!J39*J$77</f>
        <v>13819.304430255745</v>
      </c>
      <c r="K39" s="55">
        <f>'历史数据 (2001-2022, 当年价) '!K39*K$77</f>
        <v>14976.864655730458</v>
      </c>
      <c r="L39" s="53">
        <f>'历史数据 (2001-2022, 当年价) '!L39*L$77</f>
        <v>15786.903470652162</v>
      </c>
      <c r="M39" s="54">
        <f>'历史数据 (2001-2022, 当年价) '!M39*M$77</f>
        <v>16456.790947555692</v>
      </c>
      <c r="N39" s="54">
        <f>'历史数据 (2001-2022, 当年价) '!N39*N$77</f>
        <v>17181.008126219454</v>
      </c>
      <c r="O39" s="54">
        <f>'历史数据 (2001-2022, 当年价) '!O39*O$77</f>
        <v>17493.177034157219</v>
      </c>
      <c r="P39" s="54">
        <f>'历史数据 (2001-2022, 当年价) '!P39*P$77</f>
        <v>17492.086758347235</v>
      </c>
      <c r="Q39" s="53">
        <f>'历史数据 (2001-2022, 当年价) '!Q39*Q$77</f>
        <v>16780.071954247866</v>
      </c>
      <c r="R39" s="54">
        <f>'历史数据 (2001-2022, 当年价) '!R39*R$77</f>
        <v>17035.915204217312</v>
      </c>
      <c r="S39" s="54">
        <f>'历史数据 (2001-2022, 当年价) '!S39*S$77</f>
        <v>18150.020662910723</v>
      </c>
      <c r="T39" s="54">
        <f>'历史数据 (2001-2022, 当年价) '!T39*T$77</f>
        <v>19232.114006129876</v>
      </c>
      <c r="U39" s="55">
        <f>'历史数据 (2001-2022, 当年价) '!U39*U$77</f>
        <v>19850.963290163178</v>
      </c>
      <c r="V39" s="54">
        <f>'历史数据 (2001-2022, 当年价) '!V39*V$77</f>
        <v>20916.634028655993</v>
      </c>
      <c r="W39" s="54">
        <f>'历史数据 (2001-2022, 当年价) '!W39*W$77</f>
        <v>21502.759178911721</v>
      </c>
      <c r="X39" s="100">
        <f>VLOOKUP($A39,情景假设!$A$166:$AP$211,COLUMN(情景假设!E$165),0)</f>
        <v>21893.257454342202</v>
      </c>
      <c r="Y39" s="100">
        <f>VLOOKUP($A39,情景假设!$A$166:$AP$211,COLUMN(情景假设!F$165),0)</f>
        <v>22851.307318764571</v>
      </c>
      <c r="Z39" s="101">
        <f>VLOOKUP($A39,情景假设!$A$166:$AP$211,COLUMN(情景假设!G$165),0)</f>
        <v>24044.974598862449</v>
      </c>
      <c r="AA39" s="65">
        <f>VLOOKUP($A39,情景假设!$A$166:$AP$211,COLUMN(情景假设!H$165),0)</f>
        <v>25155.2054875555</v>
      </c>
      <c r="AB39" s="100">
        <f>VLOOKUP($A39,情景假设!$A$166:$AP$211,COLUMN(情景假设!I$165),0)</f>
        <v>26103.426450451439</v>
      </c>
      <c r="AC39" s="100">
        <f>VLOOKUP($A39,情景假设!$A$166:$AP$211,COLUMN(情景假设!J$165),0)</f>
        <v>26881.818011916159</v>
      </c>
      <c r="AD39" s="100">
        <f>VLOOKUP($A39,情景假设!$A$166:$AP$211,COLUMN(情景假设!K$165),0)</f>
        <v>27487.58531526104</v>
      </c>
      <c r="AE39" s="102">
        <f>VLOOKUP($A39,情景假设!$A$166:$AP$211,COLUMN(情景假设!L$165),0)</f>
        <v>27922.657297865218</v>
      </c>
      <c r="AF39" s="100">
        <f>VLOOKUP($A39,情景假设!$A$166:$AP$211,COLUMN(情景假设!M$165),0)</f>
        <v>28196.46779273649</v>
      </c>
      <c r="AG39" s="100">
        <f>VLOOKUP($A39,情景假设!$A$166:$AP$211,COLUMN(情景假设!N$165),0)</f>
        <v>28335.248256183189</v>
      </c>
      <c r="AH39" s="100">
        <f>VLOOKUP($A39,情景假设!$A$166:$AP$211,COLUMN(情景假设!O$165),0)</f>
        <v>28371.381012889891</v>
      </c>
      <c r="AI39" s="100">
        <f>VLOOKUP($A39,情景假设!$A$166:$AP$211,COLUMN(情景假设!P$165),0)</f>
        <v>28338.826006308329</v>
      </c>
      <c r="AJ39" s="101">
        <f>VLOOKUP($A39,情景假设!$A$166:$AP$211,COLUMN(情景假设!Q$165),0)</f>
        <v>28272.091850079669</v>
      </c>
      <c r="AK39" s="65">
        <f>VLOOKUP($A39,情景假设!$A$166:$AP$211,COLUMN(情景假设!R$165),0)</f>
        <v>28199.947609991021</v>
      </c>
      <c r="AL39" s="100">
        <f>VLOOKUP($A39,情景假设!$A$166:$AP$211,COLUMN(情景假设!S$165),0)</f>
        <v>28128.306801173931</v>
      </c>
      <c r="AM39" s="100">
        <f>VLOOKUP($A39,情景假设!$A$166:$AP$211,COLUMN(情景假设!T$165),0)</f>
        <v>28057.38846655783</v>
      </c>
      <c r="AN39" s="100">
        <f>VLOOKUP($A39,情景假设!$A$166:$AP$211,COLUMN(情景假设!U$165),0)</f>
        <v>27987.409448688701</v>
      </c>
      <c r="AO39" s="66">
        <f>VLOOKUP($A39,情景假设!$A$166:$AP$211,COLUMN(情景假设!V$165),0)</f>
        <v>27918.584454751101</v>
      </c>
      <c r="AP39" s="100">
        <f>VLOOKUP($A39,情景假设!$A$166:$AP$211,COLUMN(情景假设!W$165),0)</f>
        <v>27851.126138185609</v>
      </c>
      <c r="AQ39" s="100">
        <f>VLOOKUP($A39,情景假设!$A$166:$AP$211,COLUMN(情景假设!X$165),0)</f>
        <v>27785.245196630061</v>
      </c>
      <c r="AR39" s="100">
        <f>VLOOKUP($A39,情景假设!$A$166:$AP$211,COLUMN(情景假设!Y$165),0)</f>
        <v>27721.150485928101</v>
      </c>
      <c r="AS39" s="100">
        <f>VLOOKUP($A39,情景假设!$A$166:$AP$211,COLUMN(情景假设!Z$165),0)</f>
        <v>27659.049149974759</v>
      </c>
      <c r="AT39" s="100">
        <f>VLOOKUP($A39,情景假设!$A$166:$AP$211,COLUMN(情景假设!AA$165),0)</f>
        <v>27599.14676619431</v>
      </c>
      <c r="AU39" s="65">
        <f>VLOOKUP($A39,情景假设!$A$166:$AP$211,COLUMN(情景假设!AB$165),0)</f>
        <v>27541.647506474619</v>
      </c>
      <c r="AV39" s="100">
        <f>VLOOKUP($A39,情景假设!$A$166:$AP$211,COLUMN(情景假设!AC$165),0)</f>
        <v>27486.754313416779</v>
      </c>
      <c r="AW39" s="100">
        <f>VLOOKUP($A39,情景假设!$A$166:$AP$211,COLUMN(情景假设!AD$165),0)</f>
        <v>27434.669091792501</v>
      </c>
      <c r="AX39" s="100">
        <f>VLOOKUP($A39,情景假设!$A$166:$AP$211,COLUMN(情景假设!AE$165),0)</f>
        <v>27385.592915145331</v>
      </c>
      <c r="AY39" s="102">
        <f>VLOOKUP($A39,情景假设!$A$166:$AP$211,COLUMN(情景假设!AF$165),0)</f>
        <v>27339.726247509541</v>
      </c>
      <c r="AZ39" s="65">
        <f>VLOOKUP($A39,情景假设!$A$166:$AP$211,COLUMN(情景假设!AG$165),0)</f>
        <v>27297.269180271651</v>
      </c>
      <c r="BA39" s="100">
        <f>VLOOKUP($A39,情景假设!$A$166:$AP$211,COLUMN(情景假设!AH$165),0)</f>
        <v>27258.421684243651</v>
      </c>
      <c r="BB39" s="100">
        <f>VLOOKUP($A39,情景假设!$A$166:$AP$211,COLUMN(情景假设!AI$165),0)</f>
        <v>27223.383877074561</v>
      </c>
      <c r="BC39" s="100">
        <f>VLOOKUP($A39,情景假设!$A$166:$AP$211,COLUMN(情景假设!AJ$165),0)</f>
        <v>27192.356306179008</v>
      </c>
      <c r="BD39" s="66">
        <f>VLOOKUP($A39,情景假设!$A$166:$AP$211,COLUMN(情景假设!AK$165),0)</f>
        <v>27165.540247423942</v>
      </c>
      <c r="BE39" s="100">
        <f>VLOOKUP($A39,情景假设!$A$166:$AP$211,COLUMN(情景假设!AL$165),0)</f>
        <v>27143.138019874761</v>
      </c>
      <c r="BF39" s="100">
        <f>VLOOKUP($A39,情景假设!$A$166:$AP$211,COLUMN(情景假设!AM$165),0)</f>
        <v>27125.353316973222</v>
      </c>
      <c r="BG39" s="100">
        <f>VLOOKUP($A39,情景假设!$A$166:$AP$211,COLUMN(情景假设!AN$165),0)</f>
        <v>27112.39155458628</v>
      </c>
      <c r="BH39" s="100">
        <f>VLOOKUP($A39,情景假设!$A$166:$AP$211,COLUMN(情景假设!AO$165),0)</f>
        <v>27104.460236442112</v>
      </c>
      <c r="BI39" s="102">
        <f>VLOOKUP($A39,情景假设!$A$166:$AP$211,COLUMN(情景假设!AP$165),0)</f>
        <v>27101.769337549711</v>
      </c>
    </row>
    <row r="40" spans="1:61" x14ac:dyDescent="0.2">
      <c r="A40" s="23" t="s">
        <v>93</v>
      </c>
      <c r="B40" s="53"/>
      <c r="C40" s="54"/>
      <c r="D40" s="54"/>
      <c r="E40" s="54"/>
      <c r="F40" s="55"/>
      <c r="G40" s="53"/>
      <c r="H40" s="54"/>
      <c r="I40" s="54">
        <f>'历史数据 (2001-2022, 当年价) '!I40*I$77</f>
        <v>5588.8650324658547</v>
      </c>
      <c r="J40" s="54">
        <f>'历史数据 (2001-2022, 当年价) '!J40*J$77</f>
        <v>5976.0522078381691</v>
      </c>
      <c r="K40" s="55">
        <f>'历史数据 (2001-2022, 当年价) '!K40*K$77</f>
        <v>6569.4851629081804</v>
      </c>
      <c r="L40" s="53">
        <f>'历史数据 (2001-2022, 当年价) '!L40*L$77</f>
        <v>7170.989527532277</v>
      </c>
      <c r="M40" s="54">
        <f>'历史数据 (2001-2022, 当年价) '!M40*M$77</f>
        <v>7727.8662112813054</v>
      </c>
      <c r="N40" s="54">
        <f>'历史数据 (2001-2022, 当年价) '!N40*N$77</f>
        <v>8412.9829917239895</v>
      </c>
      <c r="O40" s="54">
        <f>'历史数据 (2001-2022, 当年价) '!O40*O$77</f>
        <v>9065.9193956357976</v>
      </c>
      <c r="P40" s="54">
        <f>'历史数据 (2001-2022, 当年价) '!P40*P$77</f>
        <v>9572.8077773458172</v>
      </c>
      <c r="Q40" s="53">
        <f>'历史数据 (2001-2022, 当年价) '!Q40*Q$77</f>
        <v>9921.1618205924387</v>
      </c>
      <c r="R40" s="54">
        <f>'历史数据 (2001-2022, 当年价) '!R40*R$77</f>
        <v>10192.935909207006</v>
      </c>
      <c r="S40" s="54">
        <f>'历史数据 (2001-2022, 当年价) '!S40*S$77</f>
        <v>10940.720685518332</v>
      </c>
      <c r="T40" s="54">
        <f>'历史数据 (2001-2022, 当年价) '!T40*T$77</f>
        <v>11519.159125520338</v>
      </c>
      <c r="U40" s="55">
        <f>'历史数据 (2001-2022, 当年价) '!U40*U$77</f>
        <v>11421.806149839256</v>
      </c>
      <c r="V40" s="54">
        <f>'历史数据 (2001-2022, 当年价) '!V40*V$77</f>
        <v>12356.060657958777</v>
      </c>
      <c r="W40" s="54">
        <f>'历史数据 (2001-2022, 当年价) '!W40*W$77</f>
        <v>13204.368998026079</v>
      </c>
      <c r="X40" s="100">
        <f>VLOOKUP($A40,情景假设!$A$166:$AP$211,COLUMN(情景假设!E$165),0)</f>
        <v>13474.66236446955</v>
      </c>
      <c r="Y40" s="100">
        <f>VLOOKUP($A40,情景假设!$A$166:$AP$211,COLUMN(情景假设!F$165),0)</f>
        <v>14144.14269689532</v>
      </c>
      <c r="Z40" s="101">
        <f>VLOOKUP($A40,情景假设!$A$166:$AP$211,COLUMN(情景假设!G$165),0)</f>
        <v>14992.735941264051</v>
      </c>
      <c r="AA40" s="65">
        <f>VLOOKUP($A40,情景假设!$A$166:$AP$211,COLUMN(情景假设!H$165),0)</f>
        <v>15805.500626887209</v>
      </c>
      <c r="AB40" s="100">
        <f>VLOOKUP($A40,情景假设!$A$166:$AP$211,COLUMN(情景假设!I$165),0)</f>
        <v>16530.97578845876</v>
      </c>
      <c r="AC40" s="100">
        <f>VLOOKUP($A40,情景假设!$A$166:$AP$211,COLUMN(情景假设!J$165),0)</f>
        <v>17166.505949410221</v>
      </c>
      <c r="AD40" s="100">
        <f>VLOOKUP($A40,情景假设!$A$166:$AP$211,COLUMN(情景假设!K$165),0)</f>
        <v>17712.865620426539</v>
      </c>
      <c r="AE40" s="102">
        <f>VLOOKUP($A40,情景假设!$A$166:$AP$211,COLUMN(情景假设!L$165),0)</f>
        <v>18173.959843225271</v>
      </c>
      <c r="AF40" s="100">
        <f>VLOOKUP($A40,情景假设!$A$166:$AP$211,COLUMN(情景假设!M$165),0)</f>
        <v>18556.78755654948</v>
      </c>
      <c r="AG40" s="100">
        <f>VLOOKUP($A40,情景假设!$A$166:$AP$211,COLUMN(情景假设!N$165),0)</f>
        <v>18872.118422491239</v>
      </c>
      <c r="AH40" s="100">
        <f>VLOOKUP($A40,情景假设!$A$166:$AP$211,COLUMN(情景假设!O$165),0)</f>
        <v>19133.024546329041</v>
      </c>
      <c r="AI40" s="100">
        <f>VLOOKUP($A40,情景假设!$A$166:$AP$211,COLUMN(情景假设!P$165),0)</f>
        <v>19354.065900523361</v>
      </c>
      <c r="AJ40" s="101">
        <f>VLOOKUP($A40,情景假设!$A$166:$AP$211,COLUMN(情景假设!Q$165),0)</f>
        <v>19550.906843096051</v>
      </c>
      <c r="AK40" s="65">
        <f>VLOOKUP($A40,情景假设!$A$166:$AP$211,COLUMN(情景假设!R$165),0)</f>
        <v>19737.192232565769</v>
      </c>
      <c r="AL40" s="100">
        <f>VLOOKUP($A40,情景假设!$A$166:$AP$211,COLUMN(情景假设!S$165),0)</f>
        <v>19915.627109556841</v>
      </c>
      <c r="AM40" s="100">
        <f>VLOOKUP($A40,情景假设!$A$166:$AP$211,COLUMN(情景假设!T$165),0)</f>
        <v>20086.1316792742</v>
      </c>
      <c r="AN40" s="100">
        <f>VLOOKUP($A40,情景假设!$A$166:$AP$211,COLUMN(情景假设!U$165),0)</f>
        <v>20248.641092364589</v>
      </c>
      <c r="AO40" s="66">
        <f>VLOOKUP($A40,情景假设!$A$166:$AP$211,COLUMN(情景假设!V$165),0)</f>
        <v>20403.105303250431</v>
      </c>
      <c r="AP40" s="100">
        <f>VLOOKUP($A40,情景假设!$A$166:$AP$211,COLUMN(情景假设!W$165),0)</f>
        <v>20549.488887878451</v>
      </c>
      <c r="AQ40" s="100">
        <f>VLOOKUP($A40,情景假设!$A$166:$AP$211,COLUMN(情景假设!X$165),0)</f>
        <v>20687.770822873372</v>
      </c>
      <c r="AR40" s="100">
        <f>VLOOKUP($A40,情景假设!$A$166:$AP$211,COLUMN(情景假设!Y$165),0)</f>
        <v>20817.944228192981</v>
      </c>
      <c r="AS40" s="100">
        <f>VLOOKUP($A40,情景假设!$A$166:$AP$211,COLUMN(情景假设!Z$165),0)</f>
        <v>20940.016075469499</v>
      </c>
      <c r="AT40" s="100">
        <f>VLOOKUP($A40,情景假设!$A$166:$AP$211,COLUMN(情景假设!AA$165),0)</f>
        <v>21054.00686429807</v>
      </c>
      <c r="AU40" s="65">
        <f>VLOOKUP($A40,情景假设!$A$166:$AP$211,COLUMN(情景假设!AB$165),0)</f>
        <v>21159.95026879177</v>
      </c>
      <c r="AV40" s="100">
        <f>VLOOKUP($A40,情景假设!$A$166:$AP$211,COLUMN(情景假设!AC$165),0)</f>
        <v>21257.892756767269</v>
      </c>
      <c r="AW40" s="100">
        <f>VLOOKUP($A40,情景假设!$A$166:$AP$211,COLUMN(情景假设!AD$165),0)</f>
        <v>21347.893183955712</v>
      </c>
      <c r="AX40" s="100">
        <f>VLOOKUP($A40,情景假设!$A$166:$AP$211,COLUMN(情景假设!AE$165),0)</f>
        <v>21430.022365651741</v>
      </c>
      <c r="AY40" s="102">
        <f>VLOOKUP($A40,情景假设!$A$166:$AP$211,COLUMN(情景假设!AF$165),0)</f>
        <v>21504.362628213239</v>
      </c>
      <c r="AZ40" s="65">
        <f>VLOOKUP($A40,情景假设!$A$166:$AP$211,COLUMN(情景假设!AG$165),0)</f>
        <v>21571.007342819728</v>
      </c>
      <c r="BA40" s="100">
        <f>VLOOKUP($A40,情景假设!$A$166:$AP$211,COLUMN(情景假设!AH$165),0)</f>
        <v>21630.060443872779</v>
      </c>
      <c r="BB40" s="100">
        <f>VLOOKUP($A40,情景假设!$A$166:$AP$211,COLUMN(情景假设!AI$165),0)</f>
        <v>21681.63593439187</v>
      </c>
      <c r="BC40" s="100">
        <f>VLOOKUP($A40,情景假设!$A$166:$AP$211,COLUMN(情景假设!AJ$165),0)</f>
        <v>21725.857380715519</v>
      </c>
      <c r="BD40" s="66">
        <f>VLOOKUP($A40,情景假设!$A$166:$AP$211,COLUMN(情景假设!AK$165),0)</f>
        <v>21762.857398765271</v>
      </c>
      <c r="BE40" s="100">
        <f>VLOOKUP($A40,情景假设!$A$166:$AP$211,COLUMN(情景假设!AL$165),0)</f>
        <v>21792.777134069998</v>
      </c>
      <c r="BF40" s="100">
        <f>VLOOKUP($A40,情景假设!$A$166:$AP$211,COLUMN(情景假设!AM$165),0)</f>
        <v>21815.765737678481</v>
      </c>
      <c r="BG40" s="100">
        <f>VLOOKUP($A40,情景假设!$A$166:$AP$211,COLUMN(情景假设!AN$165),0)</f>
        <v>21831.979840012271</v>
      </c>
      <c r="BH40" s="100">
        <f>VLOOKUP($A40,情景假设!$A$166:$AP$211,COLUMN(情景假设!AO$165),0)</f>
        <v>21841.583024628391</v>
      </c>
      <c r="BI40" s="102">
        <f>VLOOKUP($A40,情景假设!$A$166:$AP$211,COLUMN(情景假设!AP$165),0)</f>
        <v>21844.745303774482</v>
      </c>
    </row>
    <row r="41" spans="1:61" x14ac:dyDescent="0.2">
      <c r="A41" s="23" t="s">
        <v>94</v>
      </c>
      <c r="B41" s="53"/>
      <c r="C41" s="54"/>
      <c r="D41" s="54"/>
      <c r="E41" s="54"/>
      <c r="F41" s="55"/>
      <c r="G41" s="53"/>
      <c r="H41" s="54"/>
      <c r="I41" s="54">
        <f>'历史数据 (2001-2022, 当年价) '!I41*I$77</f>
        <v>5991.8214005513137</v>
      </c>
      <c r="J41" s="54">
        <f>'历史数据 (2001-2022, 当年价) '!J41*J$77</f>
        <v>6247.8875774577018</v>
      </c>
      <c r="K41" s="55">
        <f>'历史数据 (2001-2022, 当年价) '!K41*K$77</f>
        <v>7220.2243795774129</v>
      </c>
      <c r="L41" s="53">
        <f>'历史数据 (2001-2022, 当年价) '!L41*L$77</f>
        <v>8172.6971404983933</v>
      </c>
      <c r="M41" s="54">
        <f>'历史数据 (2001-2022, 当年价) '!M41*M$77</f>
        <v>8729.5597507721814</v>
      </c>
      <c r="N41" s="54">
        <f>'历史数据 (2001-2022, 当年价) '!N41*N$77</f>
        <v>9321.04171678905</v>
      </c>
      <c r="O41" s="54">
        <f>'历史数据 (2001-2022, 当年价) '!O41*O$77</f>
        <v>9972.9623065646138</v>
      </c>
      <c r="P41" s="54">
        <f>'历史数据 (2001-2022, 当年价) '!P41*P$77</f>
        <v>10161.569210888461</v>
      </c>
      <c r="Q41" s="53">
        <f>'历史数据 (2001-2022, 当年价) '!Q41*Q$77</f>
        <v>10729.678731779901</v>
      </c>
      <c r="R41" s="54">
        <f>'历史数据 (2001-2022, 当年价) '!R41*R$77</f>
        <v>11577.496039816844</v>
      </c>
      <c r="S41" s="54">
        <f>'历史数据 (2001-2022, 当年价) '!S41*S$77</f>
        <v>11965.7485153379</v>
      </c>
      <c r="T41" s="54">
        <f>'历史数据 (2001-2022, 当年价) '!T41*T$77</f>
        <v>12206.123148775057</v>
      </c>
      <c r="U41" s="55">
        <f>'历史数据 (2001-2022, 当年价) '!U41*U$77</f>
        <v>12421.774161186662</v>
      </c>
      <c r="V41" s="54">
        <f>'历史数据 (2001-2022, 当年价) '!V41*V$77</f>
        <v>15002.765371424184</v>
      </c>
      <c r="W41" s="54">
        <f>'历史数据 (2001-2022, 当年价) '!W41*W$77</f>
        <v>15179.327689922766</v>
      </c>
      <c r="X41" s="100">
        <f>VLOOKUP($A41,情景假设!$A$166:$AP$211,COLUMN(情景假设!E$165),0)</f>
        <v>15384.10722672002</v>
      </c>
      <c r="Y41" s="100">
        <f>VLOOKUP($A41,情景假设!$A$166:$AP$211,COLUMN(情景假设!F$165),0)</f>
        <v>15885.506309551571</v>
      </c>
      <c r="Z41" s="101">
        <f>VLOOKUP($A41,情景假设!$A$166:$AP$211,COLUMN(情景假设!G$165),0)</f>
        <v>16509.846793123179</v>
      </c>
      <c r="AA41" s="65">
        <f>VLOOKUP($A41,情景假设!$A$166:$AP$211,COLUMN(情景假设!H$165),0)</f>
        <v>17097.284268874559</v>
      </c>
      <c r="AB41" s="100">
        <f>VLOOKUP($A41,情景假设!$A$166:$AP$211,COLUMN(情景假设!I$165),0)</f>
        <v>17614.929383065049</v>
      </c>
      <c r="AC41" s="100">
        <f>VLOOKUP($A41,情景假设!$A$166:$AP$211,COLUMN(情景假设!J$165),0)</f>
        <v>18065.775687649901</v>
      </c>
      <c r="AD41" s="100">
        <f>VLOOKUP($A41,情景假设!$A$166:$AP$211,COLUMN(情景假设!K$165),0)</f>
        <v>18454.679298718649</v>
      </c>
      <c r="AE41" s="102">
        <f>VLOOKUP($A41,情景假设!$A$166:$AP$211,COLUMN(情景假设!L$165),0)</f>
        <v>18788.09822916046</v>
      </c>
      <c r="AF41" s="100">
        <f>VLOOKUP($A41,情景假设!$A$166:$AP$211,COLUMN(情景假设!M$165),0)</f>
        <v>19073.415779070088</v>
      </c>
      <c r="AG41" s="100">
        <f>VLOOKUP($A41,情景假设!$A$166:$AP$211,COLUMN(情景假设!N$165),0)</f>
        <v>19317.414009173819</v>
      </c>
      <c r="AH41" s="100">
        <f>VLOOKUP($A41,情景假设!$A$166:$AP$211,COLUMN(情景假设!O$165),0)</f>
        <v>19527.225231732551</v>
      </c>
      <c r="AI41" s="100">
        <f>VLOOKUP($A41,情景假设!$A$166:$AP$211,COLUMN(情景假设!P$165),0)</f>
        <v>19710.575195188121</v>
      </c>
      <c r="AJ41" s="101">
        <f>VLOOKUP($A41,情景假设!$A$166:$AP$211,COLUMN(情景假设!Q$165),0)</f>
        <v>19875.65518277272</v>
      </c>
      <c r="AK41" s="65">
        <f>VLOOKUP($A41,情景假设!$A$166:$AP$211,COLUMN(情景假设!R$165),0)</f>
        <v>20029.57987049724</v>
      </c>
      <c r="AL41" s="100">
        <f>VLOOKUP($A41,情景假设!$A$166:$AP$211,COLUMN(情景假设!S$165),0)</f>
        <v>20173.903090193409</v>
      </c>
      <c r="AM41" s="100">
        <f>VLOOKUP($A41,情景假设!$A$166:$AP$211,COLUMN(情景假设!T$165),0)</f>
        <v>20308.781055343468</v>
      </c>
      <c r="AN41" s="100">
        <f>VLOOKUP($A41,情景假设!$A$166:$AP$211,COLUMN(情景假设!U$165),0)</f>
        <v>20434.39360740616</v>
      </c>
      <c r="AO41" s="66">
        <f>VLOOKUP($A41,情景假设!$A$166:$AP$211,COLUMN(情景假设!V$165),0)</f>
        <v>20550.942954638369</v>
      </c>
      <c r="AP41" s="100">
        <f>VLOOKUP($A41,情景假设!$A$166:$AP$211,COLUMN(情景假设!W$165),0)</f>
        <v>20658.65238282568</v>
      </c>
      <c r="AQ41" s="100">
        <f>VLOOKUP($A41,情景假设!$A$166:$AP$211,COLUMN(情景假设!X$165),0)</f>
        <v>20757.764947646931</v>
      </c>
      <c r="AR41" s="100">
        <f>VLOOKUP($A41,情景假设!$A$166:$AP$211,COLUMN(情景假设!Y$165),0)</f>
        <v>20848.542158010579</v>
      </c>
      <c r="AS41" s="100">
        <f>VLOOKUP($A41,情景假设!$A$166:$AP$211,COLUMN(情景假设!Z$165),0)</f>
        <v>20931.26265926117</v>
      </c>
      <c r="AT41" s="100">
        <f>VLOOKUP($A41,情景假设!$A$166:$AP$211,COLUMN(情景假设!AA$165),0)</f>
        <v>21006.22092468345</v>
      </c>
      <c r="AU41" s="65">
        <f>VLOOKUP($A41,情景假设!$A$166:$AP$211,COLUMN(情景假设!AB$165),0)</f>
        <v>21073.725963228659</v>
      </c>
      <c r="AV41" s="100">
        <f>VLOOKUP($A41,情景假设!$A$166:$AP$211,COLUMN(情景假设!AC$165),0)</f>
        <v>21134.10005086198</v>
      </c>
      <c r="AW41" s="100">
        <f>VLOOKUP($A41,情景假设!$A$166:$AP$211,COLUMN(情景假设!AD$165),0)</f>
        <v>21187.67749239353</v>
      </c>
      <c r="AX41" s="100">
        <f>VLOOKUP($A41,情景假设!$A$166:$AP$211,COLUMN(情景假设!AE$165),0)</f>
        <v>21234.803420103952</v>
      </c>
      <c r="AY41" s="102">
        <f>VLOOKUP($A41,情景假设!$A$166:$AP$211,COLUMN(情景假设!AF$165),0)</f>
        <v>21275.832634928331</v>
      </c>
      <c r="AZ41" s="65">
        <f>VLOOKUP($A41,情景假设!$A$166:$AP$211,COLUMN(情景假设!AG$165),0)</f>
        <v>21311.128495413828</v>
      </c>
      <c r="BA41" s="100">
        <f>VLOOKUP($A41,情景假设!$A$166:$AP$211,COLUMN(情景假设!AH$165),0)</f>
        <v>21341.061859130441</v>
      </c>
      <c r="BB41" s="100">
        <f>VLOOKUP($A41,情景假设!$A$166:$AP$211,COLUMN(情景假设!AI$165),0)</f>
        <v>21366.010080688291</v>
      </c>
      <c r="BC41" s="100">
        <f>VLOOKUP($A41,情景假设!$A$166:$AP$211,COLUMN(情景假设!AJ$165),0)</f>
        <v>21386.35607001149</v>
      </c>
      <c r="BD41" s="66">
        <f>VLOOKUP($A41,情景假设!$A$166:$AP$211,COLUMN(情景假设!AK$165),0)</f>
        <v>21402.487414032741</v>
      </c>
      <c r="BE41" s="100">
        <f>VLOOKUP($A41,情景假设!$A$166:$AP$211,COLUMN(情景假设!AL$165),0)</f>
        <v>21414.795564517521</v>
      </c>
      <c r="BF41" s="100">
        <f>VLOOKUP($A41,情景假设!$A$166:$AP$211,COLUMN(情景假设!AM$165),0)</f>
        <v>21423.67509429327</v>
      </c>
      <c r="BG41" s="100">
        <f>VLOOKUP($A41,情景假设!$A$166:$AP$211,COLUMN(情景假设!AN$165),0)</f>
        <v>21429.523023763792</v>
      </c>
      <c r="BH41" s="100">
        <f>VLOOKUP($A41,情景假设!$A$166:$AP$211,COLUMN(情景假设!AO$165),0)</f>
        <v>21432.738219222691</v>
      </c>
      <c r="BI41" s="102">
        <f>VLOOKUP($A41,情景假设!$A$166:$AP$211,COLUMN(情景假设!AP$165),0)</f>
        <v>21433.720864147221</v>
      </c>
    </row>
    <row r="42" spans="1:61" x14ac:dyDescent="0.2">
      <c r="A42" s="23" t="s">
        <v>95</v>
      </c>
      <c r="B42" s="53"/>
      <c r="C42" s="54"/>
      <c r="D42" s="54"/>
      <c r="E42" s="54"/>
      <c r="F42" s="55"/>
      <c r="G42" s="53"/>
      <c r="H42" s="54"/>
      <c r="I42" s="54">
        <f>'历史数据 (2001-2022, 当年价) '!I42*I$77</f>
        <v>6951.0991404058195</v>
      </c>
      <c r="J42" s="54">
        <f>'历史数据 (2001-2022, 当年价) '!J42*J$77</f>
        <v>7314.0533347634755</v>
      </c>
      <c r="K42" s="55">
        <f>'历史数据 (2001-2022, 当年价) '!K42*K$77</f>
        <v>8644.0889558594426</v>
      </c>
      <c r="L42" s="53">
        <f>'历史数据 (2001-2022, 当年价) '!L42*L$77</f>
        <v>9751.1703884161016</v>
      </c>
      <c r="M42" s="54">
        <f>'历史数据 (2001-2022, 当年价) '!M42*M$77</f>
        <v>10062.829332726689</v>
      </c>
      <c r="N42" s="54">
        <f>'历史数据 (2001-2022, 当年价) '!N42*N$77</f>
        <v>10438.751135915945</v>
      </c>
      <c r="O42" s="54">
        <f>'历史数据 (2001-2022, 当年价) '!O42*O$77</f>
        <v>10918.647009586733</v>
      </c>
      <c r="P42" s="54">
        <f>'历史数据 (2001-2022, 当年价) '!P42*P$77</f>
        <v>10659.001446727452</v>
      </c>
      <c r="Q42" s="53">
        <f>'历史数据 (2001-2022, 当年价) '!Q42*Q$77</f>
        <v>11015.676147174541</v>
      </c>
      <c r="R42" s="54">
        <f>'历史数据 (2001-2022, 当年价) '!R42*R$77</f>
        <v>12320.948873046076</v>
      </c>
      <c r="S42" s="54">
        <f>'历史数据 (2001-2022, 当年价) '!S42*S$77</f>
        <v>13151.243446087199</v>
      </c>
      <c r="T42" s="54">
        <f>'历史数据 (2001-2022, 当年价) '!T42*T$77</f>
        <v>13225.233063001493</v>
      </c>
      <c r="U42" s="55">
        <f>'历史数据 (2001-2022, 当年价) '!U42*U$77</f>
        <v>13446.095523164235</v>
      </c>
      <c r="V42" s="54">
        <f>'历史数据 (2001-2022, 当年价) '!V42*V$77</f>
        <v>15735.922300230004</v>
      </c>
      <c r="W42" s="54">
        <f>'历史数据 (2001-2022, 当年价) '!W42*W$77</f>
        <v>15793.232462385689</v>
      </c>
      <c r="X42" s="100">
        <f>VLOOKUP($A42,情景假设!$A$166:$AP$211,COLUMN(情景假设!E$165),0)</f>
        <v>16019.677463682559</v>
      </c>
      <c r="Y42" s="100">
        <f>VLOOKUP($A42,情景假设!$A$166:$AP$211,COLUMN(情景假设!F$165),0)</f>
        <v>16574.513113128382</v>
      </c>
      <c r="Z42" s="101">
        <f>VLOOKUP($A42,情景假设!$A$166:$AP$211,COLUMN(情景假设!G$165),0)</f>
        <v>17265.94092333482</v>
      </c>
      <c r="AA42" s="65">
        <f>VLOOKUP($A42,情景假设!$A$166:$AP$211,COLUMN(情景假设!H$165),0)</f>
        <v>17916.363843835941</v>
      </c>
      <c r="AB42" s="100">
        <f>VLOOKUP($A42,情景假设!$A$166:$AP$211,COLUMN(情景假设!I$165),0)</f>
        <v>18489.508248506339</v>
      </c>
      <c r="AC42" s="100">
        <f>VLOOKUP($A42,情景假设!$A$166:$AP$211,COLUMN(情景假设!J$165),0)</f>
        <v>18989.430043188699</v>
      </c>
      <c r="AD42" s="100">
        <f>VLOOKUP($A42,情景假设!$A$166:$AP$211,COLUMN(情景假设!K$165),0)</f>
        <v>19422.48516308107</v>
      </c>
      <c r="AE42" s="102">
        <f>VLOOKUP($A42,情景假设!$A$166:$AP$211,COLUMN(情景假设!L$165),0)</f>
        <v>19796.99091626261</v>
      </c>
      <c r="AF42" s="100">
        <f>VLOOKUP($A42,情景假设!$A$166:$AP$211,COLUMN(情景假设!M$165),0)</f>
        <v>20122.120381967121</v>
      </c>
      <c r="AG42" s="100">
        <f>VLOOKUP($A42,情景假设!$A$166:$AP$211,COLUMN(情景假设!N$165),0)</f>
        <v>20405.20155533031</v>
      </c>
      <c r="AH42" s="100">
        <f>VLOOKUP($A42,情景假设!$A$166:$AP$211,COLUMN(情景假设!O$165),0)</f>
        <v>20653.633900197408</v>
      </c>
      <c r="AI42" s="100">
        <f>VLOOKUP($A42,情景假设!$A$166:$AP$211,COLUMN(情景假设!P$165),0)</f>
        <v>20875.47433638134</v>
      </c>
      <c r="AJ42" s="101">
        <f>VLOOKUP($A42,情景假设!$A$166:$AP$211,COLUMN(情景假设!Q$165),0)</f>
        <v>21079.30922950638</v>
      </c>
      <c r="AK42" s="65">
        <f>VLOOKUP($A42,情景假设!$A$166:$AP$211,COLUMN(情景假设!R$165),0)</f>
        <v>21272.599603402941</v>
      </c>
      <c r="AL42" s="100">
        <f>VLOOKUP($A42,情景假设!$A$166:$AP$211,COLUMN(情景假设!S$165),0)</f>
        <v>21456.83358906825</v>
      </c>
      <c r="AM42" s="100">
        <f>VLOOKUP($A42,情景假设!$A$166:$AP$211,COLUMN(情景假设!T$165),0)</f>
        <v>21631.989103030872</v>
      </c>
      <c r="AN42" s="100">
        <f>VLOOKUP($A42,情景假设!$A$166:$AP$211,COLUMN(情景假设!U$165),0)</f>
        <v>21798.063444522759</v>
      </c>
      <c r="AO42" s="66">
        <f>VLOOKUP($A42,情景假设!$A$166:$AP$211,COLUMN(情景假设!V$165),0)</f>
        <v>21955.07284505849</v>
      </c>
      <c r="AP42" s="100">
        <f>VLOOKUP($A42,情景假设!$A$166:$AP$211,COLUMN(情景假设!W$165),0)</f>
        <v>22103.051969400149</v>
      </c>
      <c r="AQ42" s="100">
        <f>VLOOKUP($A42,情景假设!$A$166:$AP$211,COLUMN(情景假设!X$165),0)</f>
        <v>22242.053372122369</v>
      </c>
      <c r="AR42" s="100">
        <f>VLOOKUP($A42,情景假设!$A$166:$AP$211,COLUMN(情景假设!Y$165),0)</f>
        <v>22372.146914048059</v>
      </c>
      <c r="AS42" s="100">
        <f>VLOOKUP($A42,情景假设!$A$166:$AP$211,COLUMN(情景假设!Z$165),0)</f>
        <v>22493.419142850518</v>
      </c>
      <c r="AT42" s="100">
        <f>VLOOKUP($A42,情景假设!$A$166:$AP$211,COLUMN(情景假设!AA$165),0)</f>
        <v>22605.972642118038</v>
      </c>
      <c r="AU42" s="65">
        <f>VLOOKUP($A42,情景假设!$A$166:$AP$211,COLUMN(情景假设!AB$165),0)</f>
        <v>22709.925353147279</v>
      </c>
      <c r="AV42" s="100">
        <f>VLOOKUP($A42,情景假设!$A$166:$AP$211,COLUMN(情景假设!AC$165),0)</f>
        <v>22805.409873683431</v>
      </c>
      <c r="AW42" s="100">
        <f>VLOOKUP($A42,情景假设!$A$166:$AP$211,COLUMN(情景假设!AD$165),0)</f>
        <v>22892.572737748771</v>
      </c>
      <c r="AX42" s="100">
        <f>VLOOKUP($A42,情景假设!$A$166:$AP$211,COLUMN(情景假设!AE$165),0)</f>
        <v>22971.573680607878</v>
      </c>
      <c r="AY42" s="102">
        <f>VLOOKUP($A42,情景假设!$A$166:$AP$211,COLUMN(情景假设!AF$165),0)</f>
        <v>23042.584892805611</v>
      </c>
      <c r="AZ42" s="65">
        <f>VLOOKUP($A42,情景假设!$A$166:$AP$211,COLUMN(情景假设!AG$165),0)</f>
        <v>23105.79026708232</v>
      </c>
      <c r="BA42" s="100">
        <f>VLOOKUP($A42,情景假设!$A$166:$AP$211,COLUMN(情景假设!AH$165),0)</f>
        <v>23161.38464182771</v>
      </c>
      <c r="BB42" s="100">
        <f>VLOOKUP($A42,情景假设!$A$166:$AP$211,COLUMN(情景假设!AI$165),0)</f>
        <v>23209.573044576638</v>
      </c>
      <c r="BC42" s="100">
        <f>VLOOKUP($A42,情景假设!$A$166:$AP$211,COLUMN(情景假设!AJ$165),0)</f>
        <v>23250.569938881959</v>
      </c>
      <c r="BD42" s="66">
        <f>VLOOKUP($A42,情景假设!$A$166:$AP$211,COLUMN(情景假设!AK$165),0)</f>
        <v>23284.598477722189</v>
      </c>
      <c r="BE42" s="100">
        <f>VLOOKUP($A42,情景假设!$A$166:$AP$211,COLUMN(情景假设!AL$165),0)</f>
        <v>23311.8897664168</v>
      </c>
      <c r="BF42" s="100">
        <f>VLOOKUP($A42,情景假设!$A$166:$AP$211,COLUMN(情景假设!AM$165),0)</f>
        <v>23332.682137832518</v>
      </c>
      <c r="BG42" s="100">
        <f>VLOOKUP($A42,情景假设!$A$166:$AP$211,COLUMN(情景假设!AN$165),0)</f>
        <v>23347.220442468661</v>
      </c>
      <c r="BH42" s="100">
        <f>VLOOKUP($A42,情景假设!$A$166:$AP$211,COLUMN(情景假设!AO$165),0)</f>
        <v>23355.755355815771</v>
      </c>
      <c r="BI42" s="102">
        <f>VLOOKUP($A42,情景假设!$A$166:$AP$211,COLUMN(情景假设!AP$165),0)</f>
        <v>23358.542705182419</v>
      </c>
    </row>
    <row r="43" spans="1:61" x14ac:dyDescent="0.2">
      <c r="A43" s="23" t="s">
        <v>96</v>
      </c>
      <c r="B43" s="53"/>
      <c r="C43" s="54"/>
      <c r="D43" s="54"/>
      <c r="E43" s="54"/>
      <c r="F43" s="55"/>
      <c r="G43" s="53"/>
      <c r="H43" s="54"/>
      <c r="I43" s="54">
        <f>'历史数据 (2001-2022, 当年价) '!I43*I$77</f>
        <v>4623.3441154702477</v>
      </c>
      <c r="J43" s="54">
        <f>'历史数据 (2001-2022, 当年价) '!J43*J$77</f>
        <v>4952.4069466441206</v>
      </c>
      <c r="K43" s="55">
        <f>'历史数据 (2001-2022, 当年价) '!K43*K$77</f>
        <v>5800.0823303648003</v>
      </c>
      <c r="L43" s="53">
        <f>'历史数据 (2001-2022, 当年价) '!L43*L$77</f>
        <v>6676.677466975384</v>
      </c>
      <c r="M43" s="54">
        <f>'历史数据 (2001-2022, 当年价) '!M43*M$77</f>
        <v>6921.8527542389438</v>
      </c>
      <c r="N43" s="54">
        <f>'历史数据 (2001-2022, 当年价) '!N43*N$77</f>
        <v>7134.4071986105519</v>
      </c>
      <c r="O43" s="54">
        <f>'历史数据 (2001-2022, 当年价) '!O43*O$77</f>
        <v>7311.9149257243444</v>
      </c>
      <c r="P43" s="54">
        <f>'历史数据 (2001-2022, 当年价) '!P43*P$77</f>
        <v>7172.7218386442528</v>
      </c>
      <c r="Q43" s="53">
        <f>'历史数据 (2001-2022, 当年价) '!Q43*Q$77</f>
        <v>7468.7356239592245</v>
      </c>
      <c r="R43" s="54">
        <f>'历史数据 (2001-2022, 当年价) '!R43*R$77</f>
        <v>8452.0023308915206</v>
      </c>
      <c r="S43" s="54">
        <f>'历史数据 (2001-2022, 当年价) '!S43*S$77</f>
        <v>9332.9519669544279</v>
      </c>
      <c r="T43" s="54">
        <f>'历史数据 (2001-2022, 当年价) '!T43*T$77</f>
        <v>9619.4212690179938</v>
      </c>
      <c r="U43" s="55">
        <f>'历史数据 (2001-2022, 当年价) '!U43*U$77</f>
        <v>9891.7322198258898</v>
      </c>
      <c r="V43" s="54">
        <f>'历史数据 (2001-2022, 当年价) '!V43*V$77</f>
        <v>11596.860701442663</v>
      </c>
      <c r="W43" s="54">
        <f>'历史数据 (2001-2022, 当年价) '!W43*W$77</f>
        <v>12204.55859303716</v>
      </c>
      <c r="X43" s="100">
        <f>VLOOKUP($A43,情景假设!$A$166:$AP$211,COLUMN(情景假设!E$165),0)</f>
        <v>12486.98069226722</v>
      </c>
      <c r="Y43" s="100">
        <f>VLOOKUP($A43,情景假设!$A$166:$AP$211,COLUMN(情景假设!F$165),0)</f>
        <v>13186.15200935855</v>
      </c>
      <c r="Z43" s="101">
        <f>VLOOKUP($A43,情景假设!$A$166:$AP$211,COLUMN(情景假设!G$165),0)</f>
        <v>14069.73154781865</v>
      </c>
      <c r="AA43" s="65">
        <f>VLOOKUP($A43,情景假设!$A$166:$AP$211,COLUMN(情景假设!H$165),0)</f>
        <v>14907.403068209829</v>
      </c>
      <c r="AB43" s="100">
        <f>VLOOKUP($A43,情景假设!$A$166:$AP$211,COLUMN(情景假设!I$165),0)</f>
        <v>15651.144997762451</v>
      </c>
      <c r="AC43" s="100">
        <f>VLOOKUP($A43,情景假设!$A$166:$AP$211,COLUMN(情景假设!J$165),0)</f>
        <v>16310.1214440167</v>
      </c>
      <c r="AD43" s="100">
        <f>VLOOKUP($A43,情景假设!$A$166:$AP$211,COLUMN(情景假设!K$165),0)</f>
        <v>16899.515546779781</v>
      </c>
      <c r="AE43" s="102">
        <f>VLOOKUP($A43,情景假设!$A$166:$AP$211,COLUMN(情景假设!L$165),0)</f>
        <v>17439.59186017458</v>
      </c>
      <c r="AF43" s="100">
        <f>VLOOKUP($A43,情景假设!$A$166:$AP$211,COLUMN(情景假设!M$165),0)</f>
        <v>17951.11137250514</v>
      </c>
      <c r="AG43" s="100">
        <f>VLOOKUP($A43,情景假设!$A$166:$AP$211,COLUMN(情景假设!N$165),0)</f>
        <v>18442.638260760181</v>
      </c>
      <c r="AH43" s="100">
        <f>VLOOKUP($A43,情景假设!$A$166:$AP$211,COLUMN(情景假设!O$165),0)</f>
        <v>18920.12911374262</v>
      </c>
      <c r="AI43" s="100">
        <f>VLOOKUP($A43,情景假设!$A$166:$AP$211,COLUMN(情景假设!P$165),0)</f>
        <v>19390.416778686111</v>
      </c>
      <c r="AJ43" s="101">
        <f>VLOOKUP($A43,情景假设!$A$166:$AP$211,COLUMN(情景假设!Q$165),0)</f>
        <v>19861.171045191652</v>
      </c>
      <c r="AK43" s="65">
        <f>VLOOKUP($A43,情景假设!$A$166:$AP$211,COLUMN(情景假设!R$165),0)</f>
        <v>20339.156850164622</v>
      </c>
      <c r="AL43" s="100">
        <f>VLOOKUP($A43,情景假设!$A$166:$AP$211,COLUMN(情景假设!S$165),0)</f>
        <v>20824.73208984303</v>
      </c>
      <c r="AM43" s="100">
        <f>VLOOKUP($A43,情景假设!$A$166:$AP$211,COLUMN(情景假设!T$165),0)</f>
        <v>21316.473015991702</v>
      </c>
      <c r="AN43" s="100">
        <f>VLOOKUP($A43,情景假设!$A$166:$AP$211,COLUMN(情景假设!U$165),0)</f>
        <v>21812.818607984758</v>
      </c>
      <c r="AO43" s="66">
        <f>VLOOKUP($A43,情景假设!$A$166:$AP$211,COLUMN(情景假设!V$165),0)</f>
        <v>22312.066987430469</v>
      </c>
      <c r="AP43" s="100">
        <f>VLOOKUP($A43,情景假设!$A$166:$AP$211,COLUMN(情景假设!W$165),0)</f>
        <v>22812.373077087119</v>
      </c>
      <c r="AQ43" s="100">
        <f>VLOOKUP($A43,情景假设!$A$166:$AP$211,COLUMN(情景假设!X$165),0)</f>
        <v>23311.747681260331</v>
      </c>
      <c r="AR43" s="100">
        <f>VLOOKUP($A43,情景假设!$A$166:$AP$211,COLUMN(情景假设!Y$165),0)</f>
        <v>23808.058167314721</v>
      </c>
      <c r="AS43" s="100">
        <f>VLOOKUP($A43,情景假设!$A$166:$AP$211,COLUMN(情景假设!Z$165),0)</f>
        <v>24299.03092696959</v>
      </c>
      <c r="AT43" s="100">
        <f>VLOOKUP($A43,情景假设!$A$166:$AP$211,COLUMN(情景假设!AA$165),0)</f>
        <v>24782.255791174492</v>
      </c>
      <c r="AU43" s="65">
        <f>VLOOKUP($A43,情景假设!$A$166:$AP$211,COLUMN(情景假设!AB$165),0)</f>
        <v>25255.192563085129</v>
      </c>
      <c r="AV43" s="100">
        <f>VLOOKUP($A43,情景假设!$A$166:$AP$211,COLUMN(情景假设!AC$165),0)</f>
        <v>25715.179819539171</v>
      </c>
      <c r="AW43" s="100">
        <f>VLOOKUP($A43,情景假设!$A$166:$AP$211,COLUMN(情景假设!AD$165),0)</f>
        <v>26159.446112054749</v>
      </c>
      <c r="AX43" s="100">
        <f>VLOOKUP($A43,情景假设!$A$166:$AP$211,COLUMN(情景假设!AE$165),0)</f>
        <v>26585.123673438429</v>
      </c>
      <c r="AY43" s="102">
        <f>VLOOKUP($A43,情景假设!$A$166:$AP$211,COLUMN(情景假设!AF$165),0)</f>
        <v>26989.26470537169</v>
      </c>
      <c r="AZ43" s="65">
        <f>VLOOKUP($A43,情景假设!$A$166:$AP$211,COLUMN(情景假设!AG$165),0)</f>
        <v>27368.860285761799</v>
      </c>
      <c r="BA43" s="100">
        <f>VLOOKUP($A43,情景假设!$A$166:$AP$211,COLUMN(情景假设!AH$165),0)</f>
        <v>27720.861892260211</v>
      </c>
      <c r="BB43" s="100">
        <f>VLOOKUP($A43,情景假设!$A$166:$AP$211,COLUMN(情景假设!AI$165),0)</f>
        <v>28042.205490414661</v>
      </c>
      <c r="BC43" s="100">
        <f>VLOOKUP($A43,情景假设!$A$166:$AP$211,COLUMN(情景假设!AJ$165),0)</f>
        <v>28329.838081862679</v>
      </c>
      <c r="BD43" s="66">
        <f>VLOOKUP($A43,情景假设!$A$166:$AP$211,COLUMN(情景假设!AK$165),0)</f>
        <v>28580.746550456079</v>
      </c>
      <c r="BE43" s="100">
        <f>VLOOKUP($A43,情景假设!$A$166:$AP$211,COLUMN(情景假设!AL$165),0)</f>
        <v>28791.9885831026</v>
      </c>
      <c r="BF43" s="100">
        <f>VLOOKUP($A43,情景假设!$A$166:$AP$211,COLUMN(情景假设!AM$165),0)</f>
        <v>28960.725378538318</v>
      </c>
      <c r="BG43" s="100">
        <f>VLOOKUP($A43,情景假设!$A$166:$AP$211,COLUMN(情景假设!AN$165),0)</f>
        <v>29084.255792552289</v>
      </c>
      <c r="BH43" s="100">
        <f>VLOOKUP($A43,情景假设!$A$166:$AP$211,COLUMN(情景假设!AO$165),0)</f>
        <v>29160.051503930681</v>
      </c>
      <c r="BI43" s="102">
        <f>VLOOKUP($A43,情景假设!$A$166:$AP$211,COLUMN(情景假设!AP$165),0)</f>
        <v>29185.792723348539</v>
      </c>
    </row>
    <row r="44" spans="1:61" x14ac:dyDescent="0.2">
      <c r="A44" s="23" t="s">
        <v>97</v>
      </c>
      <c r="B44" s="53"/>
      <c r="C44" s="54"/>
      <c r="D44" s="54"/>
      <c r="E44" s="54"/>
      <c r="F44" s="55"/>
      <c r="G44" s="53"/>
      <c r="H44" s="54"/>
      <c r="I44" s="54">
        <f>'历史数据 (2001-2022, 当年价) '!I44*I$77</f>
        <v>8600.1122331098704</v>
      </c>
      <c r="J44" s="54">
        <f>'历史数据 (2001-2022, 当年价) '!J44*J$77</f>
        <v>9652.4482684707364</v>
      </c>
      <c r="K44" s="55">
        <f>'历史数据 (2001-2022, 当年价) '!K44*K$77</f>
        <v>11473.328463091299</v>
      </c>
      <c r="L44" s="53">
        <f>'历史数据 (2001-2022, 当年价) '!L44*L$77</f>
        <v>12347.438461432741</v>
      </c>
      <c r="M44" s="54">
        <f>'历史数据 (2001-2022, 当年价) '!M44*M$77</f>
        <v>12742.077205557398</v>
      </c>
      <c r="N44" s="54">
        <f>'历史数据 (2001-2022, 当年价) '!N44*N$77</f>
        <v>13908.044110531482</v>
      </c>
      <c r="O44" s="54">
        <f>'历史数据 (2001-2022, 当年价) '!O44*O$77</f>
        <v>14907.451129099412</v>
      </c>
      <c r="P44" s="54">
        <f>'历史数据 (2001-2022, 当年价) '!P44*P$77</f>
        <v>15090.378543997835</v>
      </c>
      <c r="Q44" s="53">
        <f>'历史数据 (2001-2022, 当年价) '!Q44*Q$77</f>
        <v>17009.078938849983</v>
      </c>
      <c r="R44" s="54">
        <f>'历史数据 (2001-2022, 当年价) '!R44*R$77</f>
        <v>19317.208684583806</v>
      </c>
      <c r="S44" s="54">
        <f>'历史数据 (2001-2022, 当年价) '!S44*S$77</f>
        <v>20176.588473930504</v>
      </c>
      <c r="T44" s="54">
        <f>'历史数据 (2001-2022, 当年价) '!T44*T$77</f>
        <v>19803.763108812167</v>
      </c>
      <c r="U44" s="55">
        <f>'历史数据 (2001-2022, 当年价) '!U44*U$77</f>
        <v>20421.849410489154</v>
      </c>
      <c r="V44" s="54">
        <f>'历史数据 (2001-2022, 当年价) '!V44*V$77</f>
        <v>22432.47684124767</v>
      </c>
      <c r="W44" s="54">
        <f>'历史数据 (2001-2022, 当年价) '!W44*W$77</f>
        <v>24223.247878201622</v>
      </c>
      <c r="X44" s="100">
        <f>VLOOKUP($A44,情景假设!$A$166:$AP$211,COLUMN(情景假设!E$165),0)</f>
        <v>24560.04566208777</v>
      </c>
      <c r="Y44" s="100">
        <f>VLOOKUP($A44,情景假设!$A$166:$AP$211,COLUMN(情景假设!F$165),0)</f>
        <v>25384.962363828719</v>
      </c>
      <c r="Z44" s="101">
        <f>VLOOKUP($A44,情景假设!$A$166:$AP$211,COLUMN(情景假设!G$165),0)</f>
        <v>26412.522597885611</v>
      </c>
      <c r="AA44" s="65">
        <f>VLOOKUP($A44,情景假设!$A$166:$AP$211,COLUMN(情景假设!H$165),0)</f>
        <v>27379.214428938329</v>
      </c>
      <c r="AB44" s="100">
        <f>VLOOKUP($A44,情景假设!$A$166:$AP$211,COLUMN(情景假设!I$165),0)</f>
        <v>28231.031174187501</v>
      </c>
      <c r="AC44" s="100">
        <f>VLOOKUP($A44,情景假设!$A$166:$AP$211,COLUMN(情景假设!J$165),0)</f>
        <v>28973.460151951971</v>
      </c>
      <c r="AD44" s="100">
        <f>VLOOKUP($A44,情景假设!$A$166:$AP$211,COLUMN(情景假设!K$165),0)</f>
        <v>29615.2263731331</v>
      </c>
      <c r="AE44" s="102">
        <f>VLOOKUP($A44,情景假设!$A$166:$AP$211,COLUMN(情景假设!L$165),0)</f>
        <v>30167.826846260559</v>
      </c>
      <c r="AF44" s="100">
        <f>VLOOKUP($A44,情景假设!$A$166:$AP$211,COLUMN(情景假设!M$165),0)</f>
        <v>30644.15258388752</v>
      </c>
      <c r="AG44" s="100">
        <f>VLOOKUP($A44,情景假设!$A$166:$AP$211,COLUMN(情景假设!N$165),0)</f>
        <v>31055.227040859561</v>
      </c>
      <c r="AH44" s="100">
        <f>VLOOKUP($A44,情景假设!$A$166:$AP$211,COLUMN(情景假设!O$165),0)</f>
        <v>31412.414785205561</v>
      </c>
      <c r="AI44" s="100">
        <f>VLOOKUP($A44,情景假设!$A$166:$AP$211,COLUMN(情景假设!P$165),0)</f>
        <v>31728.05718631249</v>
      </c>
      <c r="AJ44" s="101">
        <f>VLOOKUP($A44,情景假设!$A$166:$AP$211,COLUMN(情景假设!Q$165),0)</f>
        <v>32015.272028571278</v>
      </c>
      <c r="AK44" s="65">
        <f>VLOOKUP($A44,情景假设!$A$166:$AP$211,COLUMN(情景假设!R$165),0)</f>
        <v>32285.45518397335</v>
      </c>
      <c r="AL44" s="100">
        <f>VLOOKUP($A44,情景假设!$A$166:$AP$211,COLUMN(情景假设!S$165),0)</f>
        <v>32540.989673157979</v>
      </c>
      <c r="AM44" s="100">
        <f>VLOOKUP($A44,情景假设!$A$166:$AP$211,COLUMN(情景假设!T$165),0)</f>
        <v>32781.986888944251</v>
      </c>
      <c r="AN44" s="100">
        <f>VLOOKUP($A44,情景假设!$A$166:$AP$211,COLUMN(情景假设!U$165),0)</f>
        <v>33008.592448781608</v>
      </c>
      <c r="AO44" s="66">
        <f>VLOOKUP($A44,情景假设!$A$166:$AP$211,COLUMN(情景假设!V$165),0)</f>
        <v>33220.984845866413</v>
      </c>
      <c r="AP44" s="100">
        <f>VLOOKUP($A44,情景假设!$A$166:$AP$211,COLUMN(情景假设!W$165),0)</f>
        <v>33419.374034259927</v>
      </c>
      <c r="AQ44" s="100">
        <f>VLOOKUP($A44,情景假设!$A$166:$AP$211,COLUMN(情景假设!X$165),0)</f>
        <v>33603.999958949084</v>
      </c>
      <c r="AR44" s="100">
        <f>VLOOKUP($A44,情景假设!$A$166:$AP$211,COLUMN(情景假设!Y$165),0)</f>
        <v>33775.131041593777</v>
      </c>
      <c r="AS44" s="100">
        <f>VLOOKUP($A44,情景假设!$A$166:$AP$211,COLUMN(情景假设!Z$165),0)</f>
        <v>33933.062632437017</v>
      </c>
      <c r="AT44" s="100">
        <f>VLOOKUP($A44,情景假设!$A$166:$AP$211,COLUMN(情景假设!AA$165),0)</f>
        <v>34078.115438539913</v>
      </c>
      <c r="AU44" s="65">
        <f>VLOOKUP($A44,情景假设!$A$166:$AP$211,COLUMN(情景假设!AB$165),0)</f>
        <v>34210.633938130661</v>
      </c>
      <c r="AV44" s="100">
        <f>VLOOKUP($A44,情景假设!$A$166:$AP$211,COLUMN(情景假设!AC$165),0)</f>
        <v>34330.984790447932</v>
      </c>
      <c r="AW44" s="100">
        <f>VLOOKUP($A44,情景假设!$A$166:$AP$211,COLUMN(情景假设!AD$165),0)</f>
        <v>34439.555250008532</v>
      </c>
      <c r="AX44" s="100">
        <f>VLOOKUP($A44,情景假设!$A$166:$AP$211,COLUMN(情景假设!AE$165),0)</f>
        <v>34536.751593751549</v>
      </c>
      <c r="AY44" s="102">
        <f>VLOOKUP($A44,情景假设!$A$166:$AP$211,COLUMN(情景假设!AF$165),0)</f>
        <v>34622.997569010848</v>
      </c>
      <c r="AZ44" s="65">
        <f>VLOOKUP($A44,情景假设!$A$166:$AP$211,COLUMN(情景假设!AG$165),0)</f>
        <v>34698.73286974553</v>
      </c>
      <c r="BA44" s="100">
        <f>VLOOKUP($A44,情景假设!$A$166:$AP$211,COLUMN(情景假设!AH$165),0)</f>
        <v>34764.411647927307</v>
      </c>
      <c r="BB44" s="100">
        <f>VLOOKUP($A44,情景假设!$A$166:$AP$211,COLUMN(情景假设!AI$165),0)</f>
        <v>34820.501066446137</v>
      </c>
      <c r="BC44" s="100">
        <f>VLOOKUP($A44,情景假设!$A$166:$AP$211,COLUMN(情景假设!AJ$165),0)</f>
        <v>34867.479899354919</v>
      </c>
      <c r="BD44" s="66">
        <f>VLOOKUP($A44,情景假设!$A$166:$AP$211,COLUMN(情景假设!AK$165),0)</f>
        <v>34905.837184738288</v>
      </c>
      <c r="BE44" s="100">
        <f>VLOOKUP($A44,情景假设!$A$166:$AP$211,COLUMN(情景假设!AL$165),0)</f>
        <v>34936.070934963092</v>
      </c>
      <c r="BF44" s="100">
        <f>VLOOKUP($A44,情景假设!$A$166:$AP$211,COLUMN(情景假设!AM$165),0)</f>
        <v>34958.686908550233</v>
      </c>
      <c r="BG44" s="100">
        <f>VLOOKUP($A44,情景假设!$A$166:$AP$211,COLUMN(情景假设!AN$165),0)</f>
        <v>34974.197447409642</v>
      </c>
      <c r="BH44" s="100">
        <f>VLOOKUP($A44,情景假设!$A$166:$AP$211,COLUMN(情景假设!AO$165),0)</f>
        <v>34983.12038269599</v>
      </c>
      <c r="BI44" s="102">
        <f>VLOOKUP($A44,情景假设!$A$166:$AP$211,COLUMN(情景假设!AP$165),0)</f>
        <v>34985.978012085121</v>
      </c>
    </row>
    <row r="45" spans="1:61" x14ac:dyDescent="0.2">
      <c r="A45" s="23" t="s">
        <v>98</v>
      </c>
      <c r="B45" s="53"/>
      <c r="C45" s="54"/>
      <c r="D45" s="54"/>
      <c r="E45" s="54"/>
      <c r="F45" s="55"/>
      <c r="G45" s="53"/>
      <c r="H45" s="54"/>
      <c r="I45" s="54">
        <f>'历史数据 (2001-2022, 当年价) '!I45*I$77</f>
        <v>3188.2277004700304</v>
      </c>
      <c r="J45" s="54">
        <f>'历史数据 (2001-2022, 当年价) '!J45*J$77</f>
        <v>3578.3489927507817</v>
      </c>
      <c r="K45" s="55">
        <f>'历史数据 (2001-2022, 当年价) '!K45*K$77</f>
        <v>4253.3844479133541</v>
      </c>
      <c r="L45" s="53">
        <f>'历史数据 (2001-2022, 当年价) '!L45*L$77</f>
        <v>4577.4339061565579</v>
      </c>
      <c r="M45" s="54">
        <f>'历史数据 (2001-2022, 当年价) '!M45*M$77</f>
        <v>4558.1419551796325</v>
      </c>
      <c r="N45" s="54">
        <f>'历史数据 (2001-2022, 当年价) '!N45*N$77</f>
        <v>4537.9000657809465</v>
      </c>
      <c r="O45" s="54">
        <f>'历史数据 (2001-2022, 当年价) '!O45*O$77</f>
        <v>4903.1409148629937</v>
      </c>
      <c r="P45" s="54">
        <f>'历史数据 (2001-2022, 当年价) '!P45*P$77</f>
        <v>4967.9583726357478</v>
      </c>
      <c r="Q45" s="53">
        <f>'历史数据 (2001-2022, 当年价) '!Q45*Q$77</f>
        <v>5003.297460133128</v>
      </c>
      <c r="R45" s="54">
        <f>'历史数据 (2001-2022, 当年价) '!R45*R$77</f>
        <v>5378.3809294904404</v>
      </c>
      <c r="S45" s="54">
        <f>'历史数据 (2001-2022, 当年价) '!S45*S$77</f>
        <v>5639.0741579686864</v>
      </c>
      <c r="T45" s="54">
        <f>'历史数据 (2001-2022, 当年价) '!T45*T$77</f>
        <v>5839.3471629389132</v>
      </c>
      <c r="U45" s="55">
        <f>'历史数据 (2001-2022, 当年价) '!U45*U$77</f>
        <v>5631.8307687185261</v>
      </c>
      <c r="V45" s="54">
        <f>'历史数据 (2001-2022, 当年价) '!V45*V$77</f>
        <v>6356.3613377239653</v>
      </c>
      <c r="W45" s="54">
        <f>'历史数据 (2001-2022, 当年价) '!W45*W$77</f>
        <v>6611.9630030332355</v>
      </c>
      <c r="X45" s="100">
        <f>VLOOKUP($A45,情景假设!$A$166:$AP$211,COLUMN(情景假设!E$165),0)</f>
        <v>6670.9198663672632</v>
      </c>
      <c r="Y45" s="100">
        <f>VLOOKUP($A45,情景假设!$A$166:$AP$211,COLUMN(情景假设!F$165),0)</f>
        <v>6815.0621060047188</v>
      </c>
      <c r="Z45" s="101">
        <f>VLOOKUP($A45,情景假设!$A$166:$AP$211,COLUMN(情景假设!G$165),0)</f>
        <v>6994.5527262719716</v>
      </c>
      <c r="AA45" s="65">
        <f>VLOOKUP($A45,情景假设!$A$166:$AP$211,COLUMN(情景假设!H$165),0)</f>
        <v>7164.8497279040594</v>
      </c>
      <c r="AB45" s="100">
        <f>VLOOKUP($A45,情景假设!$A$166:$AP$211,COLUMN(情景假设!I$165),0)</f>
        <v>7315.7201438249576</v>
      </c>
      <c r="AC45" s="100">
        <f>VLOOKUP($A45,情景假设!$A$166:$AP$211,COLUMN(情景假设!J$165),0)</f>
        <v>7446.1111203295759</v>
      </c>
      <c r="AD45" s="100">
        <f>VLOOKUP($A45,情景假设!$A$166:$AP$211,COLUMN(情景假设!K$165),0)</f>
        <v>7555.1648845986792</v>
      </c>
      <c r="AE45" s="102">
        <f>VLOOKUP($A45,情景假设!$A$166:$AP$211,COLUMN(情景假设!L$165),0)</f>
        <v>7642.2274210041896</v>
      </c>
      <c r="AF45" s="100">
        <f>VLOOKUP($A45,情景假设!$A$166:$AP$211,COLUMN(情景假设!M$165),0)</f>
        <v>7707.3814649803653</v>
      </c>
      <c r="AG45" s="100">
        <f>VLOOKUP($A45,情景假设!$A$166:$AP$211,COLUMN(情景假设!N$165),0)</f>
        <v>7753.0555271785151</v>
      </c>
      <c r="AH45" s="100">
        <f>VLOOKUP($A45,情景假设!$A$166:$AP$211,COLUMN(情景假设!O$165),0)</f>
        <v>7782.445213849116</v>
      </c>
      <c r="AI45" s="100">
        <f>VLOOKUP($A45,情景假设!$A$166:$AP$211,COLUMN(情景假设!P$165),0)</f>
        <v>7798.9184916641152</v>
      </c>
      <c r="AJ45" s="101">
        <f>VLOOKUP($A45,情景假设!$A$166:$AP$211,COLUMN(情景假设!Q$165),0)</f>
        <v>7805.9509275616474</v>
      </c>
      <c r="AK45" s="65">
        <f>VLOOKUP($A45,情景假设!$A$166:$AP$211,COLUMN(情景假设!R$165),0)</f>
        <v>7806.5591499111388</v>
      </c>
      <c r="AL45" s="100">
        <f>VLOOKUP($A45,情景假设!$A$166:$AP$211,COLUMN(情景假设!S$165),0)</f>
        <v>7801.7189702827127</v>
      </c>
      <c r="AM45" s="100">
        <f>VLOOKUP($A45,情景假设!$A$166:$AP$211,COLUMN(情景假设!T$165),0)</f>
        <v>7791.9014172159841</v>
      </c>
      <c r="AN45" s="100">
        <f>VLOOKUP($A45,情景假设!$A$166:$AP$211,COLUMN(情景假设!U$165),0)</f>
        <v>7777.5853385104419</v>
      </c>
      <c r="AO45" s="66">
        <f>VLOOKUP($A45,情景假设!$A$166:$AP$211,COLUMN(情景假设!V$165),0)</f>
        <v>7759.2545464069144</v>
      </c>
      <c r="AP45" s="100">
        <f>VLOOKUP($A45,情景假设!$A$166:$AP$211,COLUMN(情景假设!W$165),0)</f>
        <v>7737.395236746318</v>
      </c>
      <c r="AQ45" s="100">
        <f>VLOOKUP($A45,情景假设!$A$166:$AP$211,COLUMN(情景假设!X$165),0)</f>
        <v>7712.4936934265224</v>
      </c>
      <c r="AR45" s="100">
        <f>VLOOKUP($A45,情景假设!$A$166:$AP$211,COLUMN(情景假设!Y$165),0)</f>
        <v>7685.0342853954326</v>
      </c>
      <c r="AS45" s="100">
        <f>VLOOKUP($A45,情景假设!$A$166:$AP$211,COLUMN(情景假设!Z$165),0)</f>
        <v>7655.4977597931766</v>
      </c>
      <c r="AT45" s="100">
        <f>VLOOKUP($A45,情景假设!$A$166:$AP$211,COLUMN(情景假设!AA$165),0)</f>
        <v>7624.3598317145152</v>
      </c>
      <c r="AU45" s="65">
        <f>VLOOKUP($A45,情景假设!$A$166:$AP$211,COLUMN(情景假设!AB$165),0)</f>
        <v>7592.0900684170429</v>
      </c>
      <c r="AV45" s="100">
        <f>VLOOKUP($A45,情景假设!$A$166:$AP$211,COLUMN(情景假设!AC$165),0)</f>
        <v>7559.1510636594312</v>
      </c>
      <c r="AW45" s="100">
        <f>VLOOKUP($A45,情景假设!$A$166:$AP$211,COLUMN(情景假设!AD$165),0)</f>
        <v>7525.9978962097257</v>
      </c>
      <c r="AX45" s="100">
        <f>VLOOKUP($A45,情景假设!$A$166:$AP$211,COLUMN(情景假设!AE$165),0)</f>
        <v>7493.0778654116202</v>
      </c>
      <c r="AY45" s="102">
        <f>VLOOKUP($A45,情景假设!$A$166:$AP$211,COLUMN(情景假设!AF$165),0)</f>
        <v>7460.8304960187334</v>
      </c>
      <c r="AZ45" s="65">
        <f>VLOOKUP($A45,情景假设!$A$166:$AP$211,COLUMN(情景假设!AG$165),0)</f>
        <v>7429.6878042892149</v>
      </c>
      <c r="BA45" s="100">
        <f>VLOOKUP($A45,情景假设!$A$166:$AP$211,COLUMN(情景假设!AH$165),0)</f>
        <v>7400.0748175546369</v>
      </c>
      <c r="BB45" s="100">
        <f>VLOOKUP($A45,情景假设!$A$166:$AP$211,COLUMN(情景假设!AI$165),0)</f>
        <v>7372.4103401220973</v>
      </c>
      <c r="BC45" s="100">
        <f>VLOOKUP($A45,情景假设!$A$166:$AP$211,COLUMN(情景假设!AJ$165),0)</f>
        <v>7347.1079594170042</v>
      </c>
      <c r="BD45" s="66">
        <f>VLOOKUP($A45,情景假设!$A$166:$AP$211,COLUMN(情景假设!AK$165),0)</f>
        <v>7324.5772877139198</v>
      </c>
      <c r="BE45" s="100">
        <f>VLOOKUP($A45,情景假设!$A$166:$AP$211,COLUMN(情景假设!AL$165),0)</f>
        <v>7305.2254366224024</v>
      </c>
      <c r="BF45" s="100">
        <f>VLOOKUP($A45,情景假设!$A$166:$AP$211,COLUMN(情景假设!AM$165),0)</f>
        <v>7289.4587236898988</v>
      </c>
      <c r="BG45" s="100">
        <f>VLOOKUP($A45,情景假设!$A$166:$AP$211,COLUMN(情景假设!AN$165),0)</f>
        <v>7277.6846130537779</v>
      </c>
      <c r="BH45" s="100">
        <f>VLOOKUP($A45,情景假设!$A$166:$AP$211,COLUMN(情景假设!AO$165),0)</f>
        <v>7270.3138950314897</v>
      </c>
      <c r="BI45" s="102">
        <f>VLOOKUP($A45,情景假设!$A$166:$AP$211,COLUMN(情景假设!AP$165),0)</f>
        <v>7267.7631128950034</v>
      </c>
    </row>
    <row r="46" spans="1:61" x14ac:dyDescent="0.2">
      <c r="A46" s="23" t="s">
        <v>99</v>
      </c>
      <c r="B46" s="53"/>
      <c r="C46" s="54"/>
      <c r="D46" s="54"/>
      <c r="E46" s="54"/>
      <c r="F46" s="55"/>
      <c r="G46" s="53"/>
      <c r="H46" s="54"/>
      <c r="I46" s="54">
        <f>'历史数据 (2001-2022, 当年价) '!I46*I$77</f>
        <v>8838.8458981359108</v>
      </c>
      <c r="J46" s="54">
        <f>'历史数据 (2001-2022, 当年价) '!J46*J$77</f>
        <v>9384.156595166769</v>
      </c>
      <c r="K46" s="55">
        <f>'历史数据 (2001-2022, 当年价) '!K46*K$77</f>
        <v>10817.240653312754</v>
      </c>
      <c r="L46" s="53">
        <f>'历史数据 (2001-2022, 当年价) '!L46*L$77</f>
        <v>11901.217689061259</v>
      </c>
      <c r="M46" s="54">
        <f>'历史数据 (2001-2022, 当年价) '!M46*M$77</f>
        <v>12428.8831864778</v>
      </c>
      <c r="N46" s="54">
        <f>'历史数据 (2001-2022, 当年价) '!N46*N$77</f>
        <v>13093.912999248869</v>
      </c>
      <c r="O46" s="54">
        <f>'历史数据 (2001-2022, 当年价) '!O46*O$77</f>
        <v>13733.533913610911</v>
      </c>
      <c r="P46" s="54">
        <f>'历史数据 (2001-2022, 当年价) '!P46*P$77</f>
        <v>13980.230978733629</v>
      </c>
      <c r="Q46" s="53">
        <f>'历史数据 (2001-2022, 当年价) '!Q46*Q$77</f>
        <v>14802.762226490715</v>
      </c>
      <c r="R46" s="54">
        <f>'历史数据 (2001-2022, 当年价) '!R46*R$77</f>
        <v>16571.758972982709</v>
      </c>
      <c r="S46" s="54">
        <f>'历史数据 (2001-2022, 当年价) '!S46*S$77</f>
        <v>17705.011225836581</v>
      </c>
      <c r="T46" s="54">
        <f>'历史数据 (2001-2022, 当年价) '!T46*T$77</f>
        <v>18897.138056727734</v>
      </c>
      <c r="U46" s="55">
        <f>'历史数据 (2001-2022, 当年价) '!U46*U$77</f>
        <v>19907.377761640477</v>
      </c>
      <c r="V46" s="54">
        <f>'历史数据 (2001-2022, 当年价) '!V46*V$77</f>
        <v>24209.543450590434</v>
      </c>
      <c r="W46" s="54">
        <f>'历史数据 (2001-2022, 当年价) '!W46*W$77</f>
        <v>27519.375031440293</v>
      </c>
      <c r="X46" s="100">
        <f>VLOOKUP($A46,情景假设!$A$166:$AP$211,COLUMN(情景假设!E$165),0)</f>
        <v>28401.596463829592</v>
      </c>
      <c r="Y46" s="100">
        <f>VLOOKUP($A46,情景假设!$A$166:$AP$211,COLUMN(情景假设!F$165),0)</f>
        <v>30612.41930490818</v>
      </c>
      <c r="Z46" s="101">
        <f>VLOOKUP($A46,情景假设!$A$166:$AP$211,COLUMN(情景假设!G$165),0)</f>
        <v>33455.442932661783</v>
      </c>
      <c r="AA46" s="65">
        <f>VLOOKUP($A46,情景假设!$A$166:$AP$211,COLUMN(情景假设!H$165),0)</f>
        <v>36187.696583801197</v>
      </c>
      <c r="AB46" s="100">
        <f>VLOOKUP($A46,情景假设!$A$166:$AP$211,COLUMN(情景假设!I$165),0)</f>
        <v>38643.818969437889</v>
      </c>
      <c r="AC46" s="100">
        <f>VLOOKUP($A46,情景假设!$A$166:$AP$211,COLUMN(情景假设!J$165),0)</f>
        <v>40857.451826909222</v>
      </c>
      <c r="AD46" s="100">
        <f>VLOOKUP($A46,情景假设!$A$166:$AP$211,COLUMN(情景假设!K$165),0)</f>
        <v>42892.548672670076</v>
      </c>
      <c r="AE46" s="102">
        <f>VLOOKUP($A46,情景假设!$A$166:$AP$211,COLUMN(情景假设!L$165),0)</f>
        <v>44839.314300395483</v>
      </c>
      <c r="AF46" s="100">
        <f>VLOOKUP($A46,情景假设!$A$166:$AP$211,COLUMN(情景假设!M$165),0)</f>
        <v>46788.179596867667</v>
      </c>
      <c r="AG46" s="100">
        <f>VLOOKUP($A46,情景假设!$A$166:$AP$211,COLUMN(情景假设!N$165),0)</f>
        <v>48751.98778166913</v>
      </c>
      <c r="AH46" s="100">
        <f>VLOOKUP($A46,情景假设!$A$166:$AP$211,COLUMN(情景假设!O$165),0)</f>
        <v>50721.578904802387</v>
      </c>
      <c r="AI46" s="100">
        <f>VLOOKUP($A46,情景假设!$A$166:$AP$211,COLUMN(情景假设!P$165),0)</f>
        <v>52686.90883216948</v>
      </c>
      <c r="AJ46" s="101">
        <f>VLOOKUP($A46,情景假设!$A$166:$AP$211,COLUMN(情景假设!Q$165),0)</f>
        <v>54637.076719004654</v>
      </c>
      <c r="AK46" s="65">
        <f>VLOOKUP($A46,情景假设!$A$166:$AP$211,COLUMN(情景假设!R$165),0)</f>
        <v>56561.372284202269</v>
      </c>
      <c r="AL46" s="100">
        <f>VLOOKUP($A46,情景假设!$A$166:$AP$211,COLUMN(情景假设!S$165),0)</f>
        <v>58452.615218224142</v>
      </c>
      <c r="AM46" s="100">
        <f>VLOOKUP($A46,情景假设!$A$166:$AP$211,COLUMN(情景假设!T$165),0)</f>
        <v>60304.672672247922</v>
      </c>
      <c r="AN46" s="100">
        <f>VLOOKUP($A46,情景假设!$A$166:$AP$211,COLUMN(情景假设!U$165),0)</f>
        <v>62111.565282459203</v>
      </c>
      <c r="AO46" s="66">
        <f>VLOOKUP($A46,情景假设!$A$166:$AP$211,COLUMN(情景假设!V$165),0)</f>
        <v>63867.506109664442</v>
      </c>
      <c r="AP46" s="100">
        <f>VLOOKUP($A46,情景假设!$A$166:$AP$211,COLUMN(情景假设!W$165),0)</f>
        <v>65566.937574411932</v>
      </c>
      <c r="AQ46" s="100">
        <f>VLOOKUP($A46,情景假设!$A$166:$AP$211,COLUMN(情景假设!X$165),0)</f>
        <v>67204.566039991027</v>
      </c>
      <c r="AR46" s="100">
        <f>VLOOKUP($A46,情景假设!$A$166:$AP$211,COLUMN(情景假设!Y$165),0)</f>
        <v>68775.393733032746</v>
      </c>
      <c r="AS46" s="100">
        <f>VLOOKUP($A46,情景假设!$A$166:$AP$211,COLUMN(情景假设!Z$165),0)</f>
        <v>70274.747732080927</v>
      </c>
      <c r="AT46" s="100">
        <f>VLOOKUP($A46,情景假设!$A$166:$AP$211,COLUMN(情景假设!AA$165),0)</f>
        <v>71698.305797620371</v>
      </c>
      <c r="AU46" s="65">
        <f>VLOOKUP($A46,情景假设!$A$166:$AP$211,COLUMN(情景假设!AB$165),0)</f>
        <v>73042.118861881769</v>
      </c>
      <c r="AV46" s="100">
        <f>VLOOKUP($A46,情景假设!$A$166:$AP$211,COLUMN(情景假设!AC$165),0)</f>
        <v>74302.630042464283</v>
      </c>
      <c r="AW46" s="100">
        <f>VLOOKUP($A46,情景假设!$A$166:$AP$211,COLUMN(情景假设!AD$165),0)</f>
        <v>75476.69008968008</v>
      </c>
      <c r="AX46" s="100">
        <f>VLOOKUP($A46,情景假设!$A$166:$AP$211,COLUMN(情景假设!AE$165),0)</f>
        <v>76561.569222776088</v>
      </c>
      <c r="AY46" s="102">
        <f>VLOOKUP($A46,情景假设!$A$166:$AP$211,COLUMN(情景假设!AF$165),0)</f>
        <v>77554.965354159358</v>
      </c>
      <c r="AZ46" s="65">
        <f>VLOOKUP($A46,情景假设!$A$166:$AP$211,COLUMN(情景假设!AG$165),0)</f>
        <v>78455.008742803489</v>
      </c>
      <c r="BA46" s="100">
        <f>VLOOKUP($A46,情景假设!$A$166:$AP$211,COLUMN(情景假设!AH$165),0)</f>
        <v>79260.2631575868</v>
      </c>
      <c r="BB46" s="100">
        <f>VLOOKUP($A46,情景假设!$A$166:$AP$211,COLUMN(情景假设!AI$165),0)</f>
        <v>79969.723667937244</v>
      </c>
      <c r="BC46" s="100">
        <f>VLOOKUP($A46,情景假设!$A$166:$AP$211,COLUMN(情景假设!AJ$165),0)</f>
        <v>80582.811212417742</v>
      </c>
      <c r="BD46" s="66">
        <f>VLOOKUP($A46,情景假设!$A$166:$AP$211,COLUMN(情景假设!AK$165),0)</f>
        <v>81099.364125465174</v>
      </c>
      <c r="BE46" s="100">
        <f>VLOOKUP($A46,情景假设!$A$166:$AP$211,COLUMN(情景假设!AL$165),0)</f>
        <v>81519.626828153632</v>
      </c>
      <c r="BF46" s="100">
        <f>VLOOKUP($A46,情景假设!$A$166:$AP$211,COLUMN(情景假设!AM$165),0)</f>
        <v>81844.235910444841</v>
      </c>
      <c r="BG46" s="100">
        <f>VLOOKUP($A46,情景假设!$A$166:$AP$211,COLUMN(情景假设!AN$165),0)</f>
        <v>82074.203849821875</v>
      </c>
      <c r="BH46" s="100">
        <f>VLOOKUP($A46,情景假设!$A$166:$AP$211,COLUMN(情景假设!AO$165),0)</f>
        <v>82210.900624490896</v>
      </c>
      <c r="BI46" s="102">
        <f>VLOOKUP($A46,情景假设!$A$166:$AP$211,COLUMN(情景假设!AP$165),0)</f>
        <v>82256.033488537796</v>
      </c>
    </row>
    <row r="47" spans="1:61" x14ac:dyDescent="0.2">
      <c r="A47" s="23" t="s">
        <v>124</v>
      </c>
      <c r="B47" s="53"/>
      <c r="C47" s="54"/>
      <c r="D47" s="54"/>
      <c r="E47" s="54"/>
      <c r="F47" s="55"/>
      <c r="G47" s="53"/>
      <c r="H47" s="54"/>
      <c r="I47" s="54">
        <f>'历史数据 (2001-2022, 当年价) '!I47*I$77</f>
        <v>12389.44931527424</v>
      </c>
      <c r="J47" s="54">
        <f>'历史数据 (2001-2022, 当年价) '!J47*J$77</f>
        <v>12366.933798334967</v>
      </c>
      <c r="K47" s="55">
        <f>'历史数据 (2001-2022, 当年价) '!K47*K$77</f>
        <v>14039.352340459805</v>
      </c>
      <c r="L47" s="53">
        <f>'历史数据 (2001-2022, 当年价) '!L47*L$77</f>
        <v>15635.073609400111</v>
      </c>
      <c r="M47" s="54">
        <f>'历史数据 (2001-2022, 当年价) '!M47*M$77</f>
        <v>16685.515258118838</v>
      </c>
      <c r="N47" s="54">
        <f>'历史数据 (2001-2022, 当年价) '!N47*N$77</f>
        <v>17641.706205868722</v>
      </c>
      <c r="O47" s="54">
        <f>'历史数据 (2001-2022, 当年价) '!O47*O$77</f>
        <v>18977.06187241953</v>
      </c>
      <c r="P47" s="54">
        <f>'历史数据 (2001-2022, 当年价) '!P47*P$77</f>
        <v>19894.066811321558</v>
      </c>
      <c r="Q47" s="53">
        <f>'历史数据 (2001-2022, 当年价) '!Q47*Q$77</f>
        <v>21355.755278544293</v>
      </c>
      <c r="R47" s="54">
        <f>'历史数据 (2001-2022, 当年价) '!R47*R$77</f>
        <v>24599.592644385197</v>
      </c>
      <c r="S47" s="54">
        <f>'历史数据 (2001-2022, 当年价) '!S47*S$77</f>
        <v>27702.463848883261</v>
      </c>
      <c r="T47" s="54">
        <f>'历史数据 (2001-2022, 当年价) '!T47*T$77</f>
        <v>29193.809335406564</v>
      </c>
      <c r="U47" s="55">
        <f>'历史数据 (2001-2022, 当年价) '!U47*U$77</f>
        <v>30415.615726595752</v>
      </c>
      <c r="V47" s="54">
        <f>'历史数据 (2001-2022, 当年价) '!V47*V$77</f>
        <v>36640.354816724648</v>
      </c>
      <c r="W47" s="54">
        <f>'历史数据 (2001-2022, 当年价) '!W47*W$77</f>
        <v>40049.197919647981</v>
      </c>
      <c r="X47" s="100">
        <f>VLOOKUP($A47,情景假设!$A$166:$AP$211,COLUMN(情景假设!E$165),0)</f>
        <v>41169.778445149961</v>
      </c>
      <c r="Y47" s="100">
        <f>VLOOKUP($A47,情景假设!$A$166:$AP$211,COLUMN(情景假设!F$165),0)</f>
        <v>43919.619991655927</v>
      </c>
      <c r="Z47" s="101">
        <f>VLOOKUP($A47,情景假设!$A$166:$AP$211,COLUMN(情景假设!G$165),0)</f>
        <v>47317.614137201643</v>
      </c>
      <c r="AA47" s="65">
        <f>VLOOKUP($A47,情景假设!$A$166:$AP$211,COLUMN(情景假设!H$165),0)</f>
        <v>50365.589640291983</v>
      </c>
      <c r="AB47" s="100">
        <f>VLOOKUP($A47,情景假设!$A$166:$AP$211,COLUMN(情景假设!I$165),0)</f>
        <v>52911.404111530428</v>
      </c>
      <c r="AC47" s="100">
        <f>VLOOKUP($A47,情景假设!$A$166:$AP$211,COLUMN(情景假设!J$165),0)</f>
        <v>55093.467247067339</v>
      </c>
      <c r="AD47" s="100">
        <f>VLOOKUP($A47,情景假设!$A$166:$AP$211,COLUMN(情景假设!K$165),0)</f>
        <v>57097.560489989162</v>
      </c>
      <c r="AE47" s="102">
        <f>VLOOKUP($A47,情景假设!$A$166:$AP$211,COLUMN(情景假设!L$165),0)</f>
        <v>59147.011521916364</v>
      </c>
      <c r="AF47" s="100">
        <f>VLOOKUP($A47,情景假设!$A$166:$AP$211,COLUMN(情景假设!M$165),0)</f>
        <v>61445.598537294922</v>
      </c>
      <c r="AG47" s="100">
        <f>VLOOKUP($A47,情景假设!$A$166:$AP$211,COLUMN(情景假设!N$165),0)</f>
        <v>64001.675972654521</v>
      </c>
      <c r="AH47" s="100">
        <f>VLOOKUP($A47,情景假设!$A$166:$AP$211,COLUMN(情景假设!O$165),0)</f>
        <v>66764.887959993779</v>
      </c>
      <c r="AI47" s="100">
        <f>VLOOKUP($A47,情景假设!$A$166:$AP$211,COLUMN(情景假设!P$165),0)</f>
        <v>69674.639054028667</v>
      </c>
      <c r="AJ47" s="101">
        <f>VLOOKUP($A47,情景假设!$A$166:$AP$211,COLUMN(情景假设!Q$165),0)</f>
        <v>72658.222795858441</v>
      </c>
      <c r="AK47" s="65">
        <f>VLOOKUP($A47,情景假设!$A$166:$AP$211,COLUMN(情景假设!R$165),0)</f>
        <v>75643.932545076823</v>
      </c>
      <c r="AL47" s="100">
        <f>VLOOKUP($A47,情景假设!$A$166:$AP$211,COLUMN(情景假设!S$165),0)</f>
        <v>78608.131021209701</v>
      </c>
      <c r="AM47" s="100">
        <f>VLOOKUP($A47,情景假设!$A$166:$AP$211,COLUMN(情景假设!T$165),0)</f>
        <v>81540.219381315532</v>
      </c>
      <c r="AN47" s="100">
        <f>VLOOKUP($A47,情景假设!$A$166:$AP$211,COLUMN(情景假设!U$165),0)</f>
        <v>84429.516487313711</v>
      </c>
      <c r="AO47" s="66">
        <f>VLOOKUP($A47,情景假设!$A$166:$AP$211,COLUMN(情景假设!V$165),0)</f>
        <v>87265.330761416728</v>
      </c>
      <c r="AP47" s="100">
        <f>VLOOKUP($A47,情景假设!$A$166:$AP$211,COLUMN(情景假设!W$165),0)</f>
        <v>90037.033003461213</v>
      </c>
      <c r="AQ47" s="100">
        <f>VLOOKUP($A47,情景假设!$A$166:$AP$211,COLUMN(情景假设!X$165),0)</f>
        <v>92734.129415125761</v>
      </c>
      <c r="AR47" s="100">
        <f>VLOOKUP($A47,情景假设!$A$166:$AP$211,COLUMN(情景假设!Y$165),0)</f>
        <v>95346.334072312253</v>
      </c>
      <c r="AS47" s="100">
        <f>VLOOKUP($A47,情景假设!$A$166:$AP$211,COLUMN(情景假设!Z$165),0)</f>
        <v>97863.64009400917</v>
      </c>
      <c r="AT47" s="100">
        <f>VLOOKUP($A47,情景假设!$A$166:$AP$211,COLUMN(情景假设!AA$165),0)</f>
        <v>100276.3887735046</v>
      </c>
      <c r="AU47" s="65">
        <f>VLOOKUP($A47,情景假设!$A$166:$AP$211,COLUMN(情景假设!AB$165),0)</f>
        <v>102575.3359655212</v>
      </c>
      <c r="AV47" s="100">
        <f>VLOOKUP($A47,情景假设!$A$166:$AP$211,COLUMN(情景假设!AC$165),0)</f>
        <v>104751.71506010801</v>
      </c>
      <c r="AW47" s="100">
        <f>VLOOKUP($A47,情景假设!$A$166:$AP$211,COLUMN(情景假设!AD$165),0)</f>
        <v>106797.2959202502</v>
      </c>
      <c r="AX47" s="100">
        <f>VLOOKUP($A47,情景假设!$A$166:$AP$211,COLUMN(情景假设!AE$165),0)</f>
        <v>108704.4392142522</v>
      </c>
      <c r="AY47" s="102">
        <f>VLOOKUP($A47,情景假设!$A$166:$AP$211,COLUMN(情景假设!AF$165),0)</f>
        <v>110466.1456350529</v>
      </c>
      <c r="AZ47" s="65">
        <f>VLOOKUP($A47,情景假设!$A$166:$AP$211,COLUMN(情景假设!AG$165),0)</f>
        <v>112076.09956563771</v>
      </c>
      <c r="BA47" s="100">
        <f>VLOOKUP($A47,情景假设!$A$166:$AP$211,COLUMN(情景假设!AH$165),0)</f>
        <v>113528.70682146421</v>
      </c>
      <c r="BB47" s="100">
        <f>VLOOKUP($A47,情景假设!$A$166:$AP$211,COLUMN(情景假设!AI$165),0)</f>
        <v>114819.12617611411</v>
      </c>
      <c r="BC47" s="100">
        <f>VLOOKUP($A47,情景假设!$A$166:$AP$211,COLUMN(情景假设!AJ$165),0)</f>
        <v>115943.2944539606</v>
      </c>
      <c r="BD47" s="66">
        <f>VLOOKUP($A47,情景假设!$A$166:$AP$211,COLUMN(情景假设!AK$165),0)</f>
        <v>116897.9450522835</v>
      </c>
      <c r="BE47" s="100">
        <f>VLOOKUP($A47,情景假设!$A$166:$AP$211,COLUMN(情景假设!AL$165),0)</f>
        <v>117680.6198337368</v>
      </c>
      <c r="BF47" s="100">
        <f>VLOOKUP($A47,情景假设!$A$166:$AP$211,COLUMN(情景假设!AM$165),0)</f>
        <v>118289.674407203</v>
      </c>
      <c r="BG47" s="100">
        <f>VLOOKUP($A47,情景假设!$A$166:$AP$211,COLUMN(情景假设!AN$165),0)</f>
        <v>118724.2768897435</v>
      </c>
      <c r="BH47" s="100">
        <f>VLOOKUP($A47,情景假设!$A$166:$AP$211,COLUMN(情景假设!AO$165),0)</f>
        <v>118984.400313555</v>
      </c>
      <c r="BI47" s="102">
        <f>VLOOKUP($A47,情景假设!$A$166:$AP$211,COLUMN(情景假设!AP$165),0)</f>
        <v>119070.80890861709</v>
      </c>
    </row>
    <row r="48" spans="1:61" x14ac:dyDescent="0.2">
      <c r="A48" s="23" t="s">
        <v>42</v>
      </c>
      <c r="B48" s="53"/>
      <c r="C48" s="54"/>
      <c r="D48" s="54"/>
      <c r="E48" s="54"/>
      <c r="F48" s="55"/>
      <c r="G48" s="53"/>
      <c r="H48" s="54"/>
      <c r="I48" s="54">
        <f>'历史数据 (2001-2022, 当年价) '!I48*I$77</f>
        <v>1270.0793844876139</v>
      </c>
      <c r="J48" s="54">
        <f>'历史数据 (2001-2022, 当年价) '!J48*J$77</f>
        <v>1228.0405287348781</v>
      </c>
      <c r="K48" s="55">
        <f>'历史数据 (2001-2022, 当年价) '!K48*K$77</f>
        <v>1426.3115727722129</v>
      </c>
      <c r="L48" s="53">
        <f>'历史数据 (2001-2022, 当年价) '!L48*L$77</f>
        <v>1593.909068268578</v>
      </c>
      <c r="M48" s="54">
        <f>'历史数据 (2001-2022, 当年价) '!M48*M$77</f>
        <v>1708.5827273955535</v>
      </c>
      <c r="N48" s="54">
        <f>'历史数据 (2001-2022, 当年价) '!N48*N$77</f>
        <v>1811.3651372659692</v>
      </c>
      <c r="O48" s="54">
        <f>'历史数据 (2001-2022, 当年价) '!O48*O$77</f>
        <v>1899.8480090712155</v>
      </c>
      <c r="P48" s="54">
        <f>'历史数据 (2001-2022, 当年价) '!P48*P$77</f>
        <v>1899.7295995723066</v>
      </c>
      <c r="Q48" s="53">
        <f>'历史数据 (2001-2022, 当年价) '!Q48*Q$77</f>
        <v>2028.186042724089</v>
      </c>
      <c r="R48" s="54">
        <f>'历史数据 (2001-2022, 当年价) '!R48*R$77</f>
        <v>2309.5694704099037</v>
      </c>
      <c r="S48" s="54">
        <f>'历史数据 (2001-2022, 当年价) '!S48*S$77</f>
        <v>2442.2123507432102</v>
      </c>
      <c r="T48" s="54">
        <f>'历史数据 (2001-2022, 当年价) '!T48*T$77</f>
        <v>2601.9437875043291</v>
      </c>
      <c r="U48" s="55">
        <f>'历史数据 (2001-2022, 当年价) '!U48*U$77</f>
        <v>2602.606982377547</v>
      </c>
      <c r="V48" s="54">
        <f>'历史数据 (2001-2022, 当年价) '!V48*V$77</f>
        <v>3034.983345987991</v>
      </c>
      <c r="W48" s="54">
        <f>'历史数据 (2001-2022, 当年价) '!W48*W$77</f>
        <v>3224.8526645654251</v>
      </c>
      <c r="X48" s="100">
        <f>VLOOKUP($A48,情景假设!$A$166:$AP$211,COLUMN(情景假设!E$165),0)</f>
        <v>3278.9361227903469</v>
      </c>
      <c r="Y48" s="100">
        <f>VLOOKUP($A48,情景假设!$A$166:$AP$211,COLUMN(情景假设!F$165),0)</f>
        <v>3408.5613467109351</v>
      </c>
      <c r="Z48" s="101">
        <f>VLOOKUP($A48,情景假设!$A$166:$AP$211,COLUMN(情景假设!G$165),0)</f>
        <v>3562.6875587542359</v>
      </c>
      <c r="AA48" s="65">
        <f>VLOOKUP($A48,情景假设!$A$166:$AP$211,COLUMN(情景假设!H$165),0)</f>
        <v>3694.1523779213999</v>
      </c>
      <c r="AB48" s="100">
        <f>VLOOKUP($A48,情景假设!$A$166:$AP$211,COLUMN(情景假设!I$165),0)</f>
        <v>3798.2075556392001</v>
      </c>
      <c r="AC48" s="100">
        <f>VLOOKUP($A48,情景假设!$A$166:$AP$211,COLUMN(情景假设!J$165),0)</f>
        <v>3883.0624285590061</v>
      </c>
      <c r="AD48" s="100">
        <f>VLOOKUP($A48,情景假设!$A$166:$AP$211,COLUMN(情景假设!K$165),0)</f>
        <v>3958.2827672878288</v>
      </c>
      <c r="AE48" s="102">
        <f>VLOOKUP($A48,情景假设!$A$166:$AP$211,COLUMN(情景假设!L$165),0)</f>
        <v>4034.4189361328022</v>
      </c>
      <c r="AF48" s="100">
        <f>VLOOKUP($A48,情景假设!$A$166:$AP$211,COLUMN(情景假设!M$165),0)</f>
        <v>4120.5810044069431</v>
      </c>
      <c r="AG48" s="100">
        <f>VLOOKUP($A48,情景假设!$A$166:$AP$211,COLUMN(情景假设!N$165),0)</f>
        <v>4217.2278222756368</v>
      </c>
      <c r="AH48" s="100">
        <f>VLOOKUP($A48,情景假设!$A$166:$AP$211,COLUMN(情景假设!O$165),0)</f>
        <v>4322.4626729873153</v>
      </c>
      <c r="AI48" s="100">
        <f>VLOOKUP($A48,情景假设!$A$166:$AP$211,COLUMN(情景假设!P$165),0)</f>
        <v>4434.2018530917603</v>
      </c>
      <c r="AJ48" s="101">
        <f>VLOOKUP($A48,情景假设!$A$166:$AP$211,COLUMN(情景假设!Q$165),0)</f>
        <v>4550.1333327021885</v>
      </c>
      <c r="AK48" s="65">
        <f>VLOOKUP($A48,情景假设!$A$166:$AP$211,COLUMN(情景假设!R$165),0)</f>
        <v>4668.0989868448096</v>
      </c>
      <c r="AL48" s="100">
        <f>VLOOKUP($A48,情景假设!$A$166:$AP$211,COLUMN(情景假设!S$165),0)</f>
        <v>4787.398487565405</v>
      </c>
      <c r="AM48" s="100">
        <f>VLOOKUP($A48,情景假设!$A$166:$AP$211,COLUMN(情景假设!T$165),0)</f>
        <v>4907.6929358667803</v>
      </c>
      <c r="AN48" s="100">
        <f>VLOOKUP($A48,情景假设!$A$166:$AP$211,COLUMN(情景假设!U$165),0)</f>
        <v>5028.6124023640741</v>
      </c>
      <c r="AO48" s="66">
        <f>VLOOKUP($A48,情景假设!$A$166:$AP$211,COLUMN(情景假设!V$165),0)</f>
        <v>5149.7555343079039</v>
      </c>
      <c r="AP48" s="100">
        <f>VLOOKUP($A48,情景假设!$A$166:$AP$211,COLUMN(情景假设!W$165),0)</f>
        <v>5270.6894559948332</v>
      </c>
      <c r="AQ48" s="100">
        <f>VLOOKUP($A48,情景假设!$A$166:$AP$211,COLUMN(情景假设!X$165),0)</f>
        <v>5390.949997859314</v>
      </c>
      <c r="AR48" s="100">
        <f>VLOOKUP($A48,情景假设!$A$166:$AP$211,COLUMN(情景假设!Y$165),0)</f>
        <v>5510.0422890670334</v>
      </c>
      <c r="AS48" s="100">
        <f>VLOOKUP($A48,情景假设!$A$166:$AP$211,COLUMN(情景假设!Z$165),0)</f>
        <v>5627.4417472146588</v>
      </c>
      <c r="AT48" s="100">
        <f>VLOOKUP($A48,情景假设!$A$166:$AP$211,COLUMN(情景假设!AA$165),0)</f>
        <v>5742.5954967015687</v>
      </c>
      <c r="AU48" s="65">
        <f>VLOOKUP($A48,情景假设!$A$166:$AP$211,COLUMN(情景假设!AB$165),0)</f>
        <v>5854.924244400283</v>
      </c>
      <c r="AV48" s="100">
        <f>VLOOKUP($A48,情景假设!$A$166:$AP$211,COLUMN(情景假设!AC$165),0)</f>
        <v>5963.8246373491802</v>
      </c>
      <c r="AW48" s="100">
        <f>VLOOKUP($A48,情景假设!$A$166:$AP$211,COLUMN(情景假设!AD$165),0)</f>
        <v>6068.6721222731803</v>
      </c>
      <c r="AX48" s="100">
        <f>VLOOKUP($A48,情景假设!$A$166:$AP$211,COLUMN(情景假设!AE$165),0)</f>
        <v>6168.8243207767418</v>
      </c>
      <c r="AY48" s="102">
        <f>VLOOKUP($A48,情景假设!$A$166:$AP$211,COLUMN(情景假设!AF$165),0)</f>
        <v>6263.6249270367407</v>
      </c>
      <c r="AZ48" s="65">
        <f>VLOOKUP($A48,情景假设!$A$166:$AP$211,COLUMN(情景假设!AG$165),0)</f>
        <v>6352.4081267736556</v>
      </c>
      <c r="BA48" s="100">
        <f>VLOOKUP($A48,情景假设!$A$166:$AP$211,COLUMN(情景假设!AH$165),0)</f>
        <v>6434.5035272426694</v>
      </c>
      <c r="BB48" s="100">
        <f>VLOOKUP($A48,情景假设!$A$166:$AP$211,COLUMN(情景假设!AI$165),0)</f>
        <v>6509.2415780478241</v>
      </c>
      <c r="BC48" s="100">
        <f>VLOOKUP($A48,情景假设!$A$166:$AP$211,COLUMN(情景假设!AJ$165),0)</f>
        <v>6575.9594518574422</v>
      </c>
      <c r="BD48" s="66">
        <f>VLOOKUP($A48,情景假设!$A$166:$AP$211,COLUMN(情景假设!AK$165),0)</f>
        <v>6634.0073427480802</v>
      </c>
      <c r="BE48" s="100">
        <f>VLOOKUP($A48,情景假设!$A$166:$AP$211,COLUMN(情景假设!AL$165),0)</f>
        <v>6682.7551281198084</v>
      </c>
      <c r="BF48" s="100">
        <f>VLOOKUP($A48,情景假设!$A$166:$AP$211,COLUMN(情景假设!AM$165),0)</f>
        <v>6721.5993281427054</v>
      </c>
      <c r="BG48" s="100">
        <f>VLOOKUP($A48,情景假设!$A$166:$AP$211,COLUMN(情景假设!AN$165),0)</f>
        <v>6749.9702847841809</v>
      </c>
      <c r="BH48" s="100">
        <f>VLOOKUP($A48,情景假设!$A$166:$AP$211,COLUMN(情景假设!AO$165),0)</f>
        <v>6767.3394709312652</v>
      </c>
      <c r="BI48" s="102">
        <f>VLOOKUP($A48,情景假设!$A$166:$AP$211,COLUMN(情景假设!AP$165),0)</f>
        <v>6773.226829292691</v>
      </c>
    </row>
    <row r="49" spans="1:61" x14ac:dyDescent="0.2">
      <c r="A49" s="23" t="s">
        <v>101</v>
      </c>
      <c r="B49" s="53"/>
      <c r="C49" s="54"/>
      <c r="D49" s="54"/>
      <c r="E49" s="54"/>
      <c r="F49" s="55"/>
      <c r="G49" s="53"/>
      <c r="H49" s="54"/>
      <c r="I49" s="54">
        <f>'历史数据 (2001-2022, 当年价) '!I49*I$77</f>
        <v>531.34866320463868</v>
      </c>
      <c r="J49" s="54">
        <f>'历史数据 (2001-2022, 当年价) '!J49*J$77</f>
        <v>533.40516151922805</v>
      </c>
      <c r="K49" s="55">
        <f>'历史数据 (2001-2022, 当年价) '!K49*K$77</f>
        <v>607.09317693241007</v>
      </c>
      <c r="L49" s="53">
        <f>'历史数据 (2001-2022, 当年价) '!L49*L$77</f>
        <v>691.26269950561482</v>
      </c>
      <c r="M49" s="54">
        <f>'历史数据 (2001-2022, 当年价) '!M49*M$77</f>
        <v>704.14318496130761</v>
      </c>
      <c r="N49" s="54">
        <f>'历史数据 (2001-2022, 当年价) '!N49*N$77</f>
        <v>684.29349662864342</v>
      </c>
      <c r="O49" s="54">
        <f>'历史数据 (2001-2022, 当年价) '!O49*O$77</f>
        <v>690.16619562307301</v>
      </c>
      <c r="P49" s="54">
        <f>'历史数据 (2001-2022, 当年价) '!P49*P$77</f>
        <v>694.70654126146223</v>
      </c>
      <c r="Q49" s="53">
        <f>'历史数据 (2001-2022, 当年价) '!Q49*Q$77</f>
        <v>714.56325097556112</v>
      </c>
      <c r="R49" s="54">
        <f>'历史数据 (2001-2022, 当年价) '!R49*R$77</f>
        <v>765.96223072374698</v>
      </c>
      <c r="S49" s="54">
        <f>'历史数据 (2001-2022, 当年价) '!S49*S$77</f>
        <v>787.83551251096753</v>
      </c>
      <c r="T49" s="54">
        <f>'历史数据 (2001-2022, 当年价) '!T49*T$77</f>
        <v>780.11423979679637</v>
      </c>
      <c r="U49" s="55">
        <f>'历史数据 (2001-2022, 当年价) '!U49*U$77</f>
        <v>726.7325868770115</v>
      </c>
      <c r="V49" s="54">
        <f>'历史数据 (2001-2022, 当年价) '!V49*V$77</f>
        <v>826.27948832290463</v>
      </c>
      <c r="W49" s="54">
        <f>'历史数据 (2001-2022, 当年价) '!W49*W$77</f>
        <v>907.3493796355416</v>
      </c>
      <c r="X49" s="100">
        <f>VLOOKUP($A49,情景假设!$A$166:$AP$211,COLUMN(情景假设!E$165),0)</f>
        <v>916.87633876132963</v>
      </c>
      <c r="Y49" s="100">
        <f>VLOOKUP($A49,情景假设!$A$166:$AP$211,COLUMN(情景假设!F$165),0)</f>
        <v>941.08829699353964</v>
      </c>
      <c r="Z49" s="101">
        <f>VLOOKUP($A49,情景假设!$A$166:$AP$211,COLUMN(情景假设!G$165),0)</f>
        <v>973.41894851031066</v>
      </c>
      <c r="AA49" s="65">
        <f>VLOOKUP($A49,情景假设!$A$166:$AP$211,COLUMN(情景假设!H$165),0)</f>
        <v>1007.879253455193</v>
      </c>
      <c r="AB49" s="100">
        <f>VLOOKUP($A49,情景假设!$A$166:$AP$211,COLUMN(情景假设!I$165),0)</f>
        <v>1042.649038487453</v>
      </c>
      <c r="AC49" s="100">
        <f>VLOOKUP($A49,情景假设!$A$166:$AP$211,COLUMN(情景假设!J$165),0)</f>
        <v>1076.944714633343</v>
      </c>
      <c r="AD49" s="100">
        <f>VLOOKUP($A49,情景假设!$A$166:$AP$211,COLUMN(情景假设!K$165),0)</f>
        <v>1109.887552946404</v>
      </c>
      <c r="AE49" s="102">
        <f>VLOOKUP($A49,情景假设!$A$166:$AP$211,COLUMN(情景假设!L$165),0)</f>
        <v>1140.511191461444</v>
      </c>
      <c r="AF49" s="100">
        <f>VLOOKUP($A49,情景假设!$A$166:$AP$211,COLUMN(情景假设!M$165),0)</f>
        <v>1167.962823109882</v>
      </c>
      <c r="AG49" s="100">
        <f>VLOOKUP($A49,情景假设!$A$166:$AP$211,COLUMN(情景假设!N$165),0)</f>
        <v>1192.114923411475</v>
      </c>
      <c r="AH49" s="100">
        <f>VLOOKUP($A49,情景假设!$A$166:$AP$211,COLUMN(情景假设!O$165),0)</f>
        <v>1213.0726687740671</v>
      </c>
      <c r="AI49" s="100">
        <f>VLOOKUP($A49,情景假设!$A$166:$AP$211,COLUMN(情景假设!P$165),0)</f>
        <v>1230.991485429869</v>
      </c>
      <c r="AJ49" s="101">
        <f>VLOOKUP($A49,情景假设!$A$166:$AP$211,COLUMN(情景假设!Q$165),0)</f>
        <v>1246.070940527829</v>
      </c>
      <c r="AK49" s="65">
        <f>VLOOKUP($A49,情景假设!$A$166:$AP$211,COLUMN(情景假设!R$165),0)</f>
        <v>1258.5201911972649</v>
      </c>
      <c r="AL49" s="100">
        <f>VLOOKUP($A49,情景假设!$A$166:$AP$211,COLUMN(情景假设!S$165),0)</f>
        <v>1268.4652391214299</v>
      </c>
      <c r="AM49" s="100">
        <f>VLOOKUP($A49,情景假设!$A$166:$AP$211,COLUMN(情景假设!T$165),0)</f>
        <v>1276.025758791428</v>
      </c>
      <c r="AN49" s="100">
        <f>VLOOKUP($A49,情景假设!$A$166:$AP$211,COLUMN(情景假设!U$165),0)</f>
        <v>1281.33982928053</v>
      </c>
      <c r="AO49" s="66">
        <f>VLOOKUP($A49,情景假设!$A$166:$AP$211,COLUMN(情景假设!V$165),0)</f>
        <v>1284.561049306991</v>
      </c>
      <c r="AP49" s="100">
        <f>VLOOKUP($A49,情景假设!$A$166:$AP$211,COLUMN(情景假设!W$165),0)</f>
        <v>1285.8557046567159</v>
      </c>
      <c r="AQ49" s="100">
        <f>VLOOKUP($A49,情景假设!$A$166:$AP$211,COLUMN(情景假设!X$165),0)</f>
        <v>1285.400047376123</v>
      </c>
      <c r="AR49" s="100">
        <f>VLOOKUP($A49,情景假设!$A$166:$AP$211,COLUMN(情景假设!Y$165),0)</f>
        <v>1283.3777368371959</v>
      </c>
      <c r="AS49" s="100">
        <f>VLOOKUP($A49,情景假设!$A$166:$AP$211,COLUMN(情景假设!Z$165),0)</f>
        <v>1279.9774833480731</v>
      </c>
      <c r="AT49" s="100">
        <f>VLOOKUP($A49,情景假设!$A$166:$AP$211,COLUMN(情景假设!AA$165),0)</f>
        <v>1275.3909257923819</v>
      </c>
      <c r="AU49" s="65">
        <f>VLOOKUP($A49,情景假设!$A$166:$AP$211,COLUMN(情景假设!AB$165),0)</f>
        <v>1269.810766125252</v>
      </c>
      <c r="AV49" s="100">
        <f>VLOOKUP($A49,情景假设!$A$166:$AP$211,COLUMN(情景假设!AC$165),0)</f>
        <v>1263.4291756666989</v>
      </c>
      <c r="AW49" s="100">
        <f>VLOOKUP($A49,情景假设!$A$166:$AP$211,COLUMN(情景假设!AD$165),0)</f>
        <v>1256.436481185679</v>
      </c>
      <c r="AX49" s="100">
        <f>VLOOKUP($A49,情景假设!$A$166:$AP$211,COLUMN(情景假设!AE$165),0)</f>
        <v>1249.0201328752789</v>
      </c>
      <c r="AY49" s="102">
        <f>VLOOKUP($A49,情景假设!$A$166:$AP$211,COLUMN(情景假设!AF$165),0)</f>
        <v>1241.3639515459711</v>
      </c>
      <c r="AZ49" s="65">
        <f>VLOOKUP($A49,情景假设!$A$166:$AP$211,COLUMN(情景假设!AG$165),0)</f>
        <v>1233.6476487321829</v>
      </c>
      <c r="BA49" s="100">
        <f>VLOOKUP($A49,情景假设!$A$166:$AP$211,COLUMN(情景假设!AH$165),0)</f>
        <v>1226.046610906501</v>
      </c>
      <c r="BB49" s="100">
        <f>VLOOKUP($A49,情景假设!$A$166:$AP$211,COLUMN(情景假设!AI$165),0)</f>
        <v>1218.731937590519</v>
      </c>
      <c r="BC49" s="100">
        <f>VLOOKUP($A49,情景假设!$A$166:$AP$211,COLUMN(情景假设!AJ$165),0)</f>
        <v>1211.8707227905061</v>
      </c>
      <c r="BD49" s="66">
        <f>VLOOKUP($A49,情景假设!$A$166:$AP$211,COLUMN(情景假设!AK$165),0)</f>
        <v>1205.626569812169</v>
      </c>
      <c r="BE49" s="100">
        <f>VLOOKUP($A49,情景假设!$A$166:$AP$211,COLUMN(情景假设!AL$165),0)</f>
        <v>1200.160331064536</v>
      </c>
      <c r="BF49" s="100">
        <f>VLOOKUP($A49,情景假设!$A$166:$AP$211,COLUMN(情景假设!AM$165),0)</f>
        <v>1195.6310669001839</v>
      </c>
      <c r="BG49" s="100">
        <f>VLOOKUP($A49,情景假设!$A$166:$AP$211,COLUMN(情景假设!AN$165),0)</f>
        <v>1192.197220824218</v>
      </c>
      <c r="BH49" s="100">
        <f>VLOOKUP($A49,情景假设!$A$166:$AP$211,COLUMN(情景假设!AO$165),0)</f>
        <v>1190.018012526285</v>
      </c>
      <c r="BI49" s="102">
        <f>VLOOKUP($A49,情景假设!$A$166:$AP$211,COLUMN(情景假设!AP$165),0)</f>
        <v>1189.2550551652059</v>
      </c>
    </row>
    <row r="50" spans="1:61" x14ac:dyDescent="0.2">
      <c r="A50" s="23" t="s">
        <v>102</v>
      </c>
      <c r="B50" s="53"/>
      <c r="C50" s="54"/>
      <c r="D50" s="54"/>
      <c r="E50" s="54"/>
      <c r="F50" s="55"/>
      <c r="G50" s="53"/>
      <c r="H50" s="54"/>
      <c r="I50" s="54">
        <f>'历史数据 (2001-2022, 当年价) '!I50*I$77</f>
        <v>277.82138277902817</v>
      </c>
      <c r="J50" s="54">
        <f>'历史数据 (2001-2022, 当年价) '!J50*J$77</f>
        <v>339.99581571765185</v>
      </c>
      <c r="K50" s="55">
        <f>'历史数据 (2001-2022, 当年价) '!K50*K$77</f>
        <v>419.65234009725702</v>
      </c>
      <c r="L50" s="53">
        <f>'历史数据 (2001-2022, 当年价) '!L50*L$77</f>
        <v>470.17292912503825</v>
      </c>
      <c r="M50" s="54">
        <f>'历史数据 (2001-2022, 当年价) '!M50*M$77</f>
        <v>515.18952431708408</v>
      </c>
      <c r="N50" s="54">
        <f>'历史数据 (2001-2022, 当年价) '!N50*N$77</f>
        <v>564.77911820922452</v>
      </c>
      <c r="O50" s="54">
        <f>'历史数据 (2001-2022, 当年价) '!O50*O$77</f>
        <v>630.81220526617665</v>
      </c>
      <c r="P50" s="54">
        <f>'历史数据 (2001-2022, 当年价) '!P50*P$77</f>
        <v>720.54132717818436</v>
      </c>
      <c r="Q50" s="53">
        <f>'历史数据 (2001-2022, 当年价) '!Q50*Q$77</f>
        <v>760.82510418843708</v>
      </c>
      <c r="R50" s="54">
        <f>'历史数据 (2001-2022, 当年价) '!R50*R$77</f>
        <v>780.89655528325477</v>
      </c>
      <c r="S50" s="54">
        <f>'历史数据 (2001-2022, 当年价) '!S50*S$77</f>
        <v>810.97168640436632</v>
      </c>
      <c r="T50" s="54">
        <f>'历史数据 (2001-2022, 当年价) '!T50*T$77</f>
        <v>884.34251709928117</v>
      </c>
      <c r="U50" s="55">
        <f>'历史数据 (2001-2022, 当年价) '!U50*U$77</f>
        <v>878.57955136179089</v>
      </c>
      <c r="V50" s="54">
        <f>'历史数据 (2001-2022, 当年价) '!V50*V$77</f>
        <v>1191.0274591227624</v>
      </c>
      <c r="W50" s="54">
        <f>'历史数据 (2001-2022, 当年价) '!W50*W$77</f>
        <v>1483.3175160522719</v>
      </c>
      <c r="X50" s="100">
        <f>VLOOKUP($A50,情景假设!$A$166:$AP$211,COLUMN(情景假设!E$165),0)</f>
        <v>1543.0930097610039</v>
      </c>
      <c r="Y50" s="100">
        <f>VLOOKUP($A50,情景假设!$A$166:$AP$211,COLUMN(情景假设!F$165),0)</f>
        <v>1696.519175834909</v>
      </c>
      <c r="Z50" s="101">
        <f>VLOOKUP($A50,情景假设!$A$166:$AP$211,COLUMN(情景假设!G$165),0)</f>
        <v>1902.274697779892</v>
      </c>
      <c r="AA50" s="65">
        <f>VLOOKUP($A50,情景假设!$A$166:$AP$211,COLUMN(情景假设!H$165),0)</f>
        <v>2112.7633468394451</v>
      </c>
      <c r="AB50" s="100">
        <f>VLOOKUP($A50,情景假设!$A$166:$AP$211,COLUMN(情景假设!I$165),0)</f>
        <v>2315.8590084354</v>
      </c>
      <c r="AC50" s="100">
        <f>VLOOKUP($A50,情景假设!$A$166:$AP$211,COLUMN(情景假设!J$165),0)</f>
        <v>2512.197428552724</v>
      </c>
      <c r="AD50" s="100">
        <f>VLOOKUP($A50,情景假设!$A$166:$AP$211,COLUMN(情景假设!K$165),0)</f>
        <v>2704.4101519636952</v>
      </c>
      <c r="AE50" s="102">
        <f>VLOOKUP($A50,情景假设!$A$166:$AP$211,COLUMN(情景假设!L$165),0)</f>
        <v>2897.1116886201362</v>
      </c>
      <c r="AF50" s="100">
        <f>VLOOKUP($A50,情景假设!$A$166:$AP$211,COLUMN(情景假设!M$165),0)</f>
        <v>3095.6178947919661</v>
      </c>
      <c r="AG50" s="100">
        <f>VLOOKUP($A50,情景假设!$A$166:$AP$211,COLUMN(情景假设!N$165),0)</f>
        <v>3301.4869446362291</v>
      </c>
      <c r="AH50" s="100">
        <f>VLOOKUP($A50,情景假设!$A$166:$AP$211,COLUMN(情景假设!O$165),0)</f>
        <v>3515.29220231813</v>
      </c>
      <c r="AI50" s="100">
        <f>VLOOKUP($A50,情景假设!$A$166:$AP$211,COLUMN(情景假设!P$165),0)</f>
        <v>3737.7682743866098</v>
      </c>
      <c r="AJ50" s="101">
        <f>VLOOKUP($A50,情景假设!$A$166:$AP$211,COLUMN(情景假设!Q$165),0)</f>
        <v>3969.8298921628002</v>
      </c>
      <c r="AK50" s="65">
        <f>VLOOKUP($A50,情景假设!$A$166:$AP$211,COLUMN(情景假设!R$165),0)</f>
        <v>4212.3310281548447</v>
      </c>
      <c r="AL50" s="100">
        <f>VLOOKUP($A50,情景假设!$A$166:$AP$211,COLUMN(情景假设!S$165),0)</f>
        <v>4465.176896952963</v>
      </c>
      <c r="AM50" s="100">
        <f>VLOOKUP($A50,情景假设!$A$166:$AP$211,COLUMN(情景假设!T$165),0)</f>
        <v>4727.8962635955004</v>
      </c>
      <c r="AN50" s="100">
        <f>VLOOKUP($A50,情景假设!$A$166:$AP$211,COLUMN(情景假设!U$165),0)</f>
        <v>4999.8596860857142</v>
      </c>
      <c r="AO50" s="66">
        <f>VLOOKUP($A50,情景假设!$A$166:$AP$211,COLUMN(情景假设!V$165),0)</f>
        <v>5280.266176482467</v>
      </c>
      <c r="AP50" s="100">
        <f>VLOOKUP($A50,情景假设!$A$166:$AP$211,COLUMN(情景假设!W$165),0)</f>
        <v>5568.1310719179119</v>
      </c>
      <c r="AQ50" s="100">
        <f>VLOOKUP($A50,情景假设!$A$166:$AP$211,COLUMN(情景假设!X$165),0)</f>
        <v>5862.2756122904948</v>
      </c>
      <c r="AR50" s="100">
        <f>VLOOKUP($A50,情景假设!$A$166:$AP$211,COLUMN(情景假设!Y$165),0)</f>
        <v>6161.3187619528871</v>
      </c>
      <c r="AS50" s="100">
        <f>VLOOKUP($A50,情景假设!$A$166:$AP$211,COLUMN(情景假设!Z$165),0)</f>
        <v>6463.6718424104802</v>
      </c>
      <c r="AT50" s="100">
        <f>VLOOKUP($A50,情景假设!$A$166:$AP$211,COLUMN(情景假设!AA$165),0)</f>
        <v>6767.5365584109959</v>
      </c>
      <c r="AU50" s="65">
        <f>VLOOKUP($A50,情景假设!$A$166:$AP$211,COLUMN(情景假设!AB$165),0)</f>
        <v>7070.9069972984744</v>
      </c>
      <c r="AV50" s="100">
        <f>VLOOKUP($A50,情景假设!$A$166:$AP$211,COLUMN(情景假设!AC$165),0)</f>
        <v>7371.5761576720442</v>
      </c>
      <c r="AW50" s="100">
        <f>VLOOKUP($A50,情景假设!$A$166:$AP$211,COLUMN(情景假设!AD$165),0)</f>
        <v>7667.1475150661963</v>
      </c>
      <c r="AX50" s="100">
        <f>VLOOKUP($A50,情景假设!$A$166:$AP$211,COLUMN(情景假设!AE$165),0)</f>
        <v>7955.0520569156961</v>
      </c>
      <c r="AY50" s="102">
        <f>VLOOKUP($A50,情景假设!$A$166:$AP$211,COLUMN(情景假设!AF$165),0)</f>
        <v>8232.5711146268059</v>
      </c>
      <c r="AZ50" s="65">
        <f>VLOOKUP($A50,情景假设!$A$166:$AP$211,COLUMN(情景假设!AG$165),0)</f>
        <v>8496.8651863392297</v>
      </c>
      <c r="BA50" s="100">
        <f>VLOOKUP($A50,情景假设!$A$166:$AP$211,COLUMN(情景假设!AH$165),0)</f>
        <v>8745.0087804373306</v>
      </c>
      <c r="BB50" s="100">
        <f>VLOOKUP($A50,情景假设!$A$166:$AP$211,COLUMN(情景假设!AI$165),0)</f>
        <v>8974.0311191093806</v>
      </c>
      <c r="BC50" s="100">
        <f>VLOOKUP($A50,情景假设!$A$166:$AP$211,COLUMN(情景假设!AJ$165),0)</f>
        <v>9180.9623270623324</v>
      </c>
      <c r="BD50" s="66">
        <f>VLOOKUP($A50,情景假设!$A$166:$AP$211,COLUMN(情景假设!AK$165),0)</f>
        <v>9362.8844985422656</v>
      </c>
      <c r="BE50" s="100">
        <f>VLOOKUP($A50,情景假设!$A$166:$AP$211,COLUMN(情景假设!AL$165),0)</f>
        <v>9516.9867936481096</v>
      </c>
      <c r="BF50" s="100">
        <f>VLOOKUP($A50,情景假设!$A$166:$AP$211,COLUMN(情景假设!AM$165),0)</f>
        <v>9640.6234719277818</v>
      </c>
      <c r="BG50" s="100">
        <f>VLOOKUP($A50,情景假设!$A$166:$AP$211,COLUMN(情景假设!AN$165),0)</f>
        <v>9731.3735383659332</v>
      </c>
      <c r="BH50" s="100">
        <f>VLOOKUP($A50,情景假设!$A$166:$AP$211,COLUMN(情景假设!AO$165),0)</f>
        <v>9787.1004662911946</v>
      </c>
      <c r="BI50" s="102">
        <f>VLOOKUP($A50,情景假设!$A$166:$AP$211,COLUMN(情景假设!AP$165),0)</f>
        <v>9806.0102863415286</v>
      </c>
    </row>
    <row r="51" spans="1:61" x14ac:dyDescent="0.2">
      <c r="A51" s="23" t="s">
        <v>103</v>
      </c>
      <c r="B51" s="53"/>
      <c r="C51" s="54"/>
      <c r="D51" s="54"/>
      <c r="E51" s="54"/>
      <c r="F51" s="55"/>
      <c r="G51" s="53"/>
      <c r="H51" s="54"/>
      <c r="I51" s="54">
        <f>'历史数据 (2001-2022, 当年价) '!I51*I$77</f>
        <v>163.00121187963498</v>
      </c>
      <c r="J51" s="54">
        <f>'历史数据 (2001-2022, 当年价) '!J51*J$77</f>
        <v>169.9672234422103</v>
      </c>
      <c r="K51" s="55">
        <f>'历史数据 (2001-2022, 当年价) '!K51*K$77</f>
        <v>196.4186255294118</v>
      </c>
      <c r="L51" s="53">
        <f>'历史数据 (2001-2022, 当年价) '!L51*L$77</f>
        <v>222.32964722611601</v>
      </c>
      <c r="M51" s="54">
        <f>'历史数据 (2001-2022, 当年价) '!M51*M$77</f>
        <v>236.20857147082742</v>
      </c>
      <c r="N51" s="54">
        <f>'历史数据 (2001-2022, 当年价) '!N51*N$77</f>
        <v>259.16922848586364</v>
      </c>
      <c r="O51" s="54">
        <f>'历史数据 (2001-2022, 当年价) '!O51*O$77</f>
        <v>278.53808139535778</v>
      </c>
      <c r="P51" s="54">
        <f>'历史数据 (2001-2022, 当年价) '!P51*P$77</f>
        <v>287.50526069023118</v>
      </c>
      <c r="Q51" s="53">
        <f>'历史数据 (2001-2022, 当年价) '!Q51*Q$77</f>
        <v>298.80928044207468</v>
      </c>
      <c r="R51" s="54">
        <f>'历史数据 (2001-2022, 当年价) '!R51*R$77</f>
        <v>332.09867260573429</v>
      </c>
      <c r="S51" s="54">
        <f>'历史数据 (2001-2022, 当年价) '!S51*S$77</f>
        <v>369.0279075690683</v>
      </c>
      <c r="T51" s="54">
        <f>'历史数据 (2001-2022, 当年价) '!T51*T$77</f>
        <v>405.26130946507971</v>
      </c>
      <c r="U51" s="55">
        <f>'历史数据 (2001-2022, 当年价) '!U51*U$77</f>
        <v>379.09823240746709</v>
      </c>
      <c r="V51" s="54">
        <f>'历史数据 (2001-2022, 当年价) '!V51*V$77</f>
        <v>416.42224208501489</v>
      </c>
      <c r="W51" s="54">
        <f>'历史数据 (2001-2022, 当年价) '!W51*W$77</f>
        <v>474.62286420659473</v>
      </c>
      <c r="X51" s="100">
        <f>VLOOKUP($A51,情景假设!$A$166:$AP$211,COLUMN(情景假设!E$165),0)</f>
        <v>486.78045262448683</v>
      </c>
      <c r="Y51" s="100">
        <f>VLOOKUP($A51,情景假设!$A$166:$AP$211,COLUMN(情景假设!F$165),0)</f>
        <v>517.48690021730624</v>
      </c>
      <c r="Z51" s="101">
        <f>VLOOKUP($A51,情景假设!$A$166:$AP$211,COLUMN(情景假设!G$165),0)</f>
        <v>557.78464862085968</v>
      </c>
      <c r="AA51" s="65">
        <f>VLOOKUP($A51,情景假设!$A$166:$AP$211,COLUMN(情景假设!H$165),0)</f>
        <v>598.58900836888665</v>
      </c>
      <c r="AB51" s="100">
        <f>VLOOKUP($A51,情景假设!$A$166:$AP$211,COLUMN(情景假设!I$165),0)</f>
        <v>637.79210916680631</v>
      </c>
      <c r="AC51" s="100">
        <f>VLOOKUP($A51,情景假设!$A$166:$AP$211,COLUMN(情景假设!J$165),0)</f>
        <v>675.43850563928993</v>
      </c>
      <c r="AD51" s="100">
        <f>VLOOKUP($A51,情景假设!$A$166:$AP$211,COLUMN(情景假设!K$165),0)</f>
        <v>711.73251171400386</v>
      </c>
      <c r="AE51" s="102">
        <f>VLOOKUP($A51,情景假设!$A$166:$AP$211,COLUMN(情景假设!L$165),0)</f>
        <v>747.03363408982261</v>
      </c>
      <c r="AF51" s="100">
        <f>VLOOKUP($A51,情景假设!$A$166:$AP$211,COLUMN(情景假设!M$165),0)</f>
        <v>781.74467615809976</v>
      </c>
      <c r="AG51" s="100">
        <f>VLOOKUP($A51,情景假设!$A$166:$AP$211,COLUMN(情景假设!N$165),0)</f>
        <v>815.9513577124751</v>
      </c>
      <c r="AH51" s="100">
        <f>VLOOKUP($A51,情景假设!$A$166:$AP$211,COLUMN(情景假设!O$165),0)</f>
        <v>849.67398201838739</v>
      </c>
      <c r="AI51" s="100">
        <f>VLOOKUP($A51,情景假设!$A$166:$AP$211,COLUMN(情景假设!P$165),0)</f>
        <v>882.96448687154464</v>
      </c>
      <c r="AJ51" s="101">
        <f>VLOOKUP($A51,情景假设!$A$166:$AP$211,COLUMN(情景假设!Q$165),0)</f>
        <v>915.90656505260188</v>
      </c>
      <c r="AK51" s="65">
        <f>VLOOKUP($A51,情景假设!$A$166:$AP$211,COLUMN(情景假设!R$165),0)</f>
        <v>948.57543950134846</v>
      </c>
      <c r="AL51" s="100">
        <f>VLOOKUP($A51,情景假设!$A$166:$AP$211,COLUMN(情景假设!S$165),0)</f>
        <v>980.90620782938618</v>
      </c>
      <c r="AM51" s="100">
        <f>VLOOKUP($A51,情景假设!$A$166:$AP$211,COLUMN(情景假设!T$165),0)</f>
        <v>1012.79541325311</v>
      </c>
      <c r="AN51" s="100">
        <f>VLOOKUP($A51,情景假设!$A$166:$AP$211,COLUMN(情景假设!U$165),0)</f>
        <v>1044.1390443189371</v>
      </c>
      <c r="AO51" s="66">
        <f>VLOOKUP($A51,情景假设!$A$166:$AP$211,COLUMN(情景假设!V$165),0)</f>
        <v>1074.8331323374209</v>
      </c>
      <c r="AP51" s="100">
        <f>VLOOKUP($A51,情景假设!$A$166:$AP$211,COLUMN(情景假设!W$165),0)</f>
        <v>1104.7743583818769</v>
      </c>
      <c r="AQ51" s="100">
        <f>VLOOKUP($A51,情景假设!$A$166:$AP$211,COLUMN(情景假设!X$165),0)</f>
        <v>1133.8606646177229</v>
      </c>
      <c r="AR51" s="100">
        <f>VLOOKUP($A51,情景假设!$A$166:$AP$211,COLUMN(情景假设!Y$165),0)</f>
        <v>1161.991864635894</v>
      </c>
      <c r="AS51" s="100">
        <f>VLOOKUP($A51,情景假设!$A$166:$AP$211,COLUMN(情景假设!Z$165),0)</f>
        <v>1189.0702474332879</v>
      </c>
      <c r="AT51" s="100">
        <f>VLOOKUP($A51,情景假设!$A$166:$AP$211,COLUMN(情景假设!AA$165),0)</f>
        <v>1215.001169715699</v>
      </c>
      <c r="AU51" s="65">
        <f>VLOOKUP($A51,情景假设!$A$166:$AP$211,COLUMN(情景假设!AB$165),0)</f>
        <v>1239.693631293944</v>
      </c>
      <c r="AV51" s="100">
        <f>VLOOKUP($A51,情景假设!$A$166:$AP$211,COLUMN(情景假设!AC$165),0)</f>
        <v>1263.0608285002099</v>
      </c>
      <c r="AW51" s="100">
        <f>VLOOKUP($A51,情景假设!$A$166:$AP$211,COLUMN(情景假设!AD$165),0)</f>
        <v>1285.0206807671309</v>
      </c>
      <c r="AX51" s="100">
        <f>VLOOKUP($A51,情景假设!$A$166:$AP$211,COLUMN(情景假设!AE$165),0)</f>
        <v>1305.4963257835091</v>
      </c>
      <c r="AY51" s="102">
        <f>VLOOKUP($A51,情景假设!$A$166:$AP$211,COLUMN(情景假设!AF$165),0)</f>
        <v>1324.4165789640419</v>
      </c>
      <c r="AZ51" s="65">
        <f>VLOOKUP($A51,情景假设!$A$166:$AP$211,COLUMN(情景假设!AG$165),0)</f>
        <v>1341.7163533414159</v>
      </c>
      <c r="BA51" s="100">
        <f>VLOOKUP($A51,情景假设!$A$166:$AP$211,COLUMN(情景假设!AH$165),0)</f>
        <v>1357.337036402336</v>
      </c>
      <c r="BB51" s="100">
        <f>VLOOKUP($A51,情景假设!$A$166:$AP$211,COLUMN(情景假设!AI$165),0)</f>
        <v>1371.22682083872</v>
      </c>
      <c r="BC51" s="100">
        <f>VLOOKUP($A51,情景假设!$A$166:$AP$211,COLUMN(情景假设!AJ$165),0)</f>
        <v>1383.340986665258</v>
      </c>
      <c r="BD51" s="66">
        <f>VLOOKUP($A51,情景假设!$A$166:$AP$211,COLUMN(情景假设!AK$165),0)</f>
        <v>1393.642132658026</v>
      </c>
      <c r="BE51" s="100">
        <f>VLOOKUP($A51,情景假设!$A$166:$AP$211,COLUMN(情景假设!AL$165),0)</f>
        <v>1402.1003555893601</v>
      </c>
      <c r="BF51" s="100">
        <f>VLOOKUP($A51,情景假设!$A$166:$AP$211,COLUMN(情景假设!AM$165),0)</f>
        <v>1408.6933762645319</v>
      </c>
      <c r="BG51" s="100">
        <f>VLOOKUP($A51,情景假设!$A$166:$AP$211,COLUMN(情景假设!AN$165),0)</f>
        <v>1413.4066118991359</v>
      </c>
      <c r="BH51" s="100">
        <f>VLOOKUP($A51,情景假设!$A$166:$AP$211,COLUMN(情景假设!AO$165),0)</f>
        <v>1416.2331949057041</v>
      </c>
      <c r="BI51" s="102">
        <f>VLOOKUP($A51,情景假设!$A$166:$AP$211,COLUMN(情景假设!AP$165),0)</f>
        <v>1417.1739386772231</v>
      </c>
    </row>
    <row r="52" spans="1:61" x14ac:dyDescent="0.2">
      <c r="A52" s="23" t="s">
        <v>104</v>
      </c>
      <c r="B52" s="53"/>
      <c r="C52" s="54"/>
      <c r="D52" s="54"/>
      <c r="E52" s="54"/>
      <c r="F52" s="55"/>
      <c r="G52" s="53"/>
      <c r="H52" s="54"/>
      <c r="I52" s="54">
        <f>'历史数据 (2001-2022, 当年价) '!I52*I$77</f>
        <v>10649.638711539816</v>
      </c>
      <c r="J52" s="54">
        <f>'历史数据 (2001-2022, 当年价) '!J52*J$77</f>
        <v>10700.951638142691</v>
      </c>
      <c r="K52" s="55">
        <f>'历史数据 (2001-2022, 当年价) '!K52*K$77</f>
        <v>11534.955049889852</v>
      </c>
      <c r="L52" s="53">
        <f>'历史数据 (2001-2022, 当年价) '!L52*L$77</f>
        <v>12203.169573535575</v>
      </c>
      <c r="M52" s="54">
        <f>'历史数据 (2001-2022, 当年价) '!M52*M$77</f>
        <v>12198.207729660531</v>
      </c>
      <c r="N52" s="54">
        <f>'历史数据 (2001-2022, 当年价) '!N52*N$77</f>
        <v>12306.267191958539</v>
      </c>
      <c r="O52" s="54">
        <f>'历史数据 (2001-2022, 当年价) '!O52*O$77</f>
        <v>12057.930249434579</v>
      </c>
      <c r="P52" s="54">
        <f>'历史数据 (2001-2022, 当年价) '!P52*P$77</f>
        <v>11496.645752598572</v>
      </c>
      <c r="Q52" s="53">
        <f>'历史数据 (2001-2022, 当年价) '!Q52*Q$77</f>
        <v>11757.936502161634</v>
      </c>
      <c r="R52" s="54">
        <f>'历史数据 (2001-2022, 当年价) '!R52*R$77</f>
        <v>12829.820765210363</v>
      </c>
      <c r="S52" s="54">
        <f>'历史数据 (2001-2022, 当年价) '!S52*S$77</f>
        <v>14000.998845353402</v>
      </c>
      <c r="T52" s="54">
        <f>'历史数据 (2001-2022, 当年价) '!T52*T$77</f>
        <v>14376.753818674912</v>
      </c>
      <c r="U52" s="55">
        <f>'历史数据 (2001-2022, 当年价) '!U52*U$77</f>
        <v>14171.804811655176</v>
      </c>
      <c r="V52" s="54">
        <f>'历史数据 (2001-2022, 当年价) '!V52*V$77</f>
        <v>16363.884569742619</v>
      </c>
      <c r="W52" s="54">
        <f>'历史数据 (2001-2022, 当年价) '!W52*W$77</f>
        <v>17470.728074872739</v>
      </c>
      <c r="X52" s="100">
        <f>VLOOKUP($A52,情景假设!$A$166:$AP$211,COLUMN(情景假设!E$165),0)</f>
        <v>18018.84876359997</v>
      </c>
      <c r="Y52" s="100">
        <f>VLOOKUP($A52,情景假设!$A$166:$AP$211,COLUMN(情景假设!F$165),0)</f>
        <v>19361.584639183431</v>
      </c>
      <c r="Z52" s="101">
        <f>VLOOKUP($A52,情景假设!$A$166:$AP$211,COLUMN(情景假设!G$165),0)</f>
        <v>21008.798080786815</v>
      </c>
      <c r="AA52" s="65">
        <f>VLOOKUP($A52,情景假设!$A$166:$AP$211,COLUMN(情景假设!H$165),0)</f>
        <v>22450.271075598059</v>
      </c>
      <c r="AB52" s="100">
        <f>VLOOKUP($A52,情景假设!$A$166:$AP$211,COLUMN(情景假设!I$165),0)</f>
        <v>23614.33211044487</v>
      </c>
      <c r="AC52" s="100">
        <f>VLOOKUP($A52,情景假设!$A$166:$AP$211,COLUMN(情景假设!J$165),0)</f>
        <v>24586.802902522209</v>
      </c>
      <c r="AD52" s="100">
        <f>VLOOKUP($A52,情景假设!$A$166:$AP$211,COLUMN(情景假设!K$165),0)</f>
        <v>25482.344813650321</v>
      </c>
      <c r="AE52" s="102">
        <f>VLOOKUP($A52,情景假设!$A$166:$AP$211,COLUMN(情景假设!L$165),0)</f>
        <v>26437.858371880098</v>
      </c>
      <c r="AF52" s="100">
        <f>VLOOKUP($A52,情景假设!$A$166:$AP$211,COLUMN(情景假设!M$165),0)</f>
        <v>27577.616664530651</v>
      </c>
      <c r="AG52" s="100">
        <f>VLOOKUP($A52,情景假设!$A$166:$AP$211,COLUMN(情景假设!N$165),0)</f>
        <v>28903.230272592471</v>
      </c>
      <c r="AH52" s="100">
        <f>VLOOKUP($A52,情景假设!$A$166:$AP$211,COLUMN(情景假设!O$165),0)</f>
        <v>30378.494501132489</v>
      </c>
      <c r="AI52" s="100">
        <f>VLOOKUP($A52,情景假设!$A$166:$AP$211,COLUMN(情景假设!P$165),0)</f>
        <v>31958.57024989112</v>
      </c>
      <c r="AJ52" s="101">
        <f>VLOOKUP($A52,情景假设!$A$166:$AP$211,COLUMN(情景假设!Q$165),0)</f>
        <v>33587.732422301808</v>
      </c>
      <c r="AK52" s="65">
        <f>VLOOKUP($A52,情景假设!$A$166:$AP$211,COLUMN(情景假设!R$165),0)</f>
        <v>35209.589306252637</v>
      </c>
      <c r="AL52" s="100">
        <f>VLOOKUP($A52,情景假设!$A$166:$AP$211,COLUMN(情景假设!S$165),0)</f>
        <v>36805.905721995361</v>
      </c>
      <c r="AM52" s="100">
        <f>VLOOKUP($A52,情景假设!$A$166:$AP$211,COLUMN(情景假设!T$165),0)</f>
        <v>38369.252920752551</v>
      </c>
      <c r="AN52" s="100">
        <f>VLOOKUP($A52,情景假设!$A$166:$AP$211,COLUMN(情景假设!U$165),0)</f>
        <v>39892.51983489401</v>
      </c>
      <c r="AO52" s="66">
        <f>VLOOKUP($A52,情景假设!$A$166:$AP$211,COLUMN(情景假设!V$165),0)</f>
        <v>41368.988022665792</v>
      </c>
      <c r="AP52" s="100">
        <f>VLOOKUP($A52,情景假设!$A$166:$AP$211,COLUMN(情景假设!W$165),0)</f>
        <v>42792.39902498739</v>
      </c>
      <c r="AQ52" s="100">
        <f>VLOOKUP($A52,情景假设!$A$166:$AP$211,COLUMN(情景假设!X$165),0)</f>
        <v>44157.013245169539</v>
      </c>
      <c r="AR52" s="100">
        <f>VLOOKUP($A52,情景假设!$A$166:$AP$211,COLUMN(情景假设!Y$165),0)</f>
        <v>45457.659686541912</v>
      </c>
      <c r="AS52" s="100">
        <f>VLOOKUP($A52,情景假设!$A$166:$AP$211,COLUMN(情景假设!Z$165),0)</f>
        <v>46689.776110263228</v>
      </c>
      <c r="AT52" s="100">
        <f>VLOOKUP($A52,情景假设!$A$166:$AP$211,COLUMN(情景假设!AA$165),0)</f>
        <v>47849.439399388539</v>
      </c>
      <c r="AU52" s="65">
        <f>VLOOKUP($A52,情景假设!$A$166:$AP$211,COLUMN(情景假设!AB$165),0)</f>
        <v>48933.386129591279</v>
      </c>
      <c r="AV52" s="100">
        <f>VLOOKUP($A52,情景假设!$A$166:$AP$211,COLUMN(情景假设!AC$165),0)</f>
        <v>49939.023546578159</v>
      </c>
      <c r="AW52" s="100">
        <f>VLOOKUP($A52,情景假设!$A$166:$AP$211,COLUMN(情景假设!AD$165),0)</f>
        <v>50864.431330897329</v>
      </c>
      <c r="AX52" s="100">
        <f>VLOOKUP($A52,情景假设!$A$166:$AP$211,COLUMN(情景假设!AE$165),0)</f>
        <v>51708.354689191226</v>
      </c>
      <c r="AY52" s="102">
        <f>VLOOKUP($A52,情景假设!$A$166:$AP$211,COLUMN(情景假设!AF$165),0)</f>
        <v>52470.189444647258</v>
      </c>
      <c r="AZ52" s="65">
        <f>VLOOKUP($A52,情景假设!$A$166:$AP$211,COLUMN(情景假设!AG$165),0)</f>
        <v>53149.95990707288</v>
      </c>
      <c r="BA52" s="100">
        <f>VLOOKUP($A52,情景假设!$A$166:$AP$211,COLUMN(情景假设!AH$165),0)</f>
        <v>53748.29038422351</v>
      </c>
      <c r="BB52" s="100">
        <f>VLOOKUP($A52,情景假设!$A$166:$AP$211,COLUMN(情景假设!AI$165),0)</f>
        <v>54266.371251105207</v>
      </c>
      <c r="BC52" s="100">
        <f>VLOOKUP($A52,情景假设!$A$166:$AP$211,COLUMN(情景假设!AJ$165),0)</f>
        <v>54705.920524080997</v>
      </c>
      <c r="BD52" s="66">
        <f>VLOOKUP($A52,情景假设!$A$166:$AP$211,COLUMN(情景假设!AK$165),0)</f>
        <v>55069.141893447777</v>
      </c>
      <c r="BE52" s="100">
        <f>VLOOKUP($A52,情景假设!$A$166:$AP$211,COLUMN(情景假设!AL$165),0)</f>
        <v>55358.680153928588</v>
      </c>
      <c r="BF52" s="100">
        <f>VLOOKUP($A52,情景假设!$A$166:$AP$211,COLUMN(情景假设!AM$165),0)</f>
        <v>55577.574939820894</v>
      </c>
      <c r="BG52" s="100">
        <f>VLOOKUP($A52,情景假设!$A$166:$AP$211,COLUMN(情景假设!AN$165),0)</f>
        <v>55729.213623152187</v>
      </c>
      <c r="BH52" s="100">
        <f>VLOOKUP($A52,情景假设!$A$166:$AP$211,COLUMN(情景假设!AO$165),0)</f>
        <v>55817.284172057742</v>
      </c>
      <c r="BI52" s="102">
        <f>VLOOKUP($A52,情景假设!$A$166:$AP$211,COLUMN(情景假设!AP$165),0)</f>
        <v>55845.728695641614</v>
      </c>
    </row>
    <row r="53" spans="1:61" x14ac:dyDescent="0.2">
      <c r="A53" s="23" t="s">
        <v>105</v>
      </c>
      <c r="B53" s="53"/>
      <c r="C53" s="54"/>
      <c r="D53" s="54"/>
      <c r="E53" s="54"/>
      <c r="F53" s="55"/>
      <c r="G53" s="53"/>
      <c r="H53" s="54"/>
      <c r="I53" s="54">
        <f>'历史数据 (2001-2022, 当年价) '!I53*I$77</f>
        <v>635.44685597040052</v>
      </c>
      <c r="J53" s="54">
        <f>'历史数据 (2001-2022, 当年价) '!J53*J$77</f>
        <v>690.31214519662922</v>
      </c>
      <c r="K53" s="55">
        <f>'历史数据 (2001-2022, 当年价) '!K53*K$77</f>
        <v>790.36890513133335</v>
      </c>
      <c r="L53" s="53">
        <f>'历史数据 (2001-2022, 当年价) '!L53*L$77</f>
        <v>858.93810846948372</v>
      </c>
      <c r="M53" s="54">
        <f>'历史数据 (2001-2022, 当年价) '!M53*M$77</f>
        <v>913.37500817935734</v>
      </c>
      <c r="N53" s="54">
        <f>'历史数据 (2001-2022, 当年价) '!N53*N$77</f>
        <v>1018.6453797166182</v>
      </c>
      <c r="O53" s="54">
        <f>'历史数据 (2001-2022, 当年价) '!O53*O$77</f>
        <v>1137.7437969036205</v>
      </c>
      <c r="P53" s="54">
        <f>'历史数据 (2001-2022, 当年价) '!P53*P$77</f>
        <v>1199.1978904190339</v>
      </c>
      <c r="Q53" s="53">
        <f>'历史数据 (2001-2022, 当年价) '!Q53*Q$77</f>
        <v>1337.6292732244519</v>
      </c>
      <c r="R53" s="54">
        <f>'历史数据 (2001-2022, 当年价) '!R53*R$77</f>
        <v>1523.2072734394874</v>
      </c>
      <c r="S53" s="54">
        <f>'历史数据 (2001-2022, 当年价) '!S53*S$77</f>
        <v>1785.1032639547602</v>
      </c>
      <c r="T53" s="54">
        <f>'历史数据 (2001-2022, 当年价) '!T53*T$77</f>
        <v>1919.0682487030381</v>
      </c>
      <c r="U53" s="55">
        <f>'历史数据 (2001-2022, 当年价) '!U53*U$77</f>
        <v>1856.4384809055559</v>
      </c>
      <c r="V53" s="54">
        <f>'历史数据 (2001-2022, 当年价) '!V53*V$77</f>
        <v>2282.7594992660579</v>
      </c>
      <c r="W53" s="54">
        <f>'历史数据 (2001-2022, 当年价) '!W53*W$77</f>
        <v>2464.9908072284757</v>
      </c>
      <c r="X53" s="100">
        <f>VLOOKUP($A53,情景假设!$A$166:$AP$211,COLUMN(情景假设!E$165),0)</f>
        <v>2577.363872154493</v>
      </c>
      <c r="Y53" s="100">
        <f>VLOOKUP($A53,情景假设!$A$166:$AP$211,COLUMN(情景假设!F$165),0)</f>
        <v>2865.2359558037888</v>
      </c>
      <c r="Z53" s="101">
        <f>VLOOKUP($A53,情景假设!$A$166:$AP$211,COLUMN(情景假设!G$165),0)</f>
        <v>3248.061988226571</v>
      </c>
      <c r="AA53" s="65">
        <f>VLOOKUP($A53,情景假设!$A$166:$AP$211,COLUMN(情景假设!H$165),0)</f>
        <v>3628.7189858854899</v>
      </c>
      <c r="AB53" s="100">
        <f>VLOOKUP($A53,情景假设!$A$166:$AP$211,COLUMN(情景假设!I$165),0)</f>
        <v>3981.5904066962971</v>
      </c>
      <c r="AC53" s="100">
        <f>VLOOKUP($A53,情景假设!$A$166:$AP$211,COLUMN(情景假设!J$165),0)</f>
        <v>4308.9748617894902</v>
      </c>
      <c r="AD53" s="100">
        <f>VLOOKUP($A53,情景假设!$A$166:$AP$211,COLUMN(情景假设!K$165),0)</f>
        <v>4618.9726721863581</v>
      </c>
      <c r="AE53" s="102">
        <f>VLOOKUP($A53,情景假设!$A$166:$AP$211,COLUMN(情景假设!L$165),0)</f>
        <v>4925.0517334525384</v>
      </c>
      <c r="AF53" s="100">
        <f>VLOOKUP($A53,情景假设!$A$166:$AP$211,COLUMN(情景假设!M$165),0)</f>
        <v>5242.0202086106838</v>
      </c>
      <c r="AG53" s="100">
        <f>VLOOKUP($A53,情景假设!$A$166:$AP$211,COLUMN(情景假设!N$165),0)</f>
        <v>5573.0378674422018</v>
      </c>
      <c r="AH53" s="100">
        <f>VLOOKUP($A53,情景假设!$A$166:$AP$211,COLUMN(情景假设!O$165),0)</f>
        <v>5917.8264558746932</v>
      </c>
      <c r="AI53" s="100">
        <f>VLOOKUP($A53,情景假设!$A$166:$AP$211,COLUMN(情景假设!P$165),0)</f>
        <v>6275.9706360854307</v>
      </c>
      <c r="AJ53" s="101">
        <f>VLOOKUP($A53,情景假设!$A$166:$AP$211,COLUMN(情景假设!Q$165),0)</f>
        <v>6646.9061466495787</v>
      </c>
      <c r="AK53" s="65">
        <f>VLOOKUP($A53,情景假设!$A$166:$AP$211,COLUMN(情景假设!R$165),0)</f>
        <v>7029.9040032946159</v>
      </c>
      <c r="AL53" s="100">
        <f>VLOOKUP($A53,情景假设!$A$166:$AP$211,COLUMN(情景假设!S$165),0)</f>
        <v>7424.0444452293568</v>
      </c>
      <c r="AM53" s="100">
        <f>VLOOKUP($A53,情景假设!$A$166:$AP$211,COLUMN(情景假设!T$165),0)</f>
        <v>7828.2175882522588</v>
      </c>
      <c r="AN53" s="100">
        <f>VLOOKUP($A53,情景假设!$A$166:$AP$211,COLUMN(情景假设!U$165),0)</f>
        <v>8241.1194036999914</v>
      </c>
      <c r="AO53" s="66">
        <f>VLOOKUP($A53,情景假设!$A$166:$AP$211,COLUMN(情景假设!V$165),0)</f>
        <v>8661.2455923415055</v>
      </c>
      <c r="AP53" s="100">
        <f>VLOOKUP($A53,情景假设!$A$166:$AP$211,COLUMN(情景假设!W$165),0)</f>
        <v>9086.8877818950696</v>
      </c>
      <c r="AQ53" s="100">
        <f>VLOOKUP($A53,情景假设!$A$166:$AP$211,COLUMN(情景假设!X$165),0)</f>
        <v>9516.1324241022376</v>
      </c>
      <c r="AR53" s="100">
        <f>VLOOKUP($A53,情景假设!$A$166:$AP$211,COLUMN(情景假设!Y$165),0)</f>
        <v>9946.8627578523738</v>
      </c>
      <c r="AS53" s="100">
        <f>VLOOKUP($A53,情景假设!$A$166:$AP$211,COLUMN(情景假设!Z$165),0)</f>
        <v>10376.764184067461</v>
      </c>
      <c r="AT53" s="100">
        <f>VLOOKUP($A53,情景假设!$A$166:$AP$211,COLUMN(情景假设!AA$165),0)</f>
        <v>10803.33336479392</v>
      </c>
      <c r="AU53" s="65">
        <f>VLOOKUP($A53,情景假设!$A$166:$AP$211,COLUMN(情景假设!AB$165),0)</f>
        <v>11223.891312327631</v>
      </c>
      <c r="AV53" s="100">
        <f>VLOOKUP($A53,情景假设!$A$166:$AP$211,COLUMN(情景假设!AC$165),0)</f>
        <v>11635.60067367963</v>
      </c>
      <c r="AW53" s="100">
        <f>VLOOKUP($A53,情景假设!$A$166:$AP$211,COLUMN(情景假设!AD$165),0)</f>
        <v>12035.487341154159</v>
      </c>
      <c r="AX53" s="100">
        <f>VLOOKUP($A53,情景假设!$A$166:$AP$211,COLUMN(情景假设!AE$165),0)</f>
        <v>12420.466431627179</v>
      </c>
      <c r="AY53" s="102">
        <f>VLOOKUP($A53,情景假设!$A$166:$AP$211,COLUMN(情景假设!AF$165),0)</f>
        <v>12787.37257621607</v>
      </c>
      <c r="AZ53" s="65">
        <f>VLOOKUP($A53,情景假设!$A$166:$AP$211,COLUMN(情景假设!AG$165),0)</f>
        <v>13132.99434996011</v>
      </c>
      <c r="BA53" s="100">
        <f>VLOOKUP($A53,情景假设!$A$166:$AP$211,COLUMN(情景假设!AH$165),0)</f>
        <v>13454.112550072239</v>
      </c>
      <c r="BB53" s="100">
        <f>VLOOKUP($A53,情景假设!$A$166:$AP$211,COLUMN(情景假设!AI$165),0)</f>
        <v>13747.54190410475</v>
      </c>
      <c r="BC53" s="100">
        <f>VLOOKUP($A53,情景假设!$A$166:$AP$211,COLUMN(情景假设!AJ$165),0)</f>
        <v>14010.1756594583</v>
      </c>
      <c r="BD53" s="66">
        <f>VLOOKUP($A53,情景假设!$A$166:$AP$211,COLUMN(情景假设!AK$165),0)</f>
        <v>14239.03237708109</v>
      </c>
      <c r="BE53" s="100">
        <f>VLOOKUP($A53,情景假设!$A$166:$AP$211,COLUMN(情景假设!AL$165),0)</f>
        <v>14431.30412946662</v>
      </c>
      <c r="BF53" s="100">
        <f>VLOOKUP($A53,情景假设!$A$166:$AP$211,COLUMN(情景假设!AM$165),0)</f>
        <v>14584.40519102496</v>
      </c>
      <c r="BG53" s="100">
        <f>VLOOKUP($A53,情景假设!$A$166:$AP$211,COLUMN(情景假设!AN$165),0)</f>
        <v>14696.020212627591</v>
      </c>
      <c r="BH53" s="100">
        <f>VLOOKUP($A53,情景假设!$A$166:$AP$211,COLUMN(情景假设!AO$165),0)</f>
        <v>14764.1507966585</v>
      </c>
      <c r="BI53" s="102">
        <f>VLOOKUP($A53,情景假设!$A$166:$AP$211,COLUMN(情景假设!AP$165),0)</f>
        <v>14787.15933906226</v>
      </c>
    </row>
    <row r="54" spans="1:61" x14ac:dyDescent="0.2">
      <c r="A54" s="24" t="s">
        <v>106</v>
      </c>
      <c r="B54" s="53"/>
      <c r="C54" s="54"/>
      <c r="D54" s="54"/>
      <c r="E54" s="54"/>
      <c r="F54" s="55"/>
      <c r="G54" s="53"/>
      <c r="H54" s="54"/>
      <c r="I54" s="54">
        <f>'历史数据 (2001-2022, 当年价) '!I54*I$77</f>
        <v>772.52531059024352</v>
      </c>
      <c r="J54" s="54">
        <f>'历史数据 (2001-2022, 当年价) '!J54*J$77</f>
        <v>769.65677167553315</v>
      </c>
      <c r="K54" s="55">
        <f>'历史数据 (2001-2022, 当年价) '!K54*K$77</f>
        <v>789.2808019013371</v>
      </c>
      <c r="L54" s="58">
        <f>'历史数据 (2001-2022, 当年价) '!L54*L$77</f>
        <v>813.7681388479034</v>
      </c>
      <c r="M54" s="59">
        <f>'历史数据 (2001-2022, 当年价) '!M54*M$77</f>
        <v>809.56374762604992</v>
      </c>
      <c r="N54" s="59">
        <f>'历史数据 (2001-2022, 当年价) '!N54*N$77</f>
        <v>820.58064700482055</v>
      </c>
      <c r="O54" s="59">
        <f>'历史数据 (2001-2022, 当年价) '!O54*O$77</f>
        <v>844.93068560736822</v>
      </c>
      <c r="P54" s="59">
        <f>'历史数据 (2001-2022, 当年价) '!P54*P$77</f>
        <v>846.48120875534187</v>
      </c>
      <c r="Q54" s="58">
        <f>'历史数据 (2001-2022, 当年价) '!Q54*Q$77</f>
        <v>883.89316881893217</v>
      </c>
      <c r="R54" s="59">
        <f>'历史数据 (2001-2022, 当年价) '!R54*R$77</f>
        <v>972.5233546006923</v>
      </c>
      <c r="S54" s="59">
        <f>'历史数据 (2001-2022, 当年价) '!S54*S$77</f>
        <v>1034.1872244828596</v>
      </c>
      <c r="T54" s="59">
        <f>'历史数据 (2001-2022, 当年价) '!T54*T$77</f>
        <v>1075.902264997181</v>
      </c>
      <c r="U54" s="60">
        <f>'历史数据 (2001-2022, 当年价) '!U54*U$77</f>
        <v>1091.7883404123318</v>
      </c>
      <c r="V54" s="59">
        <f>'历史数据 (2001-2022, 当年价) '!V54*V$77</f>
        <v>1244.7503877019715</v>
      </c>
      <c r="W54" s="59">
        <f>'历史数据 (2001-2022, 当年价) '!W54*W$77</f>
        <v>1298.5975960878834</v>
      </c>
      <c r="X54" s="104">
        <f>VLOOKUP($A54,情景假设!$A$166:$AP$211,COLUMN(情景假设!E$165),0)</f>
        <v>1335.1876979081781</v>
      </c>
      <c r="Y54" s="104">
        <f>VLOOKUP($A54,情景假设!$A$166:$AP$211,COLUMN(情景假设!F$165),0)</f>
        <v>1426.495491680698</v>
      </c>
      <c r="Z54" s="105">
        <f>VLOOKUP($A54,情景假设!$A$166:$AP$211,COLUMN(情景假设!G$165),0)</f>
        <v>1543.2851805374901</v>
      </c>
      <c r="AA54" s="68">
        <f>VLOOKUP($A54,情景假设!$A$166:$AP$211,COLUMN(情景假设!H$165),0)</f>
        <v>1655.336860055336</v>
      </c>
      <c r="AB54" s="104">
        <f>VLOOKUP($A54,情景假设!$A$166:$AP$211,COLUMN(情景假设!I$165),0)</f>
        <v>1756.002760062046</v>
      </c>
      <c r="AC54" s="104">
        <f>VLOOKUP($A54,情景假设!$A$166:$AP$211,COLUMN(情景假设!J$165),0)</f>
        <v>1846.4016130395321</v>
      </c>
      <c r="AD54" s="104">
        <f>VLOOKUP($A54,情景假设!$A$166:$AP$211,COLUMN(情景假设!K$165),0)</f>
        <v>1928.64757528317</v>
      </c>
      <c r="AE54" s="106">
        <f>VLOOKUP($A54,情景假设!$A$166:$AP$211,COLUMN(情景假设!L$165),0)</f>
        <v>2005.7133635217881</v>
      </c>
      <c r="AF54" s="104">
        <f>VLOOKUP($A54,情景假设!$A$166:$AP$211,COLUMN(情景假设!M$165),0)</f>
        <v>2080.5859046162318</v>
      </c>
      <c r="AG54" s="104">
        <f>VLOOKUP($A54,情景假设!$A$166:$AP$211,COLUMN(情景假设!N$165),0)</f>
        <v>2153.8056203673732</v>
      </c>
      <c r="AH54" s="104">
        <f>VLOOKUP($A54,情景假设!$A$166:$AP$211,COLUMN(情景假设!O$165),0)</f>
        <v>2225.2696906679071</v>
      </c>
      <c r="AI54" s="104">
        <f>VLOOKUP($A54,情景假设!$A$166:$AP$211,COLUMN(情景假设!P$165),0)</f>
        <v>2294.9081841269121</v>
      </c>
      <c r="AJ54" s="105">
        <f>VLOOKUP($A54,情景假设!$A$166:$AP$211,COLUMN(情景假设!Q$165),0)</f>
        <v>2362.6844054075109</v>
      </c>
      <c r="AK54" s="68">
        <f>VLOOKUP($A54,情景假设!$A$166:$AP$211,COLUMN(情景假设!R$165),0)</f>
        <v>2428.5620234833891</v>
      </c>
      <c r="AL54" s="104">
        <f>VLOOKUP($A54,情景假设!$A$166:$AP$211,COLUMN(情景假设!S$165),0)</f>
        <v>2492.3992481958489</v>
      </c>
      <c r="AM54" s="104">
        <f>VLOOKUP($A54,情景假设!$A$166:$AP$211,COLUMN(情景假设!T$165),0)</f>
        <v>2554.0354323709021</v>
      </c>
      <c r="AN54" s="104">
        <f>VLOOKUP($A54,情景假设!$A$166:$AP$211,COLUMN(情景假设!U$165),0)</f>
        <v>2613.3229686391928</v>
      </c>
      <c r="AO54" s="69">
        <f>VLOOKUP($A54,情景假设!$A$166:$AP$211,COLUMN(情景假设!V$165),0)</f>
        <v>2670.1280004524301</v>
      </c>
      <c r="AP54" s="104">
        <f>VLOOKUP($A54,情景假设!$A$166:$AP$211,COLUMN(情景假设!W$165),0)</f>
        <v>2724.3309950013931</v>
      </c>
      <c r="AQ54" s="104">
        <f>VLOOKUP($A54,情景假设!$A$166:$AP$211,COLUMN(情景假设!X$165),0)</f>
        <v>2775.8271775529511</v>
      </c>
      <c r="AR54" s="104">
        <f>VLOOKUP($A54,情景假设!$A$166:$AP$211,COLUMN(情景假设!Y$165),0)</f>
        <v>2824.5268285194638</v>
      </c>
      <c r="AS54" s="104">
        <f>VLOOKUP($A54,情景假设!$A$166:$AP$211,COLUMN(情景假设!Z$165),0)</f>
        <v>2870.355446250991</v>
      </c>
      <c r="AT54" s="104">
        <f>VLOOKUP($A54,情景假设!$A$166:$AP$211,COLUMN(情景假设!AA$165),0)</f>
        <v>2913.25378007778</v>
      </c>
      <c r="AU54" s="68">
        <f>VLOOKUP($A54,情景假设!$A$166:$AP$211,COLUMN(情景假设!AB$165),0)</f>
        <v>2953.177739510621</v>
      </c>
      <c r="AV54" s="104">
        <f>VLOOKUP($A54,情景假设!$A$166:$AP$211,COLUMN(情景假设!AC$165),0)</f>
        <v>2990.0981867173109</v>
      </c>
      <c r="AW54" s="104">
        <f>VLOOKUP($A54,情景假设!$A$166:$AP$211,COLUMN(情景假设!AD$165),0)</f>
        <v>3024.000620426018</v>
      </c>
      <c r="AX54" s="104">
        <f>VLOOKUP($A54,情景假设!$A$166:$AP$211,COLUMN(情景假设!AE$165),0)</f>
        <v>3054.8847602564788</v>
      </c>
      <c r="AY54" s="106">
        <f>VLOOKUP($A54,情景假设!$A$166:$AP$211,COLUMN(情景假设!AF$165),0)</f>
        <v>3082.7640411472748</v>
      </c>
      <c r="AZ54" s="68">
        <f>VLOOKUP($A54,情景假设!$A$166:$AP$211,COLUMN(情景假设!AG$165),0)</f>
        <v>3107.665028033844</v>
      </c>
      <c r="BA54" s="104">
        <f>VLOOKUP($A54,情景假设!$A$166:$AP$211,COLUMN(情景假设!AH$165),0)</f>
        <v>3129.6267612445481</v>
      </c>
      <c r="BB54" s="104">
        <f>VLOOKUP($A54,情景假设!$A$166:$AP$211,COLUMN(情景假设!AI$165),0)</f>
        <v>3148.7000432287591</v>
      </c>
      <c r="BC54" s="104">
        <f>VLOOKUP($A54,情景假设!$A$166:$AP$211,COLUMN(情景假设!AJ$165),0)</f>
        <v>3164.946677222541</v>
      </c>
      <c r="BD54" s="69">
        <f>VLOOKUP($A54,情景假设!$A$166:$AP$211,COLUMN(情景假设!AK$165),0)</f>
        <v>3178.438668307489</v>
      </c>
      <c r="BE54" s="104">
        <f>VLOOKUP($A54,情景假设!$A$166:$AP$211,COLUMN(情景假设!AL$165),0)</f>
        <v>3189.2573970400181</v>
      </c>
      <c r="BF54" s="104">
        <f>VLOOKUP($A54,情景假设!$A$166:$AP$211,COLUMN(情景假设!AM$165),0)</f>
        <v>3197.4927754379778</v>
      </c>
      <c r="BG54" s="104">
        <f>VLOOKUP($A54,情景假设!$A$166:$AP$211,COLUMN(情景假设!AN$165),0)</f>
        <v>3203.2423946236072</v>
      </c>
      <c r="BH54" s="104">
        <f>VLOOKUP($A54,情景假设!$A$166:$AP$211,COLUMN(情景假设!AO$165),0)</f>
        <v>3206.610672854174</v>
      </c>
      <c r="BI54" s="106">
        <f>VLOOKUP($A54,情景假设!$A$166:$AP$211,COLUMN(情景假设!AP$165),0)</f>
        <v>3207.708012038438</v>
      </c>
    </row>
    <row r="55" spans="1:61" x14ac:dyDescent="0.2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">
      <c r="A56" s="33" t="s">
        <v>16</v>
      </c>
      <c r="B56" s="34">
        <f>B2-B3-B4-B5</f>
        <v>85159.972603165224</v>
      </c>
      <c r="C56" s="35">
        <f t="shared" ref="C56:W56" si="9">C2-C3-C4-C5</f>
        <v>95166.703516711757</v>
      </c>
      <c r="D56" s="35">
        <f t="shared" si="9"/>
        <v>104088.24150810447</v>
      </c>
      <c r="E56" s="35">
        <f t="shared" si="9"/>
        <v>112231.0158089881</v>
      </c>
      <c r="F56" s="5">
        <f t="shared" si="9"/>
        <v>125401.69192976059</v>
      </c>
      <c r="G56" s="34">
        <f t="shared" si="9"/>
        <v>142978.37226587938</v>
      </c>
      <c r="H56" s="35">
        <f t="shared" si="9"/>
        <v>167541.49267001179</v>
      </c>
      <c r="I56" s="35">
        <f t="shared" si="9"/>
        <v>183610.20739593869</v>
      </c>
      <c r="J56" s="35">
        <f t="shared" si="9"/>
        <v>208205.9118021396</v>
      </c>
      <c r="K56" s="5">
        <f t="shared" si="9"/>
        <v>229127.61075000683</v>
      </c>
      <c r="L56" s="34">
        <f t="shared" si="9"/>
        <v>251708.3636572689</v>
      </c>
      <c r="M56" s="35">
        <f t="shared" si="9"/>
        <v>278805.76639792533</v>
      </c>
      <c r="N56" s="35">
        <f t="shared" si="9"/>
        <v>310001.39344416757</v>
      </c>
      <c r="O56" s="35">
        <f t="shared" si="9"/>
        <v>342958.0095287055</v>
      </c>
      <c r="P56" s="5">
        <f t="shared" si="9"/>
        <v>386077.17871781316</v>
      </c>
      <c r="Q56" s="34">
        <f t="shared" si="9"/>
        <v>425343.01125934906</v>
      </c>
      <c r="R56" s="35">
        <f t="shared" si="9"/>
        <v>457751.78044071991</v>
      </c>
      <c r="S56" s="35">
        <f t="shared" si="9"/>
        <v>493758.45247992256</v>
      </c>
      <c r="T56" s="35">
        <f t="shared" si="9"/>
        <v>533245.36875375663</v>
      </c>
      <c r="U56" s="5">
        <f t="shared" si="9"/>
        <v>546822.9</v>
      </c>
      <c r="V56" s="34">
        <f>V2-V3-V4-V5</f>
        <v>582938.40935426694</v>
      </c>
      <c r="W56" s="35">
        <f t="shared" si="9"/>
        <v>591543.43563865288</v>
      </c>
      <c r="X56" s="107">
        <f>情景假设!E27</f>
        <v>609470.99778633588</v>
      </c>
      <c r="Y56" s="107">
        <f>情景假设!F27</f>
        <v>654663.9945568135</v>
      </c>
      <c r="Z56" s="108">
        <f>情景假设!G27</f>
        <v>713506.34991351445</v>
      </c>
      <c r="AA56" s="109">
        <f>情景假设!H27</f>
        <v>771500.32763058285</v>
      </c>
      <c r="AB56" s="107">
        <f>情景假设!I27</f>
        <v>825376.51887584105</v>
      </c>
      <c r="AC56" s="107">
        <f>情景假设!J27</f>
        <v>875679.03649816499</v>
      </c>
      <c r="AD56" s="107">
        <f>情景假设!K27</f>
        <v>923495.23233539879</v>
      </c>
      <c r="AE56" s="108">
        <f>情景假设!L27</f>
        <v>970415.30504035391</v>
      </c>
      <c r="AF56" s="109">
        <f>情景假设!M27</f>
        <v>1018098.1154636363</v>
      </c>
      <c r="AG56" s="107">
        <f>情景假设!N27</f>
        <v>1066871.1888680251</v>
      </c>
      <c r="AH56" s="107">
        <f>情景假设!O27</f>
        <v>1116678.753625297</v>
      </c>
      <c r="AI56" s="107">
        <f>情景假设!P27</f>
        <v>1167447.5345568284</v>
      </c>
      <c r="AJ56" s="110">
        <f>情景假设!Q27</f>
        <v>1219081.6921771874</v>
      </c>
      <c r="AK56" s="109">
        <f>情景假设!R27</f>
        <v>1271458.8520343732</v>
      </c>
      <c r="AL56" s="107">
        <f>情景假设!S27</f>
        <v>1324432.935655758</v>
      </c>
      <c r="AM56" s="107">
        <f>情景假设!T27</f>
        <v>1377841.6342865545</v>
      </c>
      <c r="AN56" s="107">
        <f>情景假设!U27</f>
        <v>1431507.4464385821</v>
      </c>
      <c r="AO56" s="110">
        <f>情景假设!V27</f>
        <v>1485237.8190110954</v>
      </c>
      <c r="AP56" s="109">
        <f>情景假设!W27</f>
        <v>1538825.4831082523</v>
      </c>
      <c r="AQ56" s="107">
        <f>情景假设!X27</f>
        <v>1592049.0033205035</v>
      </c>
      <c r="AR56" s="107">
        <f>情景假设!Y27</f>
        <v>1644673.5575875882</v>
      </c>
      <c r="AS56" s="107">
        <f>情景假设!Z27</f>
        <v>1696451.9624413108</v>
      </c>
      <c r="AT56" s="110">
        <f>情景假设!AA27</f>
        <v>1747125.9553966417</v>
      </c>
      <c r="AU56" s="109">
        <f>情景假设!AB27</f>
        <v>1796427.7424973149</v>
      </c>
      <c r="AV56" s="107">
        <f>情景假设!AC27</f>
        <v>1844081.8145269435</v>
      </c>
      <c r="AW56" s="107">
        <f>情景假设!AD27</f>
        <v>1889807.0301940618</v>
      </c>
      <c r="AX56" s="107">
        <f>情景假设!AE27</f>
        <v>1933318.9587447417</v>
      </c>
      <c r="AY56" s="108">
        <f>情景假设!AF27</f>
        <v>1974332.4680364835</v>
      </c>
      <c r="AZ56" s="109">
        <f>情景假设!AG27</f>
        <v>2012564.5372430733</v>
      </c>
      <c r="BA56" s="107">
        <f>情景假设!AH27</f>
        <v>2047737.2662067777</v>
      </c>
      <c r="BB56" s="107">
        <f>情景假设!AI27</f>
        <v>2079581.0461998605</v>
      </c>
      <c r="BC56" s="107">
        <f>情景假设!AJ27</f>
        <v>2107837.849719306</v>
      </c>
      <c r="BD56" s="110">
        <f>情景假设!AK27</f>
        <v>2132264.5901597552</v>
      </c>
      <c r="BE56" s="109">
        <f>情景假设!AL27</f>
        <v>2152636.4960507033</v>
      </c>
      <c r="BF56" s="107">
        <f>情景假设!AM27</f>
        <v>2168750.4392749276</v>
      </c>
      <c r="BG56" s="107">
        <f>情景假设!AN27</f>
        <v>2180428.1525750272</v>
      </c>
      <c r="BH56" s="107">
        <f>情景假设!AO27</f>
        <v>2187519.2689596908</v>
      </c>
      <c r="BI56" s="108">
        <f>情景假设!AP27</f>
        <v>2189904.1145710796</v>
      </c>
    </row>
    <row r="57" spans="1:61" x14ac:dyDescent="0.2">
      <c r="A57" s="36" t="s">
        <v>61</v>
      </c>
      <c r="B57" s="50">
        <f>B$77*'历史数据 (2001-2022, 当年价) '!B57</f>
        <v>12922.19691913198</v>
      </c>
      <c r="C57" s="51">
        <f>C$77*'历史数据 (2001-2022, 当年价) '!C57</f>
        <v>14005.145364926902</v>
      </c>
      <c r="D57" s="51">
        <f>D$77*'历史数据 (2001-2022, 当年价) '!D57</f>
        <v>14410.716652702284</v>
      </c>
      <c r="E57" s="51">
        <f>E$77*'历史数据 (2001-2022, 当年价) '!E57</f>
        <v>15841.240702858573</v>
      </c>
      <c r="F57" s="52">
        <f>F$77*'历史数据 (2001-2022, 当年价) '!F57</f>
        <v>17478.670029358709</v>
      </c>
      <c r="G57" s="50">
        <f>G$77*'历史数据 (2001-2022, 当年价) '!G57</f>
        <v>19206.903926131014</v>
      </c>
      <c r="H57" s="51">
        <f>H$77*'历史数据 (2001-2022, 当年价) '!H57</f>
        <v>21357.812046410043</v>
      </c>
      <c r="I57" s="51">
        <f>I$77*'历史数据 (2001-2022, 当年价) '!I57</f>
        <v>22214.293173693201</v>
      </c>
      <c r="J57" s="51">
        <f>J$77*'历史数据 (2001-2022, 当年价) '!J57</f>
        <v>22471.738420302012</v>
      </c>
      <c r="K57" s="52">
        <f>K$77*'历史数据 (2001-2022, 当年价) '!K57</f>
        <v>23894.578991226455</v>
      </c>
      <c r="L57" s="50">
        <f>L$77*'历史数据 (2001-2022, 当年价) '!L57</f>
        <v>25720.526961160911</v>
      </c>
      <c r="M57" s="51">
        <f>M$77*'历史数据 (2001-2022, 当年价) '!M57</f>
        <v>27354.589707269035</v>
      </c>
      <c r="N57" s="51">
        <f>N$77*'历史数据 (2001-2022, 当年价) '!N57</f>
        <v>29353.002496532965</v>
      </c>
      <c r="O57" s="51">
        <f>O$77*'历史数据 (2001-2022, 当年价) '!O57</f>
        <v>31825.567469102905</v>
      </c>
      <c r="P57" s="52">
        <f>P$77*'历史数据 (2001-2022, 当年价) '!P57</f>
        <v>34027.489263973992</v>
      </c>
      <c r="Q57" s="50">
        <f>Q$77*'历史数据 (2001-2022, 当年价) '!Q57</f>
        <v>36297.463499736106</v>
      </c>
      <c r="R57" s="51">
        <f>R$77*'历史数据 (2001-2022, 当年价) '!R57</f>
        <v>39121.852645308427</v>
      </c>
      <c r="S57" s="51">
        <f>S$77*'历史数据 (2001-2022, 当年价) '!S57</f>
        <v>41053.77693860625</v>
      </c>
      <c r="T57" s="51">
        <f>T$77*'历史数据 (2001-2022, 当年价) '!T57</f>
        <v>42691.5780889854</v>
      </c>
      <c r="U57" s="51">
        <f>U$77*'历史数据 (2001-2022, 当年价) '!U57</f>
        <v>40582.9</v>
      </c>
      <c r="V57" s="50">
        <f>V$77*'历史数据 (2001-2022, 当年价) '!V57</f>
        <v>44991.98369146973</v>
      </c>
      <c r="W57" s="51">
        <f>W$77*'历史数据 (2001-2022, 当年价) '!W57</f>
        <v>46450.003049149032</v>
      </c>
      <c r="X57" s="95">
        <f>VLOOKUP($A57,情景假设!$A$213:$AP$228,COLUMN(情景假设!E$165),0)</f>
        <v>47824.421577336543</v>
      </c>
      <c r="Y57" s="95">
        <f>VLOOKUP($A57,情景假设!$A$213:$AP$228,COLUMN(情景假设!F$165),0)</f>
        <v>51257.761766710362</v>
      </c>
      <c r="Z57" s="98">
        <f>VLOOKUP($A57,情景假设!$A$213:$AP$228,COLUMN(情景假设!G$165),0)</f>
        <v>55653.495293254127</v>
      </c>
      <c r="AA57" s="95">
        <f>VLOOKUP($A57,情景假设!$A$213:$AP$228,COLUMN(情景假设!H$165),0)</f>
        <v>59863.721443088747</v>
      </c>
      <c r="AB57" s="95">
        <f>VLOOKUP($A57,情景假设!$A$213:$AP$228,COLUMN(情景假设!I$165),0)</f>
        <v>63627.287917374982</v>
      </c>
      <c r="AC57" s="95">
        <f>VLOOKUP($A57,情景假设!$A$213:$AP$228,COLUMN(情景假设!J$165),0)</f>
        <v>66979.226089978722</v>
      </c>
      <c r="AD57" s="95">
        <f>VLOOKUP($A57,情景假设!$A$213:$AP$228,COLUMN(情景假设!K$165),0)</f>
        <v>69994.260384955953</v>
      </c>
      <c r="AE57" s="96">
        <f>VLOOKUP($A57,情景假设!$A$213:$AP$228,COLUMN(情景假设!L$165),0)</f>
        <v>72781.147878026546</v>
      </c>
      <c r="AF57" s="97">
        <f>VLOOKUP($A57,情景假设!$A$213:$AP$228,COLUMN(情景假设!M$165),0)</f>
        <v>75451.912765536006</v>
      </c>
      <c r="AG57" s="95">
        <f>VLOOKUP($A57,情景假设!$A$213:$AP$228,COLUMN(情景假设!N$165),0)</f>
        <v>78034.336025596262</v>
      </c>
      <c r="AH57" s="95">
        <f>VLOOKUP($A57,情景假设!$A$213:$AP$228,COLUMN(情景假设!O$165),0)</f>
        <v>80535.385741129401</v>
      </c>
      <c r="AI57" s="95">
        <f>VLOOKUP($A57,情景假设!$A$213:$AP$228,COLUMN(情景假设!P$165),0)</f>
        <v>82964.949108210742</v>
      </c>
      <c r="AJ57" s="98">
        <f>VLOOKUP($A57,情景假设!$A$213:$AP$228,COLUMN(情景假设!Q$165),0)</f>
        <v>85335.718452403133</v>
      </c>
      <c r="AK57" s="95">
        <f>VLOOKUP($A57,情景假设!$A$213:$AP$228,COLUMN(情景假设!R$165),0)</f>
        <v>87659.191678197269</v>
      </c>
      <c r="AL57" s="95">
        <f>VLOOKUP($A57,情景假设!$A$213:$AP$228,COLUMN(情景假设!S$165),0)</f>
        <v>89933.100333823881</v>
      </c>
      <c r="AM57" s="95">
        <f>VLOOKUP($A57,情景假设!$A$213:$AP$228,COLUMN(情景假设!T$165),0)</f>
        <v>92151.620341994218</v>
      </c>
      <c r="AN57" s="95">
        <f>VLOOKUP($A57,情景假设!$A$213:$AP$228,COLUMN(情景假设!U$165),0)</f>
        <v>94309.080087418319</v>
      </c>
      <c r="AO57" s="95">
        <f>VLOOKUP($A57,情景假设!$A$213:$AP$228,COLUMN(情景假设!V$165),0)</f>
        <v>96399.987756594812</v>
      </c>
      <c r="AP57" s="97">
        <f>VLOOKUP($A57,情景假设!$A$213:$AP$228,COLUMN(情景假设!W$165),0)</f>
        <v>98419.057464845726</v>
      </c>
      <c r="AQ57" s="95">
        <f>VLOOKUP($A57,情景假设!$A$213:$AP$228,COLUMN(情景假设!X$165),0)</f>
        <v>100361.23398801011</v>
      </c>
      <c r="AR57" s="95">
        <f>VLOOKUP($A57,情景假设!$A$213:$AP$228,COLUMN(情景假设!Y$165),0)</f>
        <v>102221.71593122619</v>
      </c>
      <c r="AS57" s="95">
        <f>VLOOKUP($A57,情景假设!$A$213:$AP$228,COLUMN(情景假设!Z$165),0)</f>
        <v>103995.9771836634</v>
      </c>
      <c r="AT57" s="99">
        <f>VLOOKUP($A57,情景假设!$A$213:$AP$228,COLUMN(情景假设!AA$165),0)</f>
        <v>105679.7865256821</v>
      </c>
      <c r="AU57" s="95">
        <f>VLOOKUP($A57,情景假设!$A$213:$AP$228,COLUMN(情景假设!AB$165),0)</f>
        <v>107269.225273444</v>
      </c>
      <c r="AV57" s="95">
        <f>VLOOKUP($A57,情景假设!$A$213:$AP$228,COLUMN(情景假设!AC$165),0)</f>
        <v>108760.7028652778</v>
      </c>
      <c r="AW57" s="95">
        <f>VLOOKUP($A57,情景假设!$A$213:$AP$228,COLUMN(情景假设!AD$165),0)</f>
        <v>110150.9703138167</v>
      </c>
      <c r="AX57" s="95">
        <f>VLOOKUP($A57,情景假设!$A$213:$AP$228,COLUMN(情景假设!AE$165),0)</f>
        <v>111437.1314678997</v>
      </c>
      <c r="AY57" s="96">
        <f>VLOOKUP($A57,情景假设!$A$213:$AP$228,COLUMN(情景假设!AF$165),0)</f>
        <v>112616.6520481663</v>
      </c>
      <c r="AZ57" s="97">
        <f>VLOOKUP($A57,情景假设!$A$213:$AP$228,COLUMN(情景假设!AG$165),0)</f>
        <v>113687.3664400077</v>
      </c>
      <c r="BA57" s="95">
        <f>VLOOKUP($A57,情景假设!$A$213:$AP$228,COLUMN(情景假设!AH$165),0)</f>
        <v>114647.48224680409</v>
      </c>
      <c r="BB57" s="95">
        <f>VLOOKUP($A57,情景假设!$A$213:$AP$228,COLUMN(情景假设!AI$165),0)</f>
        <v>115495.58262502241</v>
      </c>
      <c r="BC57" s="95">
        <f>VLOOKUP($A57,情景假设!$A$213:$AP$228,COLUMN(情景假设!AJ$165),0)</f>
        <v>116230.6264405502</v>
      </c>
      <c r="BD57" s="99">
        <f>VLOOKUP($A57,情景假设!$A$213:$AP$228,COLUMN(情景假设!AK$165),0)</f>
        <v>116851.9463024635</v>
      </c>
      <c r="BE57" s="95">
        <f>VLOOKUP($A57,情景假设!$A$213:$AP$228,COLUMN(情景假设!AL$165),0)</f>
        <v>117359.2445461062</v>
      </c>
      <c r="BF57" s="95">
        <f>VLOOKUP($A57,情景假设!$A$213:$AP$228,COLUMN(情景假设!AM$165),0)</f>
        <v>117752.58725177019</v>
      </c>
      <c r="BG57" s="95">
        <f>VLOOKUP($A57,情景假设!$A$213:$AP$228,COLUMN(情景假设!AN$165),0)</f>
        <v>118032.3963983368</v>
      </c>
      <c r="BH57" s="95">
        <f>VLOOKUP($A57,情景假设!$A$213:$AP$228,COLUMN(情景假设!AO$165),0)</f>
        <v>118199.4402628157</v>
      </c>
      <c r="BI57" s="98">
        <f>VLOOKUP($A57,情景假设!$A$213:$AP$228,COLUMN(情景假设!AP$165),0)</f>
        <v>118254.8221868383</v>
      </c>
    </row>
    <row r="58" spans="1:61" x14ac:dyDescent="0.2">
      <c r="A58" s="40" t="s">
        <v>62</v>
      </c>
      <c r="B58" s="53">
        <f>B$77*'历史数据 (2001-2022, 当年价) '!B58</f>
        <v>17152.616485966111</v>
      </c>
      <c r="C58" s="54">
        <f>C$77*'历史数据 (2001-2022, 当年价) '!C58</f>
        <v>18681.749754360146</v>
      </c>
      <c r="D58" s="54">
        <f>D$77*'历史数据 (2001-2022, 当年价) '!D58</f>
        <v>20339.742996748846</v>
      </c>
      <c r="E58" s="54">
        <f>E$77*'历史数据 (2001-2022, 当年价) '!E58</f>
        <v>21201.883194183185</v>
      </c>
      <c r="F58" s="55">
        <f>F$77*'历史数据 (2001-2022, 当年价) '!F58</f>
        <v>22884.560803942069</v>
      </c>
      <c r="G58" s="53">
        <f>G$77*'历史数据 (2001-2022, 当年价) '!G58</f>
        <v>26058.395523850108</v>
      </c>
      <c r="H58" s="54">
        <f>H$77*'历史数据 (2001-2022, 当年价) '!H58</f>
        <v>30623.280761177761</v>
      </c>
      <c r="I58" s="54">
        <f>I$77*'历史数据 (2001-2022, 当年价) '!I58</f>
        <v>35540.208943581521</v>
      </c>
      <c r="J58" s="54">
        <f>J$77*'历史数据 (2001-2022, 当年价) '!J58</f>
        <v>39448.493208340893</v>
      </c>
      <c r="K58" s="55">
        <f>K$77*'历史数据 (2001-2022, 当年价) '!K58</f>
        <v>45678.365859529622</v>
      </c>
      <c r="L58" s="53">
        <f>L$77*'历史数据 (2001-2022, 当年价) '!L58</f>
        <v>51500.521306789298</v>
      </c>
      <c r="M58" s="54">
        <f>M$77*'历史数据 (2001-2022, 当年价) '!M58</f>
        <v>57367.259264602661</v>
      </c>
      <c r="N58" s="54">
        <f>N$77*'历史数据 (2001-2022, 当年价) '!N58</f>
        <v>63443.814282969681</v>
      </c>
      <c r="O58" s="54">
        <f>O$77*'历史数据 (2001-2022, 当年价) '!O58</f>
        <v>70456.495572018976</v>
      </c>
      <c r="P58" s="55">
        <f>P$77*'历史数据 (2001-2022, 当年价) '!P58</f>
        <v>75503.463751392177</v>
      </c>
      <c r="Q58" s="53">
        <f>Q$77*'历史数据 (2001-2022, 当年价) '!Q58</f>
        <v>81020.819704871668</v>
      </c>
      <c r="R58" s="54">
        <f>R$77*'历史数据 (2001-2022, 当年价) '!R58</f>
        <v>85528.934305470306</v>
      </c>
      <c r="S58" s="54">
        <f>S$77*'历史数据 (2001-2022, 当年价) '!S58</f>
        <v>90483.044653986115</v>
      </c>
      <c r="T58" s="54">
        <f>T$77*'历史数据 (2001-2022, 当年价) '!T58</f>
        <v>96158.315337849839</v>
      </c>
      <c r="U58" s="54">
        <f>U$77*'历史数据 (2001-2022, 当年价) '!U58</f>
        <v>96086.1</v>
      </c>
      <c r="V58" s="53">
        <f>V$77*'历史数据 (2001-2022, 当年价) '!V58</f>
        <v>105634.48778242921</v>
      </c>
      <c r="W58" s="54">
        <f>W$77*'历史数据 (2001-2022, 当年价) '!W58</f>
        <v>107085.79216328831</v>
      </c>
      <c r="X58" s="100">
        <f>VLOOKUP($A58,情景假设!$A$213:$AP$228,COLUMN(情景假设!E$165),0)</f>
        <v>110102.8340329756</v>
      </c>
      <c r="Y58" s="100">
        <f>VLOOKUP($A58,情景假设!$A$213:$AP$228,COLUMN(情景假设!F$165),0)</f>
        <v>117708.3481624108</v>
      </c>
      <c r="Z58" s="102">
        <f>VLOOKUP($A58,情景假设!$A$213:$AP$228,COLUMN(情景假设!G$165),0)</f>
        <v>127635.47776717519</v>
      </c>
      <c r="AA58" s="100">
        <f>VLOOKUP($A58,情景假设!$A$213:$AP$228,COLUMN(情景假设!H$165),0)</f>
        <v>137531.698765863</v>
      </c>
      <c r="AB58" s="100">
        <f>VLOOKUP($A58,情景假设!$A$213:$AP$228,COLUMN(情景假设!I$165),0)</f>
        <v>146827.6511065017</v>
      </c>
      <c r="AC58" s="100">
        <f>VLOOKUP($A58,情景假设!$A$213:$AP$228,COLUMN(情景假设!J$165),0)</f>
        <v>155521.90102219439</v>
      </c>
      <c r="AD58" s="100">
        <f>VLOOKUP($A58,情景假设!$A$213:$AP$228,COLUMN(情景假设!K$165),0)</f>
        <v>163666.17730796861</v>
      </c>
      <c r="AE58" s="101">
        <f>VLOOKUP($A58,情景假设!$A$213:$AP$228,COLUMN(情景假设!L$165),0)</f>
        <v>171362.19463391759</v>
      </c>
      <c r="AF58" s="65">
        <f>VLOOKUP($A58,情景假设!$A$213:$AP$228,COLUMN(情景假设!M$165),0)</f>
        <v>178734.903155145</v>
      </c>
      <c r="AG58" s="100">
        <f>VLOOKUP($A58,情景假设!$A$213:$AP$228,COLUMN(情景假设!N$165),0)</f>
        <v>185853.1175815688</v>
      </c>
      <c r="AH58" s="100">
        <f>VLOOKUP($A58,情景假设!$A$213:$AP$228,COLUMN(情景假设!O$165),0)</f>
        <v>192783.0629781796</v>
      </c>
      <c r="AI58" s="100">
        <f>VLOOKUP($A58,情景假设!$A$213:$AP$228,COLUMN(情景假设!P$165),0)</f>
        <v>199608.42284517761</v>
      </c>
      <c r="AJ58" s="102">
        <f>VLOOKUP($A58,情景假设!$A$213:$AP$228,COLUMN(情景假设!Q$165),0)</f>
        <v>206429.7224647298</v>
      </c>
      <c r="AK58" s="100">
        <f>VLOOKUP($A58,情景假设!$A$213:$AP$228,COLUMN(情景假设!R$165),0)</f>
        <v>213339.6356509543</v>
      </c>
      <c r="AL58" s="100">
        <f>VLOOKUP($A58,情景假设!$A$213:$AP$228,COLUMN(情景假设!S$165),0)</f>
        <v>220343.3959324584</v>
      </c>
      <c r="AM58" s="100">
        <f>VLOOKUP($A58,情景假设!$A$213:$AP$228,COLUMN(情景假设!T$165),0)</f>
        <v>227421.26484709291</v>
      </c>
      <c r="AN58" s="100">
        <f>VLOOKUP($A58,情景假设!$A$213:$AP$228,COLUMN(情景假设!U$165),0)</f>
        <v>234551.3943289826</v>
      </c>
      <c r="AO58" s="100">
        <f>VLOOKUP($A58,情景假设!$A$213:$AP$228,COLUMN(情景假设!V$165),0)</f>
        <v>241709.79906596939</v>
      </c>
      <c r="AP58" s="65">
        <f>VLOOKUP($A58,情景假设!$A$213:$AP$228,COLUMN(情景假设!W$165),0)</f>
        <v>248870.35033436801</v>
      </c>
      <c r="AQ58" s="100">
        <f>VLOOKUP($A58,情景假设!$A$213:$AP$228,COLUMN(情景假设!X$165),0)</f>
        <v>256004.79400529459</v>
      </c>
      <c r="AR58" s="100">
        <f>VLOOKUP($A58,情景假设!$A$213:$AP$228,COLUMN(情景假设!Y$165),0)</f>
        <v>263082.79535309342</v>
      </c>
      <c r="AS58" s="100">
        <f>VLOOKUP($A58,情景假设!$A$213:$AP$228,COLUMN(情景假设!Z$165),0)</f>
        <v>270072.01316854858</v>
      </c>
      <c r="AT58" s="66">
        <f>VLOOKUP($A58,情景假设!$A$213:$AP$228,COLUMN(情景假设!AA$165),0)</f>
        <v>276938.20548094</v>
      </c>
      <c r="AU58" s="100">
        <f>VLOOKUP($A58,情景假设!$A$213:$AP$228,COLUMN(情景假设!AB$165),0)</f>
        <v>283645.3689178878</v>
      </c>
      <c r="AV58" s="100">
        <f>VLOOKUP($A58,情景假设!$A$213:$AP$228,COLUMN(情景假设!AC$165),0)</f>
        <v>290155.91337589797</v>
      </c>
      <c r="AW58" s="100">
        <f>VLOOKUP($A58,情景假设!$A$213:$AP$228,COLUMN(情景假设!AD$165),0)</f>
        <v>296430.87323462701</v>
      </c>
      <c r="AX58" s="100">
        <f>VLOOKUP($A58,情景假设!$A$213:$AP$228,COLUMN(情景假设!AE$165),0)</f>
        <v>302430.15582323802</v>
      </c>
      <c r="AY58" s="101">
        <f>VLOOKUP($A58,情景假设!$A$213:$AP$228,COLUMN(情景假设!AF$165),0)</f>
        <v>308112.82723925193</v>
      </c>
      <c r="AZ58" s="65">
        <f>VLOOKUP($A58,情景假设!$A$213:$AP$228,COLUMN(情景假设!AG$165),0)</f>
        <v>313437.43493288773</v>
      </c>
      <c r="BA58" s="100">
        <f>VLOOKUP($A58,情景假设!$A$213:$AP$228,COLUMN(情景假设!AH$165),0)</f>
        <v>318362.36571008043</v>
      </c>
      <c r="BB58" s="100">
        <f>VLOOKUP($A58,情景假设!$A$213:$AP$228,COLUMN(情景假设!AI$165),0)</f>
        <v>322846.23698511731</v>
      </c>
      <c r="BC58" s="100">
        <f>VLOOKUP($A58,情景假设!$A$213:$AP$228,COLUMN(情景假设!AJ$165),0)</f>
        <v>326848.3182424453</v>
      </c>
      <c r="BD58" s="66">
        <f>VLOOKUP($A58,情景假设!$A$213:$AP$228,COLUMN(情景假设!AK$165),0)</f>
        <v>330328.97876338073</v>
      </c>
      <c r="BE58" s="100">
        <f>VLOOKUP($A58,情景假设!$A$213:$AP$228,COLUMN(情景假设!AL$165),0)</f>
        <v>333250.15675691032</v>
      </c>
      <c r="BF58" s="100">
        <f>VLOOKUP($A58,情景假设!$A$213:$AP$228,COLUMN(情景假设!AM$165),0)</f>
        <v>335575.84412752319</v>
      </c>
      <c r="BG58" s="100">
        <f>VLOOKUP($A58,情景假设!$A$213:$AP$228,COLUMN(情景假设!AN$165),0)</f>
        <v>337272.58024247881</v>
      </c>
      <c r="BH58" s="100">
        <f>VLOOKUP($A58,情景假设!$A$213:$AP$228,COLUMN(情景假设!AO$165),0)</f>
        <v>338309.94725388353</v>
      </c>
      <c r="BI58" s="102">
        <f>VLOOKUP($A58,情景假设!$A$213:$AP$228,COLUMN(情景假设!AP$165),0)</f>
        <v>338661.05881648028</v>
      </c>
    </row>
    <row r="59" spans="1:61" x14ac:dyDescent="0.2">
      <c r="A59" s="40" t="s">
        <v>63</v>
      </c>
      <c r="B59" s="53">
        <f>B$77*'历史数据 (2001-2022, 当年价) '!B59</f>
        <v>4513.6385874010248</v>
      </c>
      <c r="C59" s="54">
        <f>C$77*'历史数据 (2001-2022, 当年价) '!C59</f>
        <v>5092.0326235075754</v>
      </c>
      <c r="D59" s="54">
        <f>D$77*'历史数据 (2001-2022, 当年价) '!D59</f>
        <v>5691.7851781488607</v>
      </c>
      <c r="E59" s="54">
        <f>E$77*'历史数据 (2001-2022, 当年价) '!E59</f>
        <v>6238.1108824838657</v>
      </c>
      <c r="F59" s="55">
        <f>F$77*'历史数据 (2001-2022, 当年价) '!F59</f>
        <v>6873.8054741095848</v>
      </c>
      <c r="G59" s="53">
        <f>G$77*'历史数据 (2001-2022, 当年价) '!G59</f>
        <v>7553.6469442222424</v>
      </c>
      <c r="H59" s="54">
        <f>H$77*'历史数据 (2001-2022, 当年价) '!H59</f>
        <v>8113.2807727908448</v>
      </c>
      <c r="I59" s="54">
        <f>I$77*'历史数据 (2001-2022, 当年价) '!I59</f>
        <v>8979.4462881834588</v>
      </c>
      <c r="J59" s="54">
        <f>J$77*'历史数据 (2001-2022, 当年价) '!J59</f>
        <v>9462.0566134484743</v>
      </c>
      <c r="K59" s="55">
        <f>K$77*'历史数据 (2001-2022, 当年价) '!K59</f>
        <v>9810.4193647830252</v>
      </c>
      <c r="L59" s="53">
        <f>L$77*'历史数据 (2001-2022, 当年价) '!L59</f>
        <v>10086.374948865838</v>
      </c>
      <c r="M59" s="54">
        <f>M$77*'历史数据 (2001-2022, 当年价) '!M59</f>
        <v>10978.23468974103</v>
      </c>
      <c r="N59" s="54">
        <f>N$77*'历史数据 (2001-2022, 当年价) '!N59</f>
        <v>11528.425064808491</v>
      </c>
      <c r="O59" s="54">
        <f>O$77*'历史数据 (2001-2022, 当年价) '!O59</f>
        <v>12523.822103857652</v>
      </c>
      <c r="P59" s="55">
        <f>P$77*'历史数据 (2001-2022, 当年价) '!P59</f>
        <v>13720.594558606477</v>
      </c>
      <c r="Q59" s="53">
        <f>Q$77*'历史数据 (2001-2022, 当年价) '!Q59</f>
        <v>14954.528147087502</v>
      </c>
      <c r="R59" s="54">
        <f>R$77*'历史数据 (2001-2022, 当年价) '!R59</f>
        <v>15867.146170529086</v>
      </c>
      <c r="S59" s="54">
        <f>S$77*'历史数据 (2001-2022, 当年价) '!S59</f>
        <v>16814.082962921035</v>
      </c>
      <c r="T59" s="54">
        <f>T$77*'历史数据 (2001-2022, 当年价) '!T59</f>
        <v>17998.073570923636</v>
      </c>
      <c r="U59" s="54">
        <f>U$77*'历史数据 (2001-2022, 当年价) '!U59</f>
        <v>15285.4</v>
      </c>
      <c r="V59" s="53">
        <f>V$77*'历史数据 (2001-2022, 当年价) '!V59</f>
        <v>17067.645704961466</v>
      </c>
      <c r="W59" s="54">
        <f>W$77*'历史数据 (2001-2022, 当年价) '!W59</f>
        <v>16696.536385320014</v>
      </c>
      <c r="X59" s="100">
        <f>VLOOKUP($A59,情景假设!$A$213:$AP$228,COLUMN(情景假设!E$165),0)</f>
        <v>16983.91108582159</v>
      </c>
      <c r="Y59" s="100">
        <f>VLOOKUP($A59,情景假设!$A$213:$AP$228,COLUMN(情景假设!F$165),0)</f>
        <v>17702.76136208075</v>
      </c>
      <c r="Z59" s="102">
        <f>VLOOKUP($A59,情景假设!$A$213:$AP$228,COLUMN(情景假设!G$165),0)</f>
        <v>18633.323965095209</v>
      </c>
      <c r="AA59" s="100">
        <f>VLOOKUP($A59,情景假设!$A$213:$AP$228,COLUMN(情景假设!H$165),0)</f>
        <v>19566.184599765478</v>
      </c>
      <c r="AB59" s="100">
        <f>VLOOKUP($A59,情景假设!$A$213:$AP$228,COLUMN(情景假设!I$165),0)</f>
        <v>20449.126024155241</v>
      </c>
      <c r="AC59" s="100">
        <f>VLOOKUP($A59,情景假设!$A$213:$AP$228,COLUMN(情景假设!J$165),0)</f>
        <v>21273.987786851991</v>
      </c>
      <c r="AD59" s="100">
        <f>VLOOKUP($A59,情景假设!$A$213:$AP$228,COLUMN(情景假设!K$165),0)</f>
        <v>22033.39222141523</v>
      </c>
      <c r="AE59" s="101">
        <f>VLOOKUP($A59,情景假设!$A$213:$AP$228,COLUMN(情景假设!L$165),0)</f>
        <v>22720.866374153189</v>
      </c>
      <c r="AF59" s="65">
        <f>VLOOKUP($A59,情景假设!$A$213:$AP$228,COLUMN(情景假设!M$165),0)</f>
        <v>23332.94804046764</v>
      </c>
      <c r="AG59" s="100">
        <f>VLOOKUP($A59,情景假设!$A$213:$AP$228,COLUMN(情景假设!N$165),0)</f>
        <v>23875.651460814901</v>
      </c>
      <c r="AH59" s="100">
        <f>VLOOKUP($A59,情景假设!$A$213:$AP$228,COLUMN(情景假设!O$165),0)</f>
        <v>24358.96371545229</v>
      </c>
      <c r="AI59" s="100">
        <f>VLOOKUP($A59,情景假设!$A$213:$AP$228,COLUMN(情景假设!P$165),0)</f>
        <v>24794.617893512539</v>
      </c>
      <c r="AJ59" s="102">
        <f>VLOOKUP($A59,情景假设!$A$213:$AP$228,COLUMN(情景假设!Q$165),0)</f>
        <v>25195.799048935791</v>
      </c>
      <c r="AK59" s="100">
        <f>VLOOKUP($A59,情景假设!$A$213:$AP$228,COLUMN(情景假设!R$165),0)</f>
        <v>25574.33136140904</v>
      </c>
      <c r="AL59" s="100">
        <f>VLOOKUP($A59,情景假设!$A$213:$AP$228,COLUMN(情景假设!S$165),0)</f>
        <v>25932.49154651941</v>
      </c>
      <c r="AM59" s="100">
        <f>VLOOKUP($A59,情景假设!$A$213:$AP$228,COLUMN(情景假设!T$165),0)</f>
        <v>26270.15503387518</v>
      </c>
      <c r="AN59" s="100">
        <f>VLOOKUP($A59,情景假设!$A$213:$AP$228,COLUMN(情景假设!U$165),0)</f>
        <v>26587.291002345952</v>
      </c>
      <c r="AO59" s="100">
        <f>VLOOKUP($A59,情景假设!$A$213:$AP$228,COLUMN(情景假设!V$165),0)</f>
        <v>26883.95955489848</v>
      </c>
      <c r="AP59" s="65">
        <f>VLOOKUP($A59,情景假设!$A$213:$AP$228,COLUMN(情景假设!W$165),0)</f>
        <v>27160.308434361581</v>
      </c>
      <c r="AQ59" s="100">
        <f>VLOOKUP($A59,情景假设!$A$213:$AP$228,COLUMN(情景假设!X$165),0)</f>
        <v>27416.569338090339</v>
      </c>
      <c r="AR59" s="100">
        <f>VLOOKUP($A59,情景假设!$A$213:$AP$228,COLUMN(情景假设!Y$165),0)</f>
        <v>27653.05389025126</v>
      </c>
      <c r="AS59" s="100">
        <f>VLOOKUP($A59,情景假设!$A$213:$AP$228,COLUMN(情景假设!Z$165),0)</f>
        <v>27870.149330444539</v>
      </c>
      <c r="AT59" s="66">
        <f>VLOOKUP($A59,情景假设!$A$213:$AP$228,COLUMN(情景假设!AA$165),0)</f>
        <v>28068.31397667202</v>
      </c>
      <c r="AU59" s="100">
        <f>VLOOKUP($A59,情景假设!$A$213:$AP$228,COLUMN(情景假设!AB$165),0)</f>
        <v>28248.072519324862</v>
      </c>
      <c r="AV59" s="100">
        <f>VLOOKUP($A59,情景假设!$A$213:$AP$228,COLUMN(情景假设!AC$165),0)</f>
        <v>28410.01120097252</v>
      </c>
      <c r="AW59" s="100">
        <f>VLOOKUP($A59,情景假设!$A$213:$AP$228,COLUMN(情景假设!AD$165),0)</f>
        <v>28554.772934364399</v>
      </c>
      <c r="AX59" s="100">
        <f>VLOOKUP($A59,情景假设!$A$213:$AP$228,COLUMN(情景假设!AE$165),0)</f>
        <v>28683.05240828083</v>
      </c>
      <c r="AY59" s="101">
        <f>VLOOKUP($A59,情景假设!$A$213:$AP$228,COLUMN(情景假设!AF$165),0)</f>
        <v>28795.591227772358</v>
      </c>
      <c r="AZ59" s="65">
        <f>VLOOKUP($A59,情景假设!$A$213:$AP$228,COLUMN(情景假设!AG$165),0)</f>
        <v>28893.173131973668</v>
      </c>
      <c r="BA59" s="100">
        <f>VLOOKUP($A59,情景假设!$A$213:$AP$228,COLUMN(情景假设!AH$165),0)</f>
        <v>28976.619329153429</v>
      </c>
      <c r="BB59" s="100">
        <f>VLOOKUP($A59,情景假设!$A$213:$AP$228,COLUMN(情景假设!AI$165),0)</f>
        <v>29046.78398501921</v>
      </c>
      <c r="BC59" s="100">
        <f>VLOOKUP($A59,情景假设!$A$213:$AP$228,COLUMN(情景假设!AJ$165),0)</f>
        <v>29104.54989661475</v>
      </c>
      <c r="BD59" s="66">
        <f>VLOOKUP($A59,情景假设!$A$213:$AP$228,COLUMN(情景假设!AK$165),0)</f>
        <v>29150.82438047506</v>
      </c>
      <c r="BE59" s="100">
        <f>VLOOKUP($A59,情景假设!$A$213:$AP$228,COLUMN(情景假设!AL$165),0)</f>
        <v>29186.535400098961</v>
      </c>
      <c r="BF59" s="100">
        <f>VLOOKUP($A59,情景假设!$A$213:$AP$228,COLUMN(情景假设!AM$165),0)</f>
        <v>29212.62795430913</v>
      </c>
      <c r="BG59" s="100">
        <f>VLOOKUP($A59,情景假设!$A$213:$AP$228,COLUMN(情景假设!AN$165),0)</f>
        <v>29230.060744737581</v>
      </c>
      <c r="BH59" s="100">
        <f>VLOOKUP($A59,情景假设!$A$213:$AP$228,COLUMN(情景假设!AO$165),0)</f>
        <v>29239.803137531781</v>
      </c>
      <c r="BI59" s="102">
        <f>VLOOKUP($A59,情景假设!$A$213:$AP$228,COLUMN(情景假设!AP$165),0)</f>
        <v>29242.832431461102</v>
      </c>
    </row>
    <row r="60" spans="1:61" x14ac:dyDescent="0.2">
      <c r="A60" s="40" t="s">
        <v>64</v>
      </c>
      <c r="B60" s="53">
        <f>B$77*'历史数据 (2001-2022, 当年价) '!B60</f>
        <v>9784.408500699994</v>
      </c>
      <c r="C60" s="54">
        <f>C$77*'历史数据 (2001-2022, 当年价) '!C60</f>
        <v>10382.528937787503</v>
      </c>
      <c r="D60" s="54">
        <f>D$77*'历史数据 (2001-2022, 当年价) '!D60</f>
        <v>11007.589536974048</v>
      </c>
      <c r="E60" s="54">
        <f>E$77*'历史数据 (2001-2022, 当年价) '!E60</f>
        <v>11234.659311987014</v>
      </c>
      <c r="F60" s="55">
        <f>F$77*'历史数据 (2001-2022, 当年价) '!F60</f>
        <v>12264.296250729163</v>
      </c>
      <c r="G60" s="53">
        <f>G$77*'历史数据 (2001-2022, 当年价) '!G60</f>
        <v>15717.404628357772</v>
      </c>
      <c r="H60" s="54">
        <f>H$77*'历史数据 (2001-2022, 当年价) '!H60</f>
        <v>22227.765856134683</v>
      </c>
      <c r="I60" s="54">
        <f>I$77*'历史数据 (2001-2022, 当年价) '!I60</f>
        <v>24898.85730634338</v>
      </c>
      <c r="J60" s="54">
        <f>J$77*'历史数据 (2001-2022, 当年价) '!J60</f>
        <v>29699.732335281249</v>
      </c>
      <c r="K60" s="55">
        <f>K$77*'历史数据 (2001-2022, 当年价) '!K60</f>
        <v>32735.023671667281</v>
      </c>
      <c r="L60" s="53">
        <f>L$77*'历史数据 (2001-2022, 当年价) '!L60</f>
        <v>36207.040865314841</v>
      </c>
      <c r="M60" s="54">
        <f>M$77*'历史数据 (2001-2022, 当年价) '!M60</f>
        <v>40602.972624593269</v>
      </c>
      <c r="N60" s="54">
        <f>N$77*'历史数据 (2001-2022, 当年价) '!N60</f>
        <v>46542.227698753755</v>
      </c>
      <c r="O60" s="54">
        <f>O$77*'历史数据 (2001-2022, 当年价) '!O60</f>
        <v>52257.487203405923</v>
      </c>
      <c r="P60" s="55">
        <f>P$77*'历史数据 (2001-2022, 当年价) '!P60</f>
        <v>62771.042778023329</v>
      </c>
      <c r="Q60" s="53">
        <f>Q$77*'历史数据 (2001-2022, 当年价) '!Q60</f>
        <v>65898.479240726272</v>
      </c>
      <c r="R60" s="54">
        <f>R$77*'历史数据 (2001-2022, 当年价) '!R60</f>
        <v>68337.804624444689</v>
      </c>
      <c r="S60" s="54">
        <f>S$77*'历史数据 (2001-2022, 当年价) '!S60</f>
        <v>71864.668488840805</v>
      </c>
      <c r="T60" s="54">
        <f>T$77*'历史数据 (2001-2022, 当年价) '!T60</f>
        <v>76655.099319507237</v>
      </c>
      <c r="U60" s="54">
        <f>U$77*'历史数据 (2001-2022, 当年价) '!U60</f>
        <v>83617.7</v>
      </c>
      <c r="V60" s="53">
        <f>V$77*'历史数据 (2001-2022, 当年价) '!V60</f>
        <v>87195.415071666503</v>
      </c>
      <c r="W60" s="54">
        <f>W$77*'历史数据 (2001-2022, 当年价) '!W60</f>
        <v>90528.212015436089</v>
      </c>
      <c r="X60" s="100">
        <f>VLOOKUP($A60,情景假设!$A$213:$AP$228,COLUMN(情景假设!E$165),0)</f>
        <v>93078.581159827372</v>
      </c>
      <c r="Y60" s="100">
        <f>VLOOKUP($A60,情景假设!$A$213:$AP$228,COLUMN(情景假设!F$165),0)</f>
        <v>99473.508826167483</v>
      </c>
      <c r="Z60" s="102">
        <f>VLOOKUP($A60,情景假设!$A$213:$AP$228,COLUMN(情景假设!G$165),0)</f>
        <v>107732.65529026921</v>
      </c>
      <c r="AA60" s="100">
        <f>VLOOKUP($A60,情景假设!$A$213:$AP$228,COLUMN(情景假设!H$165),0)</f>
        <v>115813.47071274809</v>
      </c>
      <c r="AB60" s="100">
        <f>VLOOKUP($A60,情景假设!$A$213:$AP$228,COLUMN(情景假设!I$165),0)</f>
        <v>123290.26905492959</v>
      </c>
      <c r="AC60" s="100">
        <f>VLOOKUP($A60,情景假设!$A$213:$AP$228,COLUMN(情景假设!J$165),0)</f>
        <v>130269.25507851481</v>
      </c>
      <c r="AD60" s="100">
        <f>VLOOKUP($A60,情景假设!$A$213:$AP$228,COLUMN(情景假设!K$165),0)</f>
        <v>136925.35008547161</v>
      </c>
      <c r="AE60" s="101">
        <f>VLOOKUP($A60,情景假设!$A$213:$AP$228,COLUMN(情景假设!L$165),0)</f>
        <v>143496.06313526799</v>
      </c>
      <c r="AF60" s="65">
        <f>VLOOKUP($A60,情景假设!$A$213:$AP$228,COLUMN(情景假设!M$165),0)</f>
        <v>150217.44762230871</v>
      </c>
      <c r="AG60" s="100">
        <f>VLOOKUP($A60,情景假设!$A$213:$AP$228,COLUMN(情景假设!N$165),0)</f>
        <v>157120.84544352439</v>
      </c>
      <c r="AH60" s="100">
        <f>VLOOKUP($A60,情景假设!$A$213:$AP$228,COLUMN(情景假设!O$165),0)</f>
        <v>164177.53022168169</v>
      </c>
      <c r="AI60" s="100">
        <f>VLOOKUP($A60,情景假设!$A$213:$AP$228,COLUMN(情景假设!P$165),0)</f>
        <v>171353.72761256801</v>
      </c>
      <c r="AJ60" s="102">
        <f>VLOOKUP($A60,情景假设!$A$213:$AP$228,COLUMN(情景假设!Q$165),0)</f>
        <v>178610.41017156141</v>
      </c>
      <c r="AK60" s="100">
        <f>VLOOKUP($A60,情景假设!$A$213:$AP$228,COLUMN(情景假设!R$165),0)</f>
        <v>185907.4904468694</v>
      </c>
      <c r="AL60" s="100">
        <f>VLOOKUP($A60,情景假设!$A$213:$AP$228,COLUMN(情景假设!S$165),0)</f>
        <v>193218.10451579961</v>
      </c>
      <c r="AM60" s="100">
        <f>VLOOKUP($A60,情景假设!$A$213:$AP$228,COLUMN(情景假设!T$165),0)</f>
        <v>200518.08321092301</v>
      </c>
      <c r="AN60" s="100">
        <f>VLOOKUP($A60,情景假设!$A$213:$AP$228,COLUMN(情景假设!U$165),0)</f>
        <v>207782.06572409361</v>
      </c>
      <c r="AO60" s="100">
        <f>VLOOKUP($A60,情景假设!$A$213:$AP$228,COLUMN(情景假设!V$165),0)</f>
        <v>214983.61067412121</v>
      </c>
      <c r="AP60" s="65">
        <f>VLOOKUP($A60,情景假设!$A$213:$AP$228,COLUMN(情景假设!W$165),0)</f>
        <v>222095.32316096069</v>
      </c>
      <c r="AQ60" s="100">
        <f>VLOOKUP($A60,情景假设!$A$213:$AP$228,COLUMN(情景假设!X$165),0)</f>
        <v>229088.99743185041</v>
      </c>
      <c r="AR60" s="100">
        <f>VLOOKUP($A60,情景假设!$A$213:$AP$228,COLUMN(情景假设!Y$165),0)</f>
        <v>235935.77456381431</v>
      </c>
      <c r="AS60" s="100">
        <f>VLOOKUP($A60,情景假设!$A$213:$AP$228,COLUMN(情景假设!Z$165),0)</f>
        <v>242606.31433965371</v>
      </c>
      <c r="AT60" s="66">
        <f>VLOOKUP($A60,情景假设!$A$213:$AP$228,COLUMN(情景假设!AA$165),0)</f>
        <v>249070.98026427021</v>
      </c>
      <c r="AU60" s="100">
        <f>VLOOKUP($A60,情景假设!$A$213:$AP$228,COLUMN(情景假设!AB$165),0)</f>
        <v>255300.03643849981</v>
      </c>
      <c r="AV60" s="100">
        <f>VLOOKUP($A60,情景假设!$A$213:$AP$228,COLUMN(情景假设!AC$165),0)</f>
        <v>261263.85478245819</v>
      </c>
      <c r="AW60" s="100">
        <f>VLOOKUP($A60,情景假设!$A$213:$AP$228,COLUMN(情景假设!AD$165),0)</f>
        <v>266933.13088375522</v>
      </c>
      <c r="AX60" s="100">
        <f>VLOOKUP($A60,情景假设!$A$213:$AP$228,COLUMN(情景假设!AE$165),0)</f>
        <v>272279.10654202913</v>
      </c>
      <c r="AY60" s="101">
        <f>VLOOKUP($A60,情景假设!$A$213:$AP$228,COLUMN(情景假设!AF$165),0)</f>
        <v>277273.79689418798</v>
      </c>
      <c r="AZ60" s="65">
        <f>VLOOKUP($A60,情景假设!$A$213:$AP$228,COLUMN(情景假设!AG$165),0)</f>
        <v>281890.21983882057</v>
      </c>
      <c r="BA60" s="100">
        <f>VLOOKUP($A60,情景假设!$A$213:$AP$228,COLUMN(情景假设!AH$165),0)</f>
        <v>286102.62533736072</v>
      </c>
      <c r="BB60" s="100">
        <f>VLOOKUP($A60,情景假设!$A$213:$AP$228,COLUMN(情景假设!AI$165),0)</f>
        <v>289886.72205759719</v>
      </c>
      <c r="BC60" s="100">
        <f>VLOOKUP($A60,情景假设!$A$213:$AP$228,COLUMN(情景假设!AJ$165),0)</f>
        <v>293219.89874552411</v>
      </c>
      <c r="BD60" s="66">
        <f>VLOOKUP($A60,情景假设!$A$213:$AP$228,COLUMN(情景假设!AK$165),0)</f>
        <v>296081.43766726681</v>
      </c>
      <c r="BE60" s="100">
        <f>VLOOKUP($A60,情景假设!$A$213:$AP$228,COLUMN(情景假设!AL$165),0)</f>
        <v>298452.71745656879</v>
      </c>
      <c r="BF60" s="100">
        <f>VLOOKUP($A60,情景假设!$A$213:$AP$228,COLUMN(情景假设!AM$165),0)</f>
        <v>300317.40273697692</v>
      </c>
      <c r="BG60" s="100">
        <f>VLOOKUP($A60,情景假设!$A$213:$AP$228,COLUMN(情景假设!AN$165),0)</f>
        <v>301661.61796266929</v>
      </c>
      <c r="BH60" s="100">
        <f>VLOOKUP($A60,情景假设!$A$213:$AP$228,COLUMN(情景假设!AO$165),0)</f>
        <v>302474.1030385301</v>
      </c>
      <c r="BI60" s="102">
        <f>VLOOKUP($A60,情景假设!$A$213:$AP$228,COLUMN(情景假设!AP$165),0)</f>
        <v>302746.34843820549</v>
      </c>
    </row>
    <row r="61" spans="1:61" x14ac:dyDescent="0.2">
      <c r="A61" s="40" t="s">
        <v>65</v>
      </c>
      <c r="B61" s="53">
        <f>B$77*'历史数据 (2001-2022, 当年价) '!B61</f>
        <v>8849.7481207415294</v>
      </c>
      <c r="C61" s="54">
        <f>C$77*'历史数据 (2001-2022, 当年价) '!C61</f>
        <v>9968.9694766959637</v>
      </c>
      <c r="D61" s="54">
        <f>D$77*'历史数据 (2001-2022, 当年价) '!D61</f>
        <v>11210.23682603325</v>
      </c>
      <c r="E61" s="54">
        <f>E$77*'历史数据 (2001-2022, 当年价) '!E61</f>
        <v>12174.086673928416</v>
      </c>
      <c r="F61" s="55">
        <f>F$77*'历史数据 (2001-2022, 当年价) '!F61</f>
        <v>13897.18752418652</v>
      </c>
      <c r="G61" s="53">
        <f>G$77*'历史数据 (2001-2022, 当年价) '!G61</f>
        <v>16266.835276597949</v>
      </c>
      <c r="H61" s="54">
        <f>H$77*'历史数据 (2001-2022, 当年价) '!H61</f>
        <v>20054.709273094148</v>
      </c>
      <c r="I61" s="54">
        <f>I$77*'历史数据 (2001-2022, 当年价) '!I61</f>
        <v>19815.693481260099</v>
      </c>
      <c r="J61" s="54">
        <f>J$77*'历史数据 (2001-2022, 当年价) '!J61</f>
        <v>25515.727051401482</v>
      </c>
      <c r="K61" s="55">
        <f>K$77*'历史数据 (2001-2022, 当年价) '!K61</f>
        <v>29673.719962985957</v>
      </c>
      <c r="L61" s="53">
        <f>L$77*'历史数据 (2001-2022, 当年价) '!L61</f>
        <v>32713.773617339204</v>
      </c>
      <c r="M61" s="54">
        <f>M$77*'历史数据 (2001-2022, 当年价) '!M61</f>
        <v>35399.508787493542</v>
      </c>
      <c r="N61" s="54">
        <f>N$77*'历史数据 (2001-2022, 当年价) '!N61</f>
        <v>39832.538462927179</v>
      </c>
      <c r="O61" s="54">
        <f>O$77*'历史数据 (2001-2022, 当年价) '!O61</f>
        <v>42479.298420686639</v>
      </c>
      <c r="P61" s="55">
        <f>P$77*'历史数据 (2001-2022, 当年价) '!P61</f>
        <v>47467.341287589115</v>
      </c>
      <c r="Q61" s="53">
        <f>Q$77*'历史数据 (2001-2022, 当年价) '!Q61</f>
        <v>54914.739986851237</v>
      </c>
      <c r="R61" s="54">
        <f>R$77*'历史数据 (2001-2022, 当年价) '!R61</f>
        <v>60161.524062886783</v>
      </c>
      <c r="S61" s="54">
        <f>S$77*'历史数据 (2001-2022, 当年价) '!S61</f>
        <v>65771.006096197845</v>
      </c>
      <c r="T61" s="54">
        <f>T$77*'历史数据 (2001-2022, 当年价) '!T61</f>
        <v>70818.500320559091</v>
      </c>
      <c r="U61" s="54">
        <f>U$77*'历史数据 (2001-2022, 当年价) '!U61</f>
        <v>73425.3</v>
      </c>
      <c r="V61" s="53">
        <f>V$77*'历史数据 (2001-2022, 当年价) '!V61</f>
        <v>74150.558181630418</v>
      </c>
      <c r="W61" s="54">
        <f>W$77*'历史数据 (2001-2022, 当年价) '!W61</f>
        <v>69030.48514791824</v>
      </c>
      <c r="X61" s="100">
        <f>VLOOKUP($A61,情景假设!$A$213:$AP$228,COLUMN(情景假设!E$165),0)</f>
        <v>70637.503762579698</v>
      </c>
      <c r="Y61" s="100">
        <f>VLOOKUP($A61,情景假设!$A$213:$AP$228,COLUMN(情景假设!F$165),0)</f>
        <v>74645.659349963593</v>
      </c>
      <c r="Z61" s="102">
        <f>VLOOKUP($A61,情景假设!$A$213:$AP$228,COLUMN(情景假设!G$165),0)</f>
        <v>79786.150794124813</v>
      </c>
      <c r="AA61" s="100">
        <f>VLOOKUP($A61,情景假设!$A$213:$AP$228,COLUMN(情景假设!H$165),0)</f>
        <v>84802.387296034358</v>
      </c>
      <c r="AB61" s="100">
        <f>VLOOKUP($A61,情景假设!$A$213:$AP$228,COLUMN(情景假设!I$165),0)</f>
        <v>89443.716031538701</v>
      </c>
      <c r="AC61" s="100">
        <f>VLOOKUP($A61,情景假设!$A$213:$AP$228,COLUMN(情景假设!J$165),0)</f>
        <v>93773.751185878704</v>
      </c>
      <c r="AD61" s="100">
        <f>VLOOKUP($A61,情景假设!$A$213:$AP$228,COLUMN(情景假设!K$165),0)</f>
        <v>97888.337387677995</v>
      </c>
      <c r="AE61" s="101">
        <f>VLOOKUP($A61,情景假设!$A$213:$AP$228,COLUMN(情景假设!L$165),0)</f>
        <v>101912.47093414119</v>
      </c>
      <c r="AF61" s="65">
        <f>VLOOKUP($A61,情景假设!$A$213:$AP$228,COLUMN(情景假设!M$165),0)</f>
        <v>105967.3764698493</v>
      </c>
      <c r="AG61" s="100">
        <f>VLOOKUP($A61,情景假设!$A$213:$AP$228,COLUMN(情景假设!N$165),0)</f>
        <v>110067.7898882904</v>
      </c>
      <c r="AH61" s="100">
        <f>VLOOKUP($A61,情景假设!$A$213:$AP$228,COLUMN(情景假设!O$165),0)</f>
        <v>114198.26646411741</v>
      </c>
      <c r="AI61" s="100">
        <f>VLOOKUP($A61,情景假设!$A$213:$AP$228,COLUMN(情景假设!P$165),0)</f>
        <v>118341.7442656256</v>
      </c>
      <c r="AJ61" s="102">
        <f>VLOOKUP($A61,情景假设!$A$213:$AP$228,COLUMN(情景假设!Q$165),0)</f>
        <v>122479.5547175369</v>
      </c>
      <c r="AK61" s="100">
        <f>VLOOKUP($A61,情景假设!$A$213:$AP$228,COLUMN(情景假设!R$165),0)</f>
        <v>126593.009167285</v>
      </c>
      <c r="AL61" s="100">
        <f>VLOOKUP($A61,情景假设!$A$213:$AP$228,COLUMN(情景假设!S$165),0)</f>
        <v>130668.51553957599</v>
      </c>
      <c r="AM61" s="100">
        <f>VLOOKUP($A61,情景假设!$A$213:$AP$228,COLUMN(情景假设!T$165),0)</f>
        <v>134693.68791754849</v>
      </c>
      <c r="AN61" s="100">
        <f>VLOOKUP($A61,情景假设!$A$213:$AP$228,COLUMN(情景假设!U$165),0)</f>
        <v>138655.95517477751</v>
      </c>
      <c r="AO61" s="100">
        <f>VLOOKUP($A61,情景假设!$A$213:$AP$228,COLUMN(情景假设!V$165),0)</f>
        <v>142542.62401659761</v>
      </c>
      <c r="AP61" s="65">
        <f>VLOOKUP($A61,情景假设!$A$213:$AP$228,COLUMN(情景假设!W$165),0)</f>
        <v>146340.9447693314</v>
      </c>
      <c r="AQ61" s="100">
        <f>VLOOKUP($A61,情景假设!$A$213:$AP$228,COLUMN(情景假设!X$165),0)</f>
        <v>150038.1794596462</v>
      </c>
      <c r="AR61" s="100">
        <f>VLOOKUP($A61,情景假设!$A$213:$AP$228,COLUMN(情景假设!Y$165),0)</f>
        <v>153621.67169107011</v>
      </c>
      <c r="AS61" s="100">
        <f>VLOOKUP($A61,情景假设!$A$213:$AP$228,COLUMN(情景假设!Z$165),0)</f>
        <v>157078.9177938847</v>
      </c>
      <c r="AT61" s="66">
        <f>VLOOKUP($A61,情景假设!$A$213:$AP$228,COLUMN(情景假设!AA$165),0)</f>
        <v>160397.6386986986</v>
      </c>
      <c r="AU61" s="100">
        <f>VLOOKUP($A61,情景假设!$A$213:$AP$228,COLUMN(情景假设!AB$165),0)</f>
        <v>163565.8519634039</v>
      </c>
      <c r="AV61" s="100">
        <f>VLOOKUP($A61,情景假设!$A$213:$AP$228,COLUMN(情景假设!AC$165),0)</f>
        <v>166571.9433683409</v>
      </c>
      <c r="AW61" s="100">
        <f>VLOOKUP($A61,情景假设!$A$213:$AP$228,COLUMN(情景假设!AD$165),0)</f>
        <v>169404.73748565911</v>
      </c>
      <c r="AX61" s="100">
        <f>VLOOKUP($A61,情景假设!$A$213:$AP$228,COLUMN(情景假设!AE$165),0)</f>
        <v>172053.56662629329</v>
      </c>
      <c r="AY61" s="101">
        <f>VLOOKUP($A61,情景假设!$A$213:$AP$228,COLUMN(情景假设!AF$165),0)</f>
        <v>174508.33757183849</v>
      </c>
      <c r="AZ61" s="65">
        <f>VLOOKUP($A61,情景假设!$A$213:$AP$228,COLUMN(情景假设!AG$165),0)</f>
        <v>176759.59550901069</v>
      </c>
      <c r="BA61" s="100">
        <f>VLOOKUP($A61,情景假设!$A$213:$AP$228,COLUMN(情景假设!AH$165),0)</f>
        <v>178798.58460126139</v>
      </c>
      <c r="BB61" s="100">
        <f>VLOOKUP($A61,情景假设!$A$213:$AP$228,COLUMN(情景假设!AI$165),0)</f>
        <v>180617.30465542959</v>
      </c>
      <c r="BC61" s="100">
        <f>VLOOKUP($A61,情景假设!$A$213:$AP$228,COLUMN(情景假设!AJ$165),0)</f>
        <v>182208.56337084569</v>
      </c>
      <c r="BD61" s="66">
        <f>VLOOKUP($A61,情景假设!$A$213:$AP$228,COLUMN(情景假设!AK$165),0)</f>
        <v>183566.02369377899</v>
      </c>
      <c r="BE61" s="100">
        <f>VLOOKUP($A61,情景假设!$A$213:$AP$228,COLUMN(情景假设!AL$165),0)</f>
        <v>184684.24584120291</v>
      </c>
      <c r="BF61" s="100">
        <f>VLOOKUP($A61,情景假设!$A$213:$AP$228,COLUMN(情景假设!AM$165),0)</f>
        <v>185558.72360408111</v>
      </c>
      <c r="BG61" s="100">
        <f>VLOOKUP($A61,情景假设!$A$213:$AP$228,COLUMN(情景假设!AN$165),0)</f>
        <v>186185.91459125091</v>
      </c>
      <c r="BH61" s="100">
        <f>VLOOKUP($A61,情景假设!$A$213:$AP$228,COLUMN(情景假设!AO$165),0)</f>
        <v>186563.2641299328</v>
      </c>
      <c r="BI61" s="102">
        <f>VLOOKUP($A61,情景假设!$A$213:$AP$228,COLUMN(情景假设!AP$165),0)</f>
        <v>186689.22259724839</v>
      </c>
    </row>
    <row r="62" spans="1:61" x14ac:dyDescent="0.2">
      <c r="A62" s="64" t="s">
        <v>125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K$77*'历史数据 (2001-2022, 当年价) '!K62</f>
        <v>11512.104788054585</v>
      </c>
      <c r="L62" s="53">
        <f>L$77*'历史数据 (2001-2022, 当年价) '!L62</f>
        <v>12134.643632880272</v>
      </c>
      <c r="M62" s="54">
        <f>M$77*'历史数据 (2001-2022, 当年价) '!M62</f>
        <v>13731.513190189038</v>
      </c>
      <c r="N62" s="54">
        <f>N$77*'历史数据 (2001-2022, 当年价) '!N62</f>
        <v>15474.890022027235</v>
      </c>
      <c r="O62" s="54">
        <f>O$77*'历史数据 (2001-2022, 当年价) '!O62</f>
        <v>17254.984302718942</v>
      </c>
      <c r="P62" s="55">
        <f>P$77*'历史数据 (2001-2022, 当年价) '!P62</f>
        <v>19530.225722543935</v>
      </c>
      <c r="Q62" s="53">
        <f>Q$77*'历史数据 (2001-2022, 当年价) '!Q62</f>
        <v>22115.729205661723</v>
      </c>
      <c r="R62" s="54">
        <f>R$77*'历史数据 (2001-2022, 当年价) '!R62</f>
        <v>25091.611082592321</v>
      </c>
      <c r="S62" s="54">
        <f>S$77*'历史数据 (2001-2022, 当年价) '!S62</f>
        <v>29243.941068429212</v>
      </c>
      <c r="T62" s="54">
        <f>T$77*'历史数据 (2001-2022, 当年价) '!T62</f>
        <v>33568.93907008104</v>
      </c>
      <c r="U62" s="54">
        <f>U$77*'历史数据 (2001-2022, 当年价) '!U62</f>
        <v>38244.1</v>
      </c>
      <c r="V62" s="65">
        <f>V$77*'历史数据 (2001-2022, 当年价) '!V62</f>
        <v>40828.762535731257</v>
      </c>
      <c r="W62" s="100">
        <f>W$77*'历史数据 (2001-2022, 当年价) '!W62</f>
        <v>42091.75905114122</v>
      </c>
      <c r="X62" s="100">
        <f>VLOOKUP($A62,情景假设!$A$213:$AP$228,COLUMN(情景假设!E$165),0)</f>
        <v>44119.008401411018</v>
      </c>
      <c r="Y62" s="100">
        <f>VLOOKUP($A62,情景假设!$A$213:$AP$228,COLUMN(情景假设!F$165),0)</f>
        <v>49342.831762038913</v>
      </c>
      <c r="Z62" s="102">
        <f>VLOOKUP($A62,情景假设!$A$213:$AP$228,COLUMN(情景假设!G$165),0)</f>
        <v>56358.645191810181</v>
      </c>
      <c r="AA62" s="100">
        <f>VLOOKUP($A62,情景假设!$A$213:$AP$228,COLUMN(情景假设!H$165),0)</f>
        <v>63432.552841432647</v>
      </c>
      <c r="AB62" s="100">
        <f>VLOOKUP($A62,情景假设!$A$213:$AP$228,COLUMN(情景假设!I$165),0)</f>
        <v>70111.646871870922</v>
      </c>
      <c r="AC62" s="100">
        <f>VLOOKUP($A62,情景假设!$A$213:$AP$228,COLUMN(情景假设!J$165),0)</f>
        <v>76456.458547211281</v>
      </c>
      <c r="AD62" s="100">
        <f>VLOOKUP($A62,情景假设!$A$213:$AP$228,COLUMN(情景假设!K$165),0)</f>
        <v>82642.589144625061</v>
      </c>
      <c r="AE62" s="101">
        <f>VLOOKUP($A62,情景假设!$A$213:$AP$228,COLUMN(情景假设!L$165),0)</f>
        <v>88956.784794102248</v>
      </c>
      <c r="AF62" s="65">
        <f>VLOOKUP($A62,情景假设!$A$213:$AP$228,COLUMN(情景假设!M$165),0)</f>
        <v>95716.890639263671</v>
      </c>
      <c r="AG62" s="100">
        <f>VLOOKUP($A62,情景假设!$A$213:$AP$228,COLUMN(情景假设!N$165),0)</f>
        <v>102990.74993176429</v>
      </c>
      <c r="AH62" s="100">
        <f>VLOOKUP($A62,情景假设!$A$213:$AP$228,COLUMN(情景假设!O$165),0)</f>
        <v>110765.11524267749</v>
      </c>
      <c r="AI62" s="100">
        <f>VLOOKUP($A62,情景假设!$A$213:$AP$228,COLUMN(情景假设!P$165),0)</f>
        <v>119013.9700809465</v>
      </c>
      <c r="AJ62" s="102">
        <f>VLOOKUP($A62,情景假设!$A$213:$AP$228,COLUMN(情景假设!Q$165),0)</f>
        <v>127696.2219859068</v>
      </c>
      <c r="AK62" s="100">
        <f>VLOOKUP($A62,情景假设!$A$213:$AP$228,COLUMN(情景假设!R$165),0)</f>
        <v>136762.59060076991</v>
      </c>
      <c r="AL62" s="100">
        <f>VLOOKUP($A62,情景假设!$A$213:$AP$228,COLUMN(情景假设!S$165),0)</f>
        <v>146185.97162487701</v>
      </c>
      <c r="AM62" s="100">
        <f>VLOOKUP($A62,情景假设!$A$213:$AP$228,COLUMN(情景假设!T$165),0)</f>
        <v>155941.64812448641</v>
      </c>
      <c r="AN62" s="100">
        <f>VLOOKUP($A62,情景假设!$A$213:$AP$228,COLUMN(情景假设!U$165),0)</f>
        <v>165999.01628739221</v>
      </c>
      <c r="AO62" s="100">
        <f>VLOOKUP($A62,情景假设!$A$213:$AP$228,COLUMN(情景假设!V$165),0)</f>
        <v>176321.3141231898</v>
      </c>
      <c r="AP62" s="65">
        <f>VLOOKUP($A62,情景假设!$A$213:$AP$228,COLUMN(情景假设!W$165),0)</f>
        <v>186865.42391982739</v>
      </c>
      <c r="AQ62" s="100">
        <f>VLOOKUP($A62,情景假设!$A$213:$AP$228,COLUMN(情景假设!X$165),0)</f>
        <v>197581.7627051468</v>
      </c>
      <c r="AR62" s="100">
        <f>VLOOKUP($A62,情景假设!$A$213:$AP$228,COLUMN(情景假设!Y$165),0)</f>
        <v>208414.27471921849</v>
      </c>
      <c r="AS62" s="100">
        <f>VLOOKUP($A62,情景假设!$A$213:$AP$228,COLUMN(情景假设!Z$165),0)</f>
        <v>219300.5391957305</v>
      </c>
      <c r="AT62" s="66">
        <f>VLOOKUP($A62,情景假设!$A$213:$AP$228,COLUMN(情景假设!AA$165),0)</f>
        <v>230172.00552914501</v>
      </c>
      <c r="AU62" s="100">
        <f>VLOOKUP($A62,情景假设!$A$213:$AP$228,COLUMN(情景假设!AB$165),0)</f>
        <v>240954.3661315513</v>
      </c>
      <c r="AV62" s="100">
        <f>VLOOKUP($A62,情景假设!$A$213:$AP$228,COLUMN(情景假设!AC$165),0)</f>
        <v>251568.07493812681</v>
      </c>
      <c r="AW62" s="100">
        <f>VLOOKUP($A62,情景假设!$A$213:$AP$228,COLUMN(情景假设!AD$165),0)</f>
        <v>261929.0166016139</v>
      </c>
      <c r="AX62" s="100">
        <f>VLOOKUP($A62,情景假设!$A$213:$AP$228,COLUMN(情景假设!AE$165),0)</f>
        <v>271949.32794613793</v>
      </c>
      <c r="AY62" s="101">
        <f>VLOOKUP($A62,情景假设!$A$213:$AP$228,COLUMN(情景假设!AF$165),0)</f>
        <v>281538.36927704437</v>
      </c>
      <c r="AZ62" s="65">
        <f>VLOOKUP($A62,情景假设!$A$213:$AP$228,COLUMN(情景假设!AG$165),0)</f>
        <v>290603.83874200587</v>
      </c>
      <c r="BA62" s="100">
        <f>VLOOKUP($A62,情景假设!$A$213:$AP$228,COLUMN(情景假设!AH$165),0)</f>
        <v>299053.0182140891</v>
      </c>
      <c r="BB62" s="100">
        <f>VLOOKUP($A62,情景假设!$A$213:$AP$228,COLUMN(情景假设!AI$165),0)</f>
        <v>306794.13425270218</v>
      </c>
      <c r="BC62" s="100">
        <f>VLOOKUP($A62,情景假设!$A$213:$AP$228,COLUMN(情景假设!AJ$165),0)</f>
        <v>313737.81275239302</v>
      </c>
      <c r="BD62" s="66">
        <f>VLOOKUP($A62,情景假设!$A$213:$AP$228,COLUMN(情景假设!AK$165),0)</f>
        <v>319798.60109387542</v>
      </c>
      <c r="BE62" s="100">
        <f>VLOOKUP($A62,情景假设!$A$213:$AP$228,COLUMN(情景假设!AL$165),0)</f>
        <v>324896.52716508461</v>
      </c>
      <c r="BF62" s="100">
        <f>VLOOKUP($A62,情景假设!$A$213:$AP$228,COLUMN(情景假设!AM$165),0)</f>
        <v>328958.66073069238</v>
      </c>
      <c r="BG62" s="100">
        <f>VLOOKUP($A62,情景假设!$A$213:$AP$228,COLUMN(情景假设!AN$165),0)</f>
        <v>331920.6395060019</v>
      </c>
      <c r="BH62" s="100">
        <f>VLOOKUP($A62,情景假设!$A$213:$AP$228,COLUMN(情景假设!AO$165),0)</f>
        <v>333728.12013612909</v>
      </c>
      <c r="BI62" s="102">
        <f>VLOOKUP($A62,情景假设!$A$213:$AP$228,COLUMN(情景假设!AP$165),0)</f>
        <v>334338.11327485408</v>
      </c>
    </row>
    <row r="63" spans="1:61" x14ac:dyDescent="0.2">
      <c r="A63" s="64" t="s">
        <v>108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K$77*'历史数据 (2001-2022, 当年价) '!K63</f>
        <v>9235.1766732951</v>
      </c>
      <c r="L63" s="53">
        <f>L$77*'历史数据 (2001-2022, 当年价) '!L63</f>
        <v>10775.019036718917</v>
      </c>
      <c r="M63" s="54">
        <f>M$77*'历史数据 (2001-2022, 当年价) '!M63</f>
        <v>12532.839010693882</v>
      </c>
      <c r="N63" s="54">
        <f>N$77*'历史数据 (2001-2022, 当年价) '!N63</f>
        <v>14545.249222143182</v>
      </c>
      <c r="O63" s="54">
        <f>O$77*'历史数据 (2001-2022, 当年价) '!O63</f>
        <v>17233.458234108643</v>
      </c>
      <c r="P63" s="55">
        <f>P$77*'历史数据 (2001-2022, 当年价) '!P63</f>
        <v>20168.976311489714</v>
      </c>
      <c r="Q63" s="53">
        <f>Q$77*'历史数据 (2001-2022, 当年价) '!Q63</f>
        <v>23659.228873689208</v>
      </c>
      <c r="R63" s="54">
        <f>R$77*'历史数据 (2001-2022, 当年价) '!R63</f>
        <v>26634.906038232781</v>
      </c>
      <c r="S63" s="54">
        <f>S$77*'历史数据 (2001-2022, 当年价) '!S63</f>
        <v>29991.998098909156</v>
      </c>
      <c r="T63" s="54">
        <f>T$77*'历史数据 (2001-2022, 当年价) '!T63</f>
        <v>32811.140261061249</v>
      </c>
      <c r="U63" s="54">
        <f>U$77*'历史数据 (2001-2022, 当年价) '!U63</f>
        <v>32467.599999999999</v>
      </c>
      <c r="V63" s="65">
        <f>V$77*'历史数据 (2001-2022, 当年价) '!V63</f>
        <v>34661.867595396638</v>
      </c>
      <c r="W63" s="100">
        <f>W$77*'历史数据 (2001-2022, 当年价) '!W63</f>
        <v>35734.097446895939</v>
      </c>
      <c r="X63" s="100">
        <f>VLOOKUP($A63,情景假设!$A$213:$AP$228,COLUMN(情景假设!E$165),0)</f>
        <v>36954.57426063509</v>
      </c>
      <c r="Y63" s="100">
        <f>VLOOKUP($A63,情景假设!$A$213:$AP$228,COLUMN(情景假设!F$165),0)</f>
        <v>40038.024556630218</v>
      </c>
      <c r="Z63" s="102">
        <f>VLOOKUP($A63,情景假设!$A$213:$AP$228,COLUMN(情景假设!G$165),0)</f>
        <v>44062.441032216841</v>
      </c>
      <c r="AA63" s="100">
        <f>VLOOKUP($A63,情景假设!$A$213:$AP$228,COLUMN(情景假设!H$165),0)</f>
        <v>48026.676726435588</v>
      </c>
      <c r="AB63" s="100">
        <f>VLOOKUP($A63,情景假设!$A$213:$AP$228,COLUMN(情景假设!I$165),0)</f>
        <v>51708.01878083629</v>
      </c>
      <c r="AC63" s="100">
        <f>VLOOKUP($A63,情景假设!$A$213:$AP$228,COLUMN(情景假设!J$165),0)</f>
        <v>55155.918777580999</v>
      </c>
      <c r="AD63" s="100">
        <f>VLOOKUP($A63,情景假设!$A$213:$AP$228,COLUMN(情景假设!K$165),0)</f>
        <v>58463.215412815822</v>
      </c>
      <c r="AE63" s="101">
        <f>VLOOKUP($A63,情景假设!$A$213:$AP$228,COLUMN(情景假设!L$165),0)</f>
        <v>61762.81824991836</v>
      </c>
      <c r="AF63" s="65">
        <f>VLOOKUP($A63,情景假设!$A$213:$AP$228,COLUMN(情景假设!M$165),0)</f>
        <v>65191.13013869831</v>
      </c>
      <c r="AG63" s="100">
        <f>VLOOKUP($A63,情景假设!$A$213:$AP$228,COLUMN(情景假设!N$165),0)</f>
        <v>68769.013861289044</v>
      </c>
      <c r="AH63" s="100">
        <f>VLOOKUP($A63,情景假设!$A$213:$AP$228,COLUMN(情景假设!O$165),0)</f>
        <v>72482.226968978357</v>
      </c>
      <c r="AI63" s="100">
        <f>VLOOKUP($A63,情景假设!$A$213:$AP$228,COLUMN(情景假设!P$165),0)</f>
        <v>76312.603131231328</v>
      </c>
      <c r="AJ63" s="102">
        <f>VLOOKUP($A63,情景假设!$A$213:$AP$228,COLUMN(情景假设!Q$165),0)</f>
        <v>80237.72006442571</v>
      </c>
      <c r="AK63" s="100">
        <f>VLOOKUP($A63,情景假设!$A$213:$AP$228,COLUMN(情景假设!R$165),0)</f>
        <v>84233.698153537567</v>
      </c>
      <c r="AL63" s="100">
        <f>VLOOKUP($A63,情景假设!$A$213:$AP$228,COLUMN(情景假设!S$165),0)</f>
        <v>88285.403227892399</v>
      </c>
      <c r="AM63" s="100">
        <f>VLOOKUP($A63,情景假设!$A$213:$AP$228,COLUMN(情景假设!T$165),0)</f>
        <v>92379.222653359524</v>
      </c>
      <c r="AN63" s="100">
        <f>VLOOKUP($A63,情景假设!$A$213:$AP$228,COLUMN(情景假设!U$165),0)</f>
        <v>96500.303027870832</v>
      </c>
      <c r="AO63" s="100">
        <f>VLOOKUP($A63,情景假设!$A$213:$AP$228,COLUMN(情景假设!V$165),0)</f>
        <v>100632.5874220007</v>
      </c>
      <c r="AP63" s="65">
        <f>VLOOKUP($A63,情景假设!$A$213:$AP$228,COLUMN(情景假设!W$165),0)</f>
        <v>104758.86951217</v>
      </c>
      <c r="AQ63" s="100">
        <f>VLOOKUP($A63,情景假设!$A$213:$AP$228,COLUMN(情景假设!X$165),0)</f>
        <v>108860.8653495684</v>
      </c>
      <c r="AR63" s="100">
        <f>VLOOKUP($A63,情景假设!$A$213:$AP$228,COLUMN(情景假设!Y$165),0)</f>
        <v>112919.3032830304</v>
      </c>
      <c r="AS63" s="100">
        <f>VLOOKUP($A63,情景假设!$A$213:$AP$228,COLUMN(情景假设!Z$165),0)</f>
        <v>116914.0322966297</v>
      </c>
      <c r="AT63" s="66">
        <f>VLOOKUP($A63,情景假设!$A$213:$AP$228,COLUMN(情景假设!AA$165),0)</f>
        <v>120824.1487350112</v>
      </c>
      <c r="AU63" s="100">
        <f>VLOOKUP($A63,情景假设!$A$213:$AP$228,COLUMN(情景假设!AB$165),0)</f>
        <v>124628.1410747679</v>
      </c>
      <c r="AV63" s="100">
        <f>VLOOKUP($A63,情景假设!$A$213:$AP$228,COLUMN(情景假设!AC$165),0)</f>
        <v>128304.05206290531</v>
      </c>
      <c r="AW63" s="100">
        <f>VLOOKUP($A63,情景假设!$A$213:$AP$228,COLUMN(情景假设!AD$165),0)</f>
        <v>131829.65718901929</v>
      </c>
      <c r="AX63" s="100">
        <f>VLOOKUP($A63,情景假设!$A$213:$AP$228,COLUMN(情景假设!AE$165),0)</f>
        <v>135182.65809266511</v>
      </c>
      <c r="AY63" s="101">
        <f>VLOOKUP($A63,情景假设!$A$213:$AP$228,COLUMN(情景假设!AF$165),0)</f>
        <v>138340.88913886869</v>
      </c>
      <c r="AZ63" s="65">
        <f>VLOOKUP($A63,情景假设!$A$213:$AP$228,COLUMN(情景假设!AG$165),0)</f>
        <v>141282.5350309716</v>
      </c>
      <c r="BA63" s="100">
        <f>VLOOKUP($A63,情景假设!$A$213:$AP$228,COLUMN(情景假设!AH$165),0)</f>
        <v>143986.35697980321</v>
      </c>
      <c r="BB63" s="100">
        <f>VLOOKUP($A63,情景假设!$A$213:$AP$228,COLUMN(情景假设!AI$165),0)</f>
        <v>146431.92462084931</v>
      </c>
      <c r="BC63" s="100">
        <f>VLOOKUP($A63,情景假设!$A$213:$AP$228,COLUMN(情景假设!AJ$165),0)</f>
        <v>148599.85057610189</v>
      </c>
      <c r="BD63" s="66">
        <f>VLOOKUP($A63,情景假设!$A$213:$AP$228,COLUMN(情景假设!AK$165),0)</f>
        <v>150472.0243042009</v>
      </c>
      <c r="BE63" s="100">
        <f>VLOOKUP($A63,情景假设!$A$213:$AP$228,COLUMN(情景假设!AL$165),0)</f>
        <v>152031.8416804962</v>
      </c>
      <c r="BF63" s="100">
        <f>VLOOKUP($A63,情景假设!$A$213:$AP$228,COLUMN(情景假设!AM$165),0)</f>
        <v>153264.42660639499</v>
      </c>
      <c r="BG63" s="100">
        <f>VLOOKUP($A63,情景假设!$A$213:$AP$228,COLUMN(情景假设!AN$165),0)</f>
        <v>154156.84087258871</v>
      </c>
      <c r="BH63" s="100">
        <f>VLOOKUP($A63,情景假设!$A$213:$AP$228,COLUMN(情景假设!AO$165),0)</f>
        <v>154698.2784999758</v>
      </c>
      <c r="BI63" s="102">
        <f>VLOOKUP($A63,情景假设!$A$213:$AP$228,COLUMN(情景假设!AP$165),0)</f>
        <v>154880.2408603786</v>
      </c>
    </row>
    <row r="64" spans="1:61" x14ac:dyDescent="0.2">
      <c r="A64" s="64" t="s">
        <v>126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K$77*'历史数据 (2001-2022, 当年价) '!K64</f>
        <v>8223.2227567125155</v>
      </c>
      <c r="L64" s="53">
        <f>L$77*'历史数据 (2001-2022, 当年价) '!L64</f>
        <v>9355.5737844991854</v>
      </c>
      <c r="M64" s="54">
        <f>M$77*'历史数据 (2001-2022, 当年价) '!M64</f>
        <v>10885.223190938372</v>
      </c>
      <c r="N64" s="54">
        <f>N$77*'历史数据 (2001-2022, 当年价) '!N64</f>
        <v>12424.365258586176</v>
      </c>
      <c r="O64" s="54">
        <f>O$77*'历史数据 (2001-2022, 当年价) '!O64</f>
        <v>13914.986113061001</v>
      </c>
      <c r="P64" s="55">
        <f>P$77*'历史数据 (2001-2022, 当年价) '!P64</f>
        <v>15483.430230071255</v>
      </c>
      <c r="Q64" s="53">
        <f>Q$77*'历史数据 (2001-2022, 当年价) '!Q64</f>
        <v>16917.723452864859</v>
      </c>
      <c r="R64" s="54">
        <f>R$77*'历史数据 (2001-2022, 当年价) '!R64</f>
        <v>18384.538044701698</v>
      </c>
      <c r="S64" s="54">
        <f>S$77*'历史数据 (2001-2022, 当年价) '!S64</f>
        <v>20533.707492574169</v>
      </c>
      <c r="T64" s="54">
        <f>T$77*'历史数据 (2001-2022, 当年价) '!T64</f>
        <v>22744.318910727616</v>
      </c>
      <c r="U64" s="54">
        <f>U$77*'历史数据 (2001-2022, 当年价) '!U64</f>
        <v>24166.2</v>
      </c>
      <c r="V64" s="65">
        <f>V$77*'历史数据 (2001-2022, 当年价) '!V64</f>
        <v>25799.431577445641</v>
      </c>
      <c r="W64" s="100">
        <f>W$77*'历史数据 (2001-2022, 当年价) '!W64</f>
        <v>26597.51092538951</v>
      </c>
      <c r="X64" s="100">
        <f>VLOOKUP($A64,情景假设!$A$213:$AP$228,COLUMN(情景假设!E$165),0)</f>
        <v>27565.203675291461</v>
      </c>
      <c r="Y64" s="100">
        <f>VLOOKUP($A64,情景假设!$A$213:$AP$228,COLUMN(情景假设!F$165),0)</f>
        <v>30017.339612961849</v>
      </c>
      <c r="Z64" s="102">
        <f>VLOOKUP($A64,情景假设!$A$213:$AP$228,COLUMN(情景假设!G$165),0)</f>
        <v>33231.467530467868</v>
      </c>
      <c r="AA64" s="100">
        <f>VLOOKUP($A64,情景假设!$A$213:$AP$228,COLUMN(情景假设!H$165),0)</f>
        <v>36407.566736565837</v>
      </c>
      <c r="AB64" s="100">
        <f>VLOOKUP($A64,情景假设!$A$213:$AP$228,COLUMN(情景假设!I$165),0)</f>
        <v>39363.058456481922</v>
      </c>
      <c r="AC64" s="100">
        <f>VLOOKUP($A64,情景假设!$A$213:$AP$228,COLUMN(情景假设!J$165),0)</f>
        <v>42136.090321759257</v>
      </c>
      <c r="AD64" s="100">
        <f>VLOOKUP($A64,情景假设!$A$213:$AP$228,COLUMN(情景假设!K$165),0)</f>
        <v>44802.374370989157</v>
      </c>
      <c r="AE64" s="101">
        <f>VLOOKUP($A64,情景假设!$A$213:$AP$228,COLUMN(情景假设!L$165),0)</f>
        <v>47472.531517735239</v>
      </c>
      <c r="AF64" s="65">
        <f>VLOOKUP($A64,情景假设!$A$213:$AP$228,COLUMN(情景假设!M$165),0)</f>
        <v>50261.483918595608</v>
      </c>
      <c r="AG64" s="100">
        <f>VLOOKUP($A64,情景假设!$A$213:$AP$228,COLUMN(情景假设!N$165),0)</f>
        <v>53187.799511042307</v>
      </c>
      <c r="AH64" s="100">
        <f>VLOOKUP($A64,情景假设!$A$213:$AP$228,COLUMN(情景假设!O$165),0)</f>
        <v>56240.426174310967</v>
      </c>
      <c r="AI64" s="100">
        <f>VLOOKUP($A64,情景假设!$A$213:$AP$228,COLUMN(情景假设!P$165),0)</f>
        <v>59404.741230742213</v>
      </c>
      <c r="AJ64" s="102">
        <f>VLOOKUP($A64,情景假设!$A$213:$AP$228,COLUMN(情景假设!Q$165),0)</f>
        <v>62662.194652078033</v>
      </c>
      <c r="AK64" s="100">
        <f>VLOOKUP($A64,情景假设!$A$213:$AP$228,COLUMN(情景假设!R$165),0)</f>
        <v>65992.731799706205</v>
      </c>
      <c r="AL64" s="100">
        <f>VLOOKUP($A64,情景假设!$A$213:$AP$228,COLUMN(情景假设!S$165),0)</f>
        <v>69383.866850274571</v>
      </c>
      <c r="AM64" s="100">
        <f>VLOOKUP($A64,情景假设!$A$213:$AP$228,COLUMN(情景假设!T$165),0)</f>
        <v>72824.350545299807</v>
      </c>
      <c r="AN64" s="100">
        <f>VLOOKUP($A64,情景假设!$A$213:$AP$228,COLUMN(情景假设!U$165),0)</f>
        <v>76301.71615248124</v>
      </c>
      <c r="AO64" s="100">
        <f>VLOOKUP($A64,情景假设!$A$213:$AP$228,COLUMN(情景假设!V$165),0)</f>
        <v>79802.297742137467</v>
      </c>
      <c r="AP64" s="65">
        <f>VLOOKUP($A64,情景假设!$A$213:$AP$228,COLUMN(情景假设!W$165),0)</f>
        <v>83311.265053599855</v>
      </c>
      <c r="AQ64" s="100">
        <f>VLOOKUP($A64,情景假设!$A$213:$AP$228,COLUMN(情景假设!X$165),0)</f>
        <v>86812.676036420118</v>
      </c>
      <c r="AR64" s="100">
        <f>VLOOKUP($A64,情景假设!$A$213:$AP$228,COLUMN(情景假设!Y$165),0)</f>
        <v>90289.547941143144</v>
      </c>
      <c r="AS64" s="100">
        <f>VLOOKUP($A64,情景假设!$A$213:$AP$228,COLUMN(情景假设!Z$165),0)</f>
        <v>93723.947582563836</v>
      </c>
      <c r="AT64" s="66">
        <f>VLOOKUP($A64,情景假设!$A$213:$AP$228,COLUMN(情景假设!AA$165),0)</f>
        <v>97097.101106167407</v>
      </c>
      <c r="AU64" s="100">
        <f>VLOOKUP($A64,情景假设!$A$213:$AP$228,COLUMN(情景假设!AB$165),0)</f>
        <v>100389.5232584726</v>
      </c>
      <c r="AV64" s="100">
        <f>VLOOKUP($A64,情景假设!$A$213:$AP$228,COLUMN(情景假设!AC$165),0)</f>
        <v>103581.1657982106</v>
      </c>
      <c r="AW64" s="100">
        <f>VLOOKUP($A64,情景假设!$A$213:$AP$228,COLUMN(情景假设!AD$165),0)</f>
        <v>106651.5842930728</v>
      </c>
      <c r="AX64" s="100">
        <f>VLOOKUP($A64,情景假设!$A$213:$AP$228,COLUMN(情景假设!AE$165),0)</f>
        <v>109580.1221329439</v>
      </c>
      <c r="AY64" s="101">
        <f>VLOOKUP($A64,情景假设!$A$213:$AP$228,COLUMN(情景假设!AF$165),0)</f>
        <v>112346.11016323821</v>
      </c>
      <c r="AZ64" s="65">
        <f>VLOOKUP($A64,情景假设!$A$213:$AP$228,COLUMN(情景假设!AG$165),0)</f>
        <v>114929.0799106077</v>
      </c>
      <c r="BA64" s="100">
        <f>VLOOKUP($A64,情景假设!$A$213:$AP$228,COLUMN(情景假设!AH$165),0)</f>
        <v>117308.987948408</v>
      </c>
      <c r="BB64" s="100">
        <f>VLOOKUP($A64,情景假设!$A$213:$AP$228,COLUMN(情景假设!AI$165),0)</f>
        <v>119466.44854231919</v>
      </c>
      <c r="BC64" s="100">
        <f>VLOOKUP($A64,情景假设!$A$213:$AP$228,COLUMN(情景假设!AJ$165),0)</f>
        <v>121382.9713394502</v>
      </c>
      <c r="BD64" s="66">
        <f>VLOOKUP($A64,情景假设!$A$213:$AP$228,COLUMN(情景假设!AK$165),0)</f>
        <v>123041.2005294703</v>
      </c>
      <c r="BE64" s="100">
        <f>VLOOKUP($A64,情景假设!$A$213:$AP$228,COLUMN(情景假设!AL$165),0)</f>
        <v>124425.1516260988</v>
      </c>
      <c r="BF64" s="100">
        <f>VLOOKUP($A64,情景假设!$A$213:$AP$228,COLUMN(情景假设!AM$165),0)</f>
        <v>125520.44180342709</v>
      </c>
      <c r="BG64" s="100">
        <f>VLOOKUP($A64,情景假设!$A$213:$AP$228,COLUMN(情景假设!AN$165),0)</f>
        <v>126314.5095849986</v>
      </c>
      <c r="BH64" s="100">
        <f>VLOOKUP($A64,情景假设!$A$213:$AP$228,COLUMN(情景假设!AO$165),0)</f>
        <v>126796.81963387939</v>
      </c>
      <c r="BI64" s="102">
        <f>VLOOKUP($A64,情景假设!$A$213:$AP$228,COLUMN(情景假设!AP$165),0)</f>
        <v>126959.0484369256</v>
      </c>
    </row>
    <row r="65" spans="1:61" x14ac:dyDescent="0.2">
      <c r="A65" s="64" t="s">
        <v>110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K$77*'历史数据 (2001-2022, 当年价) '!K65</f>
        <v>2588.8465312850017</v>
      </c>
      <c r="L65" s="53">
        <f>L$77*'历史数据 (2001-2022, 当年价) '!L65</f>
        <v>2943.1056237537528</v>
      </c>
      <c r="M65" s="54">
        <f>M$77*'历史数据 (2001-2022, 当年价) '!M65</f>
        <v>3481.8302033218015</v>
      </c>
      <c r="N65" s="54">
        <f>N$77*'历史数据 (2001-2022, 当年价) '!N65</f>
        <v>4130.9729578746819</v>
      </c>
      <c r="O65" s="54">
        <f>O$77*'历史数据 (2001-2022, 当年价) '!O65</f>
        <v>4395.4447557680423</v>
      </c>
      <c r="P65" s="55">
        <f>P$77*'历史数据 (2001-2022, 当年价) '!P65</f>
        <v>4603.151826708925</v>
      </c>
      <c r="Q65" s="53">
        <f>Q$77*'历史数据 (2001-2022, 当年价) '!Q65</f>
        <v>4785.5632996742488</v>
      </c>
      <c r="R65" s="54">
        <f>R$77*'历史数据 (2001-2022, 当年价) '!R65</f>
        <v>4850.5663499254233</v>
      </c>
      <c r="S65" s="54">
        <f>S$77*'历史数据 (2001-2022, 当年价) '!S65</f>
        <v>5186.6305211276767</v>
      </c>
      <c r="T65" s="54">
        <f>T$77*'历史数据 (2001-2022, 当年价) '!T65</f>
        <v>5892.3934190869013</v>
      </c>
      <c r="U65" s="54">
        <f>U$77*'历史数据 (2001-2022, 当年价) '!U65</f>
        <v>5863.1</v>
      </c>
      <c r="V65" s="65">
        <f>V$77*'历史数据 (2001-2022, 当年价) '!V65</f>
        <v>6259.3476542328353</v>
      </c>
      <c r="W65" s="100">
        <f>W$77*'历史数据 (2001-2022, 当年价) '!W65</f>
        <v>6452.974249433144</v>
      </c>
      <c r="X65" s="100">
        <f>VLOOKUP($A65,情景假设!$A$213:$AP$228,COLUMN(情景假设!E$165),0)</f>
        <v>6628.0364398045413</v>
      </c>
      <c r="Y65" s="100">
        <f>VLOOKUP($A65,情景假设!$A$213:$AP$228,COLUMN(情景假设!F$165),0)</f>
        <v>7066.4634613910221</v>
      </c>
      <c r="Z65" s="102">
        <f>VLOOKUP($A65,情景假设!$A$213:$AP$228,COLUMN(情景假设!G$165),0)</f>
        <v>7631.7681650885497</v>
      </c>
      <c r="AA65" s="100">
        <f>VLOOKUP($A65,情景假设!$A$213:$AP$228,COLUMN(情景假设!H$165),0)</f>
        <v>8184.4051686632802</v>
      </c>
      <c r="AB65" s="100">
        <f>VLOOKUP($A65,情景假设!$A$213:$AP$228,COLUMN(情景假设!I$165),0)</f>
        <v>8695.592625297164</v>
      </c>
      <c r="AC65" s="100">
        <f>VLOOKUP($A65,情景假设!$A$213:$AP$228,COLUMN(情景假设!J$165),0)</f>
        <v>9172.5926710613967</v>
      </c>
      <c r="AD65" s="100">
        <f>VLOOKUP($A65,情景假设!$A$213:$AP$228,COLUMN(情景假设!K$165),0)</f>
        <v>9627.1255164710929</v>
      </c>
      <c r="AE65" s="101">
        <f>VLOOKUP($A65,情景假设!$A$213:$AP$228,COLUMN(情景假设!L$165),0)</f>
        <v>10074.96413327869</v>
      </c>
      <c r="AF65" s="65">
        <f>VLOOKUP($A65,情景假设!$A$213:$AP$228,COLUMN(情景假设!M$165),0)</f>
        <v>10531.700124280769</v>
      </c>
      <c r="AG65" s="100">
        <f>VLOOKUP($A65,情景假设!$A$213:$AP$228,COLUMN(情景假设!N$165),0)</f>
        <v>10999.358156106369</v>
      </c>
      <c r="AH65" s="100">
        <f>VLOOKUP($A65,情景假设!$A$213:$AP$228,COLUMN(情景假设!O$165),0)</f>
        <v>11476.008847505271</v>
      </c>
      <c r="AI65" s="100">
        <f>VLOOKUP($A65,情景假设!$A$213:$AP$228,COLUMN(情景假设!P$165),0)</f>
        <v>11959.413061422551</v>
      </c>
      <c r="AJ65" s="102">
        <f>VLOOKUP($A65,情景假设!$A$213:$AP$228,COLUMN(情景假设!Q$165),0)</f>
        <v>12447.01197979475</v>
      </c>
      <c r="AK65" s="100">
        <f>VLOOKUP($A65,情景假设!$A$213:$AP$228,COLUMN(情景假设!R$165),0)</f>
        <v>12936.19242781118</v>
      </c>
      <c r="AL65" s="100">
        <f>VLOOKUP($A65,情景假设!$A$213:$AP$228,COLUMN(情景假设!S$165),0)</f>
        <v>13425.180417125081</v>
      </c>
      <c r="AM65" s="100">
        <f>VLOOKUP($A65,情景假设!$A$213:$AP$228,COLUMN(情景假设!T$165),0)</f>
        <v>13912.377831856031</v>
      </c>
      <c r="AN65" s="100">
        <f>VLOOKUP($A65,情景假设!$A$213:$AP$228,COLUMN(情景假设!U$165),0)</f>
        <v>14396.11911017515</v>
      </c>
      <c r="AO65" s="100">
        <f>VLOOKUP($A65,情景假设!$A$213:$AP$228,COLUMN(情景假设!V$165),0)</f>
        <v>14874.678875917831</v>
      </c>
      <c r="AP65" s="65">
        <f>VLOOKUP($A65,情景假设!$A$213:$AP$228,COLUMN(情景假设!W$165),0)</f>
        <v>15346.28047469074</v>
      </c>
      <c r="AQ65" s="100">
        <f>VLOOKUP($A65,情景假设!$A$213:$AP$228,COLUMN(情景假设!X$165),0)</f>
        <v>15809.10537849229</v>
      </c>
      <c r="AR65" s="100">
        <f>VLOOKUP($A65,情景假设!$A$213:$AP$228,COLUMN(情景假设!Y$165),0)</f>
        <v>16261.30341044192</v>
      </c>
      <c r="AS65" s="100">
        <f>VLOOKUP($A65,情景假设!$A$213:$AP$228,COLUMN(情景假设!Z$165),0)</f>
        <v>16701.003728697349</v>
      </c>
      <c r="AT65" s="66">
        <f>VLOOKUP($A65,情景假设!$A$213:$AP$228,COLUMN(情景假设!AA$165),0)</f>
        <v>17126.326496222919</v>
      </c>
      <c r="AU65" s="100">
        <f>VLOOKUP($A65,情景假设!$A$213:$AP$228,COLUMN(情景假设!AB$165),0)</f>
        <v>17535.395150952128</v>
      </c>
      <c r="AV65" s="100">
        <f>VLOOKUP($A65,情景假设!$A$213:$AP$228,COLUMN(情景假设!AC$165),0)</f>
        <v>17926.349179273369</v>
      </c>
      <c r="AW65" s="100">
        <f>VLOOKUP($A65,情景假设!$A$213:$AP$228,COLUMN(情景假设!AD$165),0)</f>
        <v>18297.357284869369</v>
      </c>
      <c r="AX65" s="100">
        <f>VLOOKUP($A65,情景假设!$A$213:$AP$228,COLUMN(情景假设!AE$165),0)</f>
        <v>18646.630834969419</v>
      </c>
      <c r="AY65" s="101">
        <f>VLOOKUP($A65,情景假设!$A$213:$AP$228,COLUMN(情景假设!AF$165),0)</f>
        <v>18972.43745723629</v>
      </c>
      <c r="AZ65" s="65">
        <f>VLOOKUP($A65,情景假设!$A$213:$AP$228,COLUMN(情景假设!AG$165),0)</f>
        <v>19273.114653007291</v>
      </c>
      <c r="BA65" s="100">
        <f>VLOOKUP($A65,情景假设!$A$213:$AP$228,COLUMN(情景假设!AH$165),0)</f>
        <v>19547.083286624649</v>
      </c>
      <c r="BB65" s="100">
        <f>VLOOKUP($A65,情景假设!$A$213:$AP$228,COLUMN(情景假设!AI$165),0)</f>
        <v>19792.860806300931</v>
      </c>
      <c r="BC65" s="100">
        <f>VLOOKUP($A65,情景假设!$A$213:$AP$228,COLUMN(情景假设!AJ$165),0)</f>
        <v>20009.074049507919</v>
      </c>
      <c r="BD65" s="66">
        <f>VLOOKUP($A65,情景假设!$A$213:$AP$228,COLUMN(情景假设!AK$165),0)</f>
        <v>20194.471485390401</v>
      </c>
      <c r="BE65" s="100">
        <f>VLOOKUP($A65,情景假设!$A$213:$AP$228,COLUMN(情景假设!AL$165),0)</f>
        <v>20347.934748269621</v>
      </c>
      <c r="BF65" s="100">
        <f>VLOOKUP($A65,情景假设!$A$213:$AP$228,COLUMN(情景假设!AM$165),0)</f>
        <v>20468.489319987839</v>
      </c>
      <c r="BG65" s="100">
        <f>VLOOKUP($A65,情景假设!$A$213:$AP$228,COLUMN(情景假设!AN$165),0)</f>
        <v>20555.314224676051</v>
      </c>
      <c r="BH65" s="100">
        <f>VLOOKUP($A65,情景假设!$A$213:$AP$228,COLUMN(情景假设!AO$165),0)</f>
        <v>20607.75060749691</v>
      </c>
      <c r="BI65" s="102">
        <f>VLOOKUP($A65,情景假设!$A$213:$AP$228,COLUMN(情景假设!AP$165),0)</f>
        <v>20625.30907896678</v>
      </c>
    </row>
    <row r="66" spans="1:61" x14ac:dyDescent="0.2">
      <c r="A66" s="64" t="s">
        <v>111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K$77*'历史数据 (2001-2022, 当年价) '!K66</f>
        <v>8215.2085396484417</v>
      </c>
      <c r="L66" s="53">
        <f>L$77*'历史数据 (2001-2022, 当年价) '!L66</f>
        <v>8919.7543985306074</v>
      </c>
      <c r="M66" s="54">
        <f>M$77*'历史数据 (2001-2022, 当年价) '!M66</f>
        <v>9471.2872506004296</v>
      </c>
      <c r="N66" s="54">
        <f>N$77*'历史数据 (2001-2022, 当年价) '!N66</f>
        <v>9814.5407288437873</v>
      </c>
      <c r="O66" s="54">
        <f>O$77*'历史数据 (2001-2022, 当年价) '!O66</f>
        <v>10744.631189497688</v>
      </c>
      <c r="P66" s="55">
        <f>P$77*'历史数据 (2001-2022, 当年价) '!P66</f>
        <v>11803.562331981635</v>
      </c>
      <c r="Q66" s="53">
        <f>Q$77*'历史数据 (2001-2022, 当年价) '!Q66</f>
        <v>13389.26892517825</v>
      </c>
      <c r="R66" s="54">
        <f>R$77*'历史数据 (2001-2022, 当年价) '!R66</f>
        <v>14464.859726951376</v>
      </c>
      <c r="S66" s="54">
        <f>S$77*'历史数据 (2001-2022, 当年价) '!S66</f>
        <v>15056.098053059803</v>
      </c>
      <c r="T66" s="54">
        <f>T$77*'历史数据 (2001-2022, 当年价) '!T66</f>
        <v>17073.494684407979</v>
      </c>
      <c r="U66" s="54">
        <f>U$77*'历史数据 (2001-2022, 当年价) '!U66</f>
        <v>16353.2</v>
      </c>
      <c r="V66" s="65">
        <f>V$77*'历史数据 (2001-2022, 当年价) '!V66</f>
        <v>17458.40324388129</v>
      </c>
      <c r="W66" s="100">
        <f>W$77*'历史数据 (2001-2022, 当年价) '!W66</f>
        <v>17998.461308152702</v>
      </c>
      <c r="X66" s="100">
        <f>VLOOKUP($A66,情景假设!$A$213:$AP$228,COLUMN(情景假设!E$165),0)</f>
        <v>18485.41928135468</v>
      </c>
      <c r="Y66" s="100">
        <f>VLOOKUP($A66,情景假设!$A$213:$AP$228,COLUMN(情景假设!F$165),0)</f>
        <v>19704.857880296549</v>
      </c>
      <c r="Z66" s="102">
        <f>VLOOKUP($A66,情景假设!$A$213:$AP$228,COLUMN(情景假设!G$165),0)</f>
        <v>21277.0157050813</v>
      </c>
      <c r="AA66" s="100">
        <f>VLOOKUP($A66,情景假设!$A$213:$AP$228,COLUMN(情景假设!H$165),0)</f>
        <v>22813.860757987241</v>
      </c>
      <c r="AB66" s="100">
        <f>VLOOKUP($A66,情景假设!$A$213:$AP$228,COLUMN(情景假设!I$165),0)</f>
        <v>24235.416890955668</v>
      </c>
      <c r="AC66" s="100">
        <f>VLOOKUP($A66,情景假设!$A$213:$AP$228,COLUMN(情景假设!J$165),0)</f>
        <v>25561.876789787791</v>
      </c>
      <c r="AD66" s="100">
        <f>VLOOKUP($A66,情景假设!$A$213:$AP$228,COLUMN(情景假设!K$165),0)</f>
        <v>26825.783321373248</v>
      </c>
      <c r="AE66" s="101">
        <f>VLOOKUP($A66,情景假设!$A$213:$AP$228,COLUMN(情景假设!L$165),0)</f>
        <v>28070.905279101291</v>
      </c>
      <c r="AF66" s="65">
        <f>VLOOKUP($A66,情景假设!$A$213:$AP$228,COLUMN(情景假设!M$165),0)</f>
        <v>29340.491816516849</v>
      </c>
      <c r="AG66" s="100">
        <f>VLOOKUP($A66,情景假设!$A$213:$AP$228,COLUMN(情景假设!N$165),0)</f>
        <v>30640.150605609098</v>
      </c>
      <c r="AH66" s="100">
        <f>VLOOKUP($A66,情景假设!$A$213:$AP$228,COLUMN(情景假设!O$165),0)</f>
        <v>31964.524148179451</v>
      </c>
      <c r="AI66" s="100">
        <f>VLOOKUP($A66,情景假设!$A$213:$AP$228,COLUMN(情景假设!P$165),0)</f>
        <v>33307.400483157922</v>
      </c>
      <c r="AJ66" s="102">
        <f>VLOOKUP($A66,情景假设!$A$213:$AP$228,COLUMN(情景假设!Q$165),0)</f>
        <v>34661.686339934589</v>
      </c>
      <c r="AK66" s="100">
        <f>VLOOKUP($A66,情景假设!$A$213:$AP$228,COLUMN(情景假设!R$165),0)</f>
        <v>36020.14066903387</v>
      </c>
      <c r="AL66" s="100">
        <f>VLOOKUP($A66,情景假设!$A$213:$AP$228,COLUMN(情景假设!S$165),0)</f>
        <v>37377.842999778179</v>
      </c>
      <c r="AM66" s="100">
        <f>VLOOKUP($A66,情景假设!$A$213:$AP$228,COLUMN(情景假设!T$165),0)</f>
        <v>38730.360173553723</v>
      </c>
      <c r="AN66" s="100">
        <f>VLOOKUP($A66,情景假设!$A$213:$AP$228,COLUMN(情景假设!U$165),0)</f>
        <v>40073.074159054238</v>
      </c>
      <c r="AO66" s="100">
        <f>VLOOKUP($A66,情景假设!$A$213:$AP$228,COLUMN(情景假设!V$165),0)</f>
        <v>41401.203271732003</v>
      </c>
      <c r="AP66" s="65">
        <f>VLOOKUP($A66,情景假设!$A$213:$AP$228,COLUMN(情景假设!W$165),0)</f>
        <v>42709.825872743902</v>
      </c>
      <c r="AQ66" s="100">
        <f>VLOOKUP($A66,情景假设!$A$213:$AP$228,COLUMN(情景假设!X$165),0)</f>
        <v>43993.906445626213</v>
      </c>
      <c r="AR66" s="100">
        <f>VLOOKUP($A66,情景假设!$A$213:$AP$228,COLUMN(情景假设!Y$165),0)</f>
        <v>45248.323914887333</v>
      </c>
      <c r="AS66" s="100">
        <f>VLOOKUP($A66,情景假设!$A$213:$AP$228,COLUMN(情景假设!Z$165),0)</f>
        <v>46467.902036478437</v>
      </c>
      <c r="AT66" s="66">
        <f>VLOOKUP($A66,情景假设!$A$213:$AP$228,COLUMN(情景假设!AA$165),0)</f>
        <v>47647.44165618917</v>
      </c>
      <c r="AU66" s="100">
        <f>VLOOKUP($A66,情景假设!$A$213:$AP$228,COLUMN(情景假设!AB$165),0)</f>
        <v>48781.754598969637</v>
      </c>
      <c r="AV66" s="100">
        <f>VLOOKUP($A66,情景假设!$A$213:$AP$228,COLUMN(情景假设!AC$165),0)</f>
        <v>49865.698920576157</v>
      </c>
      <c r="AW66" s="100">
        <f>VLOOKUP($A66,情景假设!$A$213:$AP$228,COLUMN(情景假设!AD$165),0)</f>
        <v>50894.215223334417</v>
      </c>
      <c r="AX66" s="100">
        <f>VLOOKUP($A66,情景假设!$A$213:$AP$228,COLUMN(情景假设!AE$165),0)</f>
        <v>51862.363710796548</v>
      </c>
      <c r="AY66" s="101">
        <f>VLOOKUP($A66,情景假设!$A$213:$AP$228,COLUMN(情景假设!AF$165),0)</f>
        <v>52765.361632195432</v>
      </c>
      <c r="AZ66" s="65">
        <f>VLOOKUP($A66,情景假设!$A$213:$AP$228,COLUMN(情景假设!AG$165),0)</f>
        <v>53598.620747410321</v>
      </c>
      <c r="BA66" s="100">
        <f>VLOOKUP($A66,情景假设!$A$213:$AP$228,COLUMN(情景假设!AH$165),0)</f>
        <v>54357.784427159771</v>
      </c>
      <c r="BB66" s="100">
        <f>VLOOKUP($A66,情景假设!$A$213:$AP$228,COLUMN(情景假设!AI$165),0)</f>
        <v>55038.763991777021</v>
      </c>
      <c r="BC66" s="100">
        <f>VLOOKUP($A66,情景假设!$A$213:$AP$228,COLUMN(情景假设!AJ$165),0)</f>
        <v>55637.773885615527</v>
      </c>
      <c r="BD66" s="66">
        <f>VLOOKUP($A66,情景假设!$A$213:$AP$228,COLUMN(情景假设!AK$165),0)</f>
        <v>56151.36528318817</v>
      </c>
      <c r="BE66" s="100">
        <f>VLOOKUP($A66,情景假设!$A$213:$AP$228,COLUMN(情景假设!AL$165),0)</f>
        <v>56576.457727828783</v>
      </c>
      <c r="BF66" s="100">
        <f>VLOOKUP($A66,情景假设!$A$213:$AP$228,COLUMN(情景假设!AM$165),0)</f>
        <v>56910.368414126453</v>
      </c>
      <c r="BG66" s="100">
        <f>VLOOKUP($A66,情景假设!$A$213:$AP$228,COLUMN(情景假设!AN$165),0)</f>
        <v>57150.838741701511</v>
      </c>
      <c r="BH66" s="100">
        <f>VLOOKUP($A66,情景假设!$A$213:$AP$228,COLUMN(情景假设!AO$165),0)</f>
        <v>57296.057790015861</v>
      </c>
      <c r="BI66" s="102">
        <f>VLOOKUP($A66,情景假设!$A$213:$AP$228,COLUMN(情景假设!AP$165),0)</f>
        <v>57344.682391713788</v>
      </c>
    </row>
    <row r="67" spans="1:61" x14ac:dyDescent="0.2">
      <c r="A67" s="64" t="s">
        <v>112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K$77*'历史数据 (2001-2022, 当年价) '!K67</f>
        <v>15733.180194722509</v>
      </c>
      <c r="L67" s="53">
        <f>L$77*'历史数据 (2001-2022, 当年价) '!L67</f>
        <v>17398.154822835269</v>
      </c>
      <c r="M67" s="54">
        <f>M$77*'历史数据 (2001-2022, 当年价) '!M67</f>
        <v>19161.404772517511</v>
      </c>
      <c r="N67" s="54">
        <f>N$77*'历史数据 (2001-2022, 当年价) '!N67</f>
        <v>21360.323296462921</v>
      </c>
      <c r="O67" s="54">
        <f>O$77*'历史数据 (2001-2022, 当年价) '!O67</f>
        <v>23657.484004820206</v>
      </c>
      <c r="P67" s="55">
        <f>P$77*'历史数据 (2001-2022, 当年价) '!P67</f>
        <v>27171.707502012752</v>
      </c>
      <c r="Q67" s="53">
        <f>Q$77*'历史数据 (2001-2022, 当年价) '!Q67</f>
        <v>29633.545175076048</v>
      </c>
      <c r="R67" s="54">
        <f>R$77*'历史数据 (2001-2022, 当年价) '!R67</f>
        <v>31835.885917761083</v>
      </c>
      <c r="S67" s="54">
        <f>S$77*'历史数据 (2001-2022, 当年价) '!S67</f>
        <v>34605.423559402407</v>
      </c>
      <c r="T67" s="54">
        <f>T$77*'历史数据 (2001-2022, 当年价) '!T67</f>
        <v>38135.335369113411</v>
      </c>
      <c r="U67" s="54">
        <f>U$77*'历史数据 (2001-2022, 当年价) '!U67</f>
        <v>40091.9</v>
      </c>
      <c r="V67" s="65">
        <f>V$77*'历史数据 (2001-2022, 当年价) '!V67</f>
        <v>42801.442959993416</v>
      </c>
      <c r="W67" s="100">
        <f>W$77*'历史数据 (2001-2022, 当年价) '!W67</f>
        <v>44125.462351119488</v>
      </c>
      <c r="X67" s="100">
        <f>VLOOKUP($A67,情景假设!$A$213:$AP$228,COLUMN(情景假设!E$165),0)</f>
        <v>45584.270052455708</v>
      </c>
      <c r="Y67" s="100">
        <f>VLOOKUP($A67,情景假设!$A$213:$AP$228,COLUMN(情景假设!F$165),0)</f>
        <v>49264.549850395233</v>
      </c>
      <c r="Z67" s="102">
        <f>VLOOKUP($A67,情景假设!$A$213:$AP$228,COLUMN(情景假设!G$165),0)</f>
        <v>54058.161484948047</v>
      </c>
      <c r="AA67" s="100">
        <f>VLOOKUP($A67,情景假设!$A$213:$AP$228,COLUMN(情景假设!H$165),0)</f>
        <v>58773.277380828731</v>
      </c>
      <c r="AB67" s="100">
        <f>VLOOKUP($A67,情景假设!$A$213:$AP$228,COLUMN(情景假设!I$165),0)</f>
        <v>63148.032784727737</v>
      </c>
      <c r="AC67" s="100">
        <f>VLOOKUP($A67,情景假设!$A$213:$AP$228,COLUMN(情景假设!J$165),0)</f>
        <v>67242.151702062474</v>
      </c>
      <c r="AD67" s="100">
        <f>VLOOKUP($A67,情景假设!$A$213:$AP$228,COLUMN(情景假设!K$165),0)</f>
        <v>71164.895923535922</v>
      </c>
      <c r="AE67" s="101">
        <f>VLOOKUP($A67,情景假设!$A$213:$AP$228,COLUMN(情景假设!L$165),0)</f>
        <v>75071.147721856541</v>
      </c>
      <c r="AF67" s="65">
        <f>VLOOKUP($A67,情景假设!$A$213:$AP$228,COLUMN(情景假设!M$165),0)</f>
        <v>79118.916146802134</v>
      </c>
      <c r="AG67" s="100">
        <f>VLOOKUP($A67,情景假设!$A$213:$AP$228,COLUMN(情景假设!N$165),0)</f>
        <v>83331.729777041881</v>
      </c>
      <c r="AH67" s="100">
        <f>VLOOKUP($A67,情景假设!$A$213:$AP$228,COLUMN(情景假设!O$165),0)</f>
        <v>87692.500024046778</v>
      </c>
      <c r="AI67" s="100">
        <f>VLOOKUP($A67,情景假设!$A$213:$AP$228,COLUMN(情景假设!P$165),0)</f>
        <v>92179.78399930014</v>
      </c>
      <c r="AJ67" s="102">
        <f>VLOOKUP($A67,情景假设!$A$213:$AP$228,COLUMN(情景假设!Q$165),0)</f>
        <v>96767.449287449243</v>
      </c>
      <c r="AK67" s="100">
        <f>VLOOKUP($A67,情景假设!$A$213:$AP$228,COLUMN(情景假设!R$165),0)</f>
        <v>101427.8600962395</v>
      </c>
      <c r="AL67" s="100">
        <f>VLOOKUP($A67,情景假设!$A$213:$AP$228,COLUMN(情景假设!S$165),0)</f>
        <v>106143.3445942438</v>
      </c>
      <c r="AM67" s="100">
        <f>VLOOKUP($A67,情景假设!$A$213:$AP$228,COLUMN(情景假设!T$165),0)</f>
        <v>110898.0167485053</v>
      </c>
      <c r="AN67" s="100">
        <f>VLOOKUP($A67,情景假设!$A$213:$AP$228,COLUMN(情景假设!U$165),0)</f>
        <v>115674.6693898837</v>
      </c>
      <c r="AO67" s="100">
        <f>VLOOKUP($A67,情景假设!$A$213:$AP$228,COLUMN(情景假设!V$165),0)</f>
        <v>120454.8248912</v>
      </c>
      <c r="AP67" s="65">
        <f>VLOOKUP($A67,情景假设!$A$213:$AP$228,COLUMN(情景假设!W$165),0)</f>
        <v>125218.8037989975</v>
      </c>
      <c r="AQ67" s="100">
        <f>VLOOKUP($A67,情景假设!$A$213:$AP$228,COLUMN(情景假设!X$165),0)</f>
        <v>129945.812014941</v>
      </c>
      <c r="AR67" s="100">
        <f>VLOOKUP($A67,情景假设!$A$213:$AP$228,COLUMN(情景假设!Y$165),0)</f>
        <v>134614.04687990629</v>
      </c>
      <c r="AS67" s="100">
        <f>VLOOKUP($A67,情景假设!$A$213:$AP$228,COLUMN(情景假设!Z$165),0)</f>
        <v>139200.82224118811</v>
      </c>
      <c r="AT67" s="66">
        <f>VLOOKUP($A67,情景假设!$A$213:$AP$228,COLUMN(情景假设!AA$165),0)</f>
        <v>143682.71228386671</v>
      </c>
      <c r="AU67" s="100">
        <f>VLOOKUP($A67,情景假设!$A$213:$AP$228,COLUMN(情景假设!AB$165),0)</f>
        <v>148035.71358496841</v>
      </c>
      <c r="AV67" s="100">
        <f>VLOOKUP($A67,情景假设!$A$213:$AP$228,COLUMN(情景假设!AC$165),0)</f>
        <v>152235.42450839491</v>
      </c>
      <c r="AW67" s="100">
        <f>VLOOKUP($A67,情景假设!$A$213:$AP$228,COLUMN(情景假设!AD$165),0)</f>
        <v>156257.2407052934</v>
      </c>
      <c r="AX67" s="100">
        <f>VLOOKUP($A67,情景假设!$A$213:$AP$228,COLUMN(情景假设!AE$165),0)</f>
        <v>160076.56512513541</v>
      </c>
      <c r="AY67" s="101">
        <f>VLOOKUP($A67,情景假设!$A$213:$AP$228,COLUMN(情景假设!AF$165),0)</f>
        <v>163669.030584516</v>
      </c>
      <c r="AZ67" s="65">
        <f>VLOOKUP($A67,情景假设!$A$213:$AP$228,COLUMN(情景假设!AG$165),0)</f>
        <v>167010.73259151331</v>
      </c>
      <c r="BA67" s="100">
        <f>VLOOKUP($A67,情景假设!$A$213:$AP$228,COLUMN(情景假设!AH$165),0)</f>
        <v>170078.4697917733</v>
      </c>
      <c r="BB67" s="100">
        <f>VLOOKUP($A67,情景假设!$A$213:$AP$228,COLUMN(情景假设!AI$165),0)</f>
        <v>172849.9890970689</v>
      </c>
      <c r="BC67" s="100">
        <f>VLOOKUP($A67,情景假设!$A$213:$AP$228,COLUMN(情景假设!AJ$165),0)</f>
        <v>175304.23228667211</v>
      </c>
      <c r="BD67" s="66">
        <f>VLOOKUP($A67,情景假设!$A$213:$AP$228,COLUMN(情景假设!AK$165),0)</f>
        <v>177421.58064528849</v>
      </c>
      <c r="BE67" s="100">
        <f>VLOOKUP($A67,情景假设!$A$213:$AP$228,COLUMN(情景假设!AL$165),0)</f>
        <v>179184.0940267026</v>
      </c>
      <c r="BF67" s="100">
        <f>VLOOKUP($A67,情景假设!$A$213:$AP$228,COLUMN(情景假设!AM$165),0)</f>
        <v>180575.74061738909</v>
      </c>
      <c r="BG67" s="100">
        <f>VLOOKUP($A67,情景假设!$A$213:$AP$228,COLUMN(情景假设!AN$165),0)</f>
        <v>181582.6136258794</v>
      </c>
      <c r="BH67" s="100">
        <f>VLOOKUP($A67,情景假设!$A$213:$AP$228,COLUMN(情景假设!AO$165),0)</f>
        <v>182193.1311470714</v>
      </c>
      <c r="BI67" s="102">
        <f>VLOOKUP($A67,情景假设!$A$213:$AP$228,COLUMN(情景假设!AP$165),0)</f>
        <v>182398.21555014091</v>
      </c>
    </row>
    <row r="68" spans="1:61" x14ac:dyDescent="0.2">
      <c r="A68" s="64" t="s">
        <v>113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K$77*'历史数据 (2001-2022, 当年价) '!K68</f>
        <v>7491.8936471671614</v>
      </c>
      <c r="L68" s="53">
        <f>L$77*'历史数据 (2001-2022, 当年价) '!L68</f>
        <v>8747.9466481582349</v>
      </c>
      <c r="M68" s="54">
        <f>M$77*'历史数据 (2001-2022, 当年价) '!M68</f>
        <v>10373.084381318287</v>
      </c>
      <c r="N68" s="54">
        <f>N$77*'历史数据 (2001-2022, 当年价) '!N68</f>
        <v>12436.988896993911</v>
      </c>
      <c r="O68" s="54">
        <f>O$77*'历史数据 (2001-2022, 当年价) '!O68</f>
        <v>14112.735955786691</v>
      </c>
      <c r="P68" s="55">
        <f>P$77*'历史数据 (2001-2022, 当年价) '!P68</f>
        <v>16462.572780624898</v>
      </c>
      <c r="Q68" s="53">
        <f>Q$77*'历史数据 (2001-2022, 当年价) '!Q68</f>
        <v>18426.166061860604</v>
      </c>
      <c r="R68" s="54">
        <f>R$77*'历史数据 (2001-2022, 当年价) '!R68</f>
        <v>19548.121738038648</v>
      </c>
      <c r="S68" s="54">
        <f>S$77*'历史数据 (2001-2022, 当年价) '!S68</f>
        <v>21019.486568285836</v>
      </c>
      <c r="T68" s="54">
        <f>T$77*'历史数据 (2001-2022, 当年价) '!T68</f>
        <v>22473.188187999254</v>
      </c>
      <c r="U68" s="54">
        <f>U$77*'历史数据 (2001-2022, 当年价) '!U68</f>
        <v>24396.1</v>
      </c>
      <c r="V68" s="65">
        <f>V$77*'历史数据 (2001-2022, 当年价) '!V68</f>
        <v>26044.86897842944</v>
      </c>
      <c r="W68" s="100">
        <f>W$77*'历史数据 (2001-2022, 当年价) '!W68</f>
        <v>26850.540684381289</v>
      </c>
      <c r="X68" s="100">
        <f>VLOOKUP($A68,情景假设!$A$213:$AP$228,COLUMN(情景假设!E$165),0)</f>
        <v>27701.850582098301</v>
      </c>
      <c r="Y68" s="100">
        <f>VLOOKUP($A68,情景假设!$A$213:$AP$228,COLUMN(情景假设!F$165),0)</f>
        <v>29845.782289926661</v>
      </c>
      <c r="Z68" s="102">
        <f>VLOOKUP($A68,情景假设!$A$213:$AP$228,COLUMN(情景假设!G$165),0)</f>
        <v>32631.42224505169</v>
      </c>
      <c r="AA68" s="100">
        <f>VLOOKUP($A68,情景假设!$A$213:$AP$228,COLUMN(情景假设!H$165),0)</f>
        <v>35366.865423926341</v>
      </c>
      <c r="AB68" s="100">
        <f>VLOOKUP($A68,情景假设!$A$213:$AP$228,COLUMN(情景假设!I$165),0)</f>
        <v>37902.372978215863</v>
      </c>
      <c r="AC68" s="100">
        <f>VLOOKUP($A68,情景假设!$A$213:$AP$228,COLUMN(情景假设!J$165),0)</f>
        <v>40273.140172951549</v>
      </c>
      <c r="AD68" s="100">
        <f>VLOOKUP($A68,情景假设!$A$213:$AP$228,COLUMN(情景假设!K$165),0)</f>
        <v>42541.602509068609</v>
      </c>
      <c r="AE68" s="101">
        <f>VLOOKUP($A68,情景假设!$A$213:$AP$228,COLUMN(情景假设!L$165),0)</f>
        <v>44795.197273758662</v>
      </c>
      <c r="AF68" s="65">
        <f>VLOOKUP($A68,情景假设!$A$213:$AP$228,COLUMN(情景假设!M$165),0)</f>
        <v>47122.474994962839</v>
      </c>
      <c r="AG68" s="100">
        <f>VLOOKUP($A68,情景假设!$A$213:$AP$228,COLUMN(情景假设!N$165),0)</f>
        <v>49536.195239794157</v>
      </c>
      <c r="AH68" s="100">
        <f>VLOOKUP($A68,情景假设!$A$213:$AP$228,COLUMN(情景假设!O$165),0)</f>
        <v>52026.399983066018</v>
      </c>
      <c r="AI68" s="100">
        <f>VLOOKUP($A68,情景假设!$A$213:$AP$228,COLUMN(情景假设!P$165),0)</f>
        <v>54580.830658802181</v>
      </c>
      <c r="AJ68" s="102">
        <f>VLOOKUP($A68,情景假设!$A$213:$AP$228,COLUMN(情景假设!Q$165),0)</f>
        <v>57184.773231070503</v>
      </c>
      <c r="AK68" s="100">
        <f>VLOOKUP($A68,情景假设!$A$213:$AP$228,COLUMN(情景假设!R$165),0)</f>
        <v>59822.797886022177</v>
      </c>
      <c r="AL68" s="100">
        <f>VLOOKUP($A68,情景假设!$A$213:$AP$228,COLUMN(情景假设!S$165),0)</f>
        <v>62484.923463236802</v>
      </c>
      <c r="AM68" s="100">
        <f>VLOOKUP($A68,情景假设!$A$213:$AP$228,COLUMN(情景假设!T$165),0)</f>
        <v>65162.181134409373</v>
      </c>
      <c r="AN68" s="100">
        <f>VLOOKUP($A68,情景假设!$A$213:$AP$228,COLUMN(情景假设!U$165),0)</f>
        <v>67844.942438463244</v>
      </c>
      <c r="AO68" s="100">
        <f>VLOOKUP($A68,情景假设!$A$213:$AP$228,COLUMN(情景假设!V$165),0)</f>
        <v>70522.952266427586</v>
      </c>
      <c r="AP68" s="65">
        <f>VLOOKUP($A68,情景假设!$A$213:$AP$228,COLUMN(情景假设!W$165),0)</f>
        <v>73185.370780868659</v>
      </c>
      <c r="AQ68" s="100">
        <f>VLOOKUP($A68,情景假设!$A$213:$AP$228,COLUMN(情景假设!X$165),0)</f>
        <v>75820.824442183948</v>
      </c>
      <c r="AR68" s="100">
        <f>VLOOKUP($A68,情景假设!$A$213:$AP$228,COLUMN(情景假设!Y$165),0)</f>
        <v>78417.466191411615</v>
      </c>
      <c r="AS68" s="100">
        <f>VLOOKUP($A68,情景假设!$A$213:$AP$228,COLUMN(情景假设!Z$165),0)</f>
        <v>80963.044704876433</v>
      </c>
      <c r="AT68" s="66">
        <f>VLOOKUP($A68,情景假设!$A$213:$AP$228,COLUMN(情景假设!AA$165),0)</f>
        <v>83444.982491576346</v>
      </c>
      <c r="AU68" s="100">
        <f>VLOOKUP($A68,情景假设!$A$213:$AP$228,COLUMN(情景假设!AB$165),0)</f>
        <v>85850.462451705214</v>
      </c>
      <c r="AV68" s="100">
        <f>VLOOKUP($A68,情景假设!$A$213:$AP$228,COLUMN(情景假设!AC$165),0)</f>
        <v>88166.522356462418</v>
      </c>
      <c r="AW68" s="100">
        <f>VLOOKUP($A68,情景假设!$A$213:$AP$228,COLUMN(情景假设!AD$165),0)</f>
        <v>90380.156548004787</v>
      </c>
      <c r="AX68" s="100">
        <f>VLOOKUP($A68,情景假设!$A$213:$AP$228,COLUMN(情景假设!AE$165),0)</f>
        <v>92478.423997107908</v>
      </c>
      <c r="AY68" s="101">
        <f>VLOOKUP($A68,情景假设!$A$213:$AP$228,COLUMN(情景假设!AF$165),0)</f>
        <v>94448.561698056263</v>
      </c>
      <c r="AZ68" s="65">
        <f>VLOOKUP($A68,情景假设!$A$213:$AP$228,COLUMN(情景假设!AG$165),0)</f>
        <v>96278.102229024618</v>
      </c>
      <c r="BA68" s="100">
        <f>VLOOKUP($A68,情景假设!$A$213:$AP$228,COLUMN(情景假设!AH$165),0)</f>
        <v>97954.994165324169</v>
      </c>
      <c r="BB68" s="100">
        <f>VLOOKUP($A68,情景假设!$A$213:$AP$228,COLUMN(情景假设!AI$165),0)</f>
        <v>99467.723906098501</v>
      </c>
      <c r="BC68" s="100">
        <f>VLOOKUP($A68,情景假设!$A$213:$AP$228,COLUMN(情景假设!AJ$165),0)</f>
        <v>100805.4373659819</v>
      </c>
      <c r="BD68" s="66">
        <f>VLOOKUP($A68,情景假设!$A$213:$AP$228,COLUMN(情景假设!AK$165),0)</f>
        <v>101958.05989542689</v>
      </c>
      <c r="BE68" s="100">
        <f>VLOOKUP($A68,情景假设!$A$213:$AP$228,COLUMN(情景假设!AL$165),0)</f>
        <v>102916.41273013179</v>
      </c>
      <c r="BF68" s="100">
        <f>VLOOKUP($A68,情景假设!$A$213:$AP$228,COLUMN(情景假设!AM$165),0)</f>
        <v>103672.3242342086</v>
      </c>
      <c r="BG68" s="100">
        <f>VLOOKUP($A68,情景假设!$A$213:$AP$228,COLUMN(情景假设!AN$165),0)</f>
        <v>104218.7341959512</v>
      </c>
      <c r="BH68" s="100">
        <f>VLOOKUP($A68,情景假设!$A$213:$AP$228,COLUMN(情景假设!AO$165),0)</f>
        <v>104549.7894612196</v>
      </c>
      <c r="BI68" s="102">
        <f>VLOOKUP($A68,情景假设!$A$213:$AP$228,COLUMN(情景假设!AP$165),0)</f>
        <v>104660.9292489363</v>
      </c>
    </row>
    <row r="69" spans="1:61" x14ac:dyDescent="0.2">
      <c r="A69" s="64" t="s">
        <v>114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K$77*'历史数据 (2001-2022, 当年价) '!K69</f>
        <v>3597.11136382222</v>
      </c>
      <c r="L69" s="53">
        <f>L$77*'历史数据 (2001-2022, 当年价) '!L69</f>
        <v>3916.4866138689254</v>
      </c>
      <c r="M69" s="54">
        <f>M$77*'历史数据 (2001-2022, 当年价) '!M69</f>
        <v>4326.1858267345506</v>
      </c>
      <c r="N69" s="54">
        <f>N$77*'历史数据 (2001-2022, 当年价) '!N69</f>
        <v>4663.8708363727164</v>
      </c>
      <c r="O69" s="54">
        <f>O$77*'历史数据 (2001-2022, 当年价) '!O69</f>
        <v>4997.5054726508833</v>
      </c>
      <c r="P69" s="55">
        <f>P$77*'历史数据 (2001-2022, 当年价) '!P69</f>
        <v>5645.8461028166093</v>
      </c>
      <c r="Q69" s="53">
        <f>Q$77*'历史数据 (2001-2022, 当年价) '!Q69</f>
        <v>6132.0181186612717</v>
      </c>
      <c r="R69" s="54">
        <f>R$77*'历史数据 (2001-2022, 当年价) '!R69</f>
        <v>6982.3452602433181</v>
      </c>
      <c r="S69" s="54">
        <f>S$77*'历史数据 (2001-2022, 当年价) '!S69</f>
        <v>7431.0051655009729</v>
      </c>
      <c r="T69" s="54">
        <f>T$77*'历史数据 (2001-2022, 当年价) '!T69</f>
        <v>8180.9699496434896</v>
      </c>
      <c r="U69" s="54">
        <f>U$77*'历史数据 (2001-2022, 当年价) '!U69</f>
        <v>6981.2</v>
      </c>
      <c r="V69" s="65">
        <f>V$77*'历史数据 (2001-2022, 当年价) '!V69</f>
        <v>7453.0125434889851</v>
      </c>
      <c r="W69" s="100">
        <f>W$77*'历史数据 (2001-2022, 当年价) '!W69</f>
        <v>7683.5639559520841</v>
      </c>
      <c r="X69" s="100">
        <f>VLOOKUP($A69,情景假设!$A$213:$AP$228,COLUMN(情景假设!E$165),0)</f>
        <v>7862.6763444707794</v>
      </c>
      <c r="Y69" s="100">
        <f>VLOOKUP($A69,情景假设!$A$213:$AP$228,COLUMN(情景假设!F$165),0)</f>
        <v>8309.4242105838021</v>
      </c>
      <c r="Z69" s="102">
        <f>VLOOKUP($A69,情景假设!$A$213:$AP$228,COLUMN(情景假设!G$165),0)</f>
        <v>8882.4036920210838</v>
      </c>
      <c r="AA69" s="100">
        <f>VLOOKUP($A69,情景假设!$A$213:$AP$228,COLUMN(情景假设!H$165),0)</f>
        <v>9441.5360150656325</v>
      </c>
      <c r="AB69" s="100">
        <f>VLOOKUP($A69,情景假设!$A$213:$AP$228,COLUMN(情景假设!I$165),0)</f>
        <v>9958.8731531276371</v>
      </c>
      <c r="AC69" s="100">
        <f>VLOOKUP($A69,情景假设!$A$213:$AP$228,COLUMN(情景假设!J$165),0)</f>
        <v>10441.50984910071</v>
      </c>
      <c r="AD69" s="100">
        <f>VLOOKUP($A69,情景假设!$A$213:$AP$228,COLUMN(情景假设!K$165),0)</f>
        <v>10900.14096357467</v>
      </c>
      <c r="AE69" s="101">
        <f>VLOOKUP($A69,情景假设!$A$213:$AP$228,COLUMN(情景假设!L$165),0)</f>
        <v>11348.717664701369</v>
      </c>
      <c r="AF69" s="65">
        <f>VLOOKUP($A69,情景假设!$A$213:$AP$228,COLUMN(情景假设!M$165),0)</f>
        <v>11800.77214287766</v>
      </c>
      <c r="AG69" s="100">
        <f>VLOOKUP($A69,情景假设!$A$213:$AP$228,COLUMN(情景假设!N$165),0)</f>
        <v>12257.949987187791</v>
      </c>
      <c r="AH69" s="100">
        <f>VLOOKUP($A69,情景假设!$A$213:$AP$228,COLUMN(情景假设!O$165),0)</f>
        <v>12718.527084913951</v>
      </c>
      <c r="AI69" s="100">
        <f>VLOOKUP($A69,情景假设!$A$213:$AP$228,COLUMN(情景假设!P$165),0)</f>
        <v>13180.597975313991</v>
      </c>
      <c r="AJ69" s="102">
        <f>VLOOKUP($A69,情景假设!$A$213:$AP$228,COLUMN(情景假设!Q$165),0)</f>
        <v>13642.07696263146</v>
      </c>
      <c r="AK69" s="100">
        <f>VLOOKUP($A69,情景假设!$A$213:$AP$228,COLUMN(情景假设!R$165),0)</f>
        <v>14100.875790551159</v>
      </c>
      <c r="AL69" s="100">
        <f>VLOOKUP($A69,情景假设!$A$213:$AP$228,COLUMN(情景假设!S$165),0)</f>
        <v>14555.476855900441</v>
      </c>
      <c r="AM69" s="100">
        <f>VLOOKUP($A69,情景假设!$A$213:$AP$228,COLUMN(情景假设!T$165),0)</f>
        <v>15004.49744019878</v>
      </c>
      <c r="AN69" s="100">
        <f>VLOOKUP($A69,情景假设!$A$213:$AP$228,COLUMN(情景假设!U$165),0)</f>
        <v>15446.533824467549</v>
      </c>
      <c r="AO69" s="100">
        <f>VLOOKUP($A69,情景假设!$A$213:$AP$228,COLUMN(情景假设!V$165),0)</f>
        <v>15880.16832658149</v>
      </c>
      <c r="AP69" s="65">
        <f>VLOOKUP($A69,情景假设!$A$213:$AP$228,COLUMN(情景假设!W$165),0)</f>
        <v>16303.97664921714</v>
      </c>
      <c r="AQ69" s="100">
        <f>VLOOKUP($A69,情景假设!$A$213:$AP$228,COLUMN(情景假设!X$165),0)</f>
        <v>16716.535487359572</v>
      </c>
      <c r="AR69" s="100">
        <f>VLOOKUP($A69,情景假设!$A$213:$AP$228,COLUMN(情景假设!Y$165),0)</f>
        <v>17116.430340344032</v>
      </c>
      <c r="AS69" s="100">
        <f>VLOOKUP($A69,情景假设!$A$213:$AP$228,COLUMN(情景假设!Z$165),0)</f>
        <v>17502.26346991734</v>
      </c>
      <c r="AT69" s="66">
        <f>VLOOKUP($A69,情景假设!$A$213:$AP$228,COLUMN(情景假设!AA$165),0)</f>
        <v>17872.661942851351</v>
      </c>
      <c r="AU69" s="100">
        <f>VLOOKUP($A69,情景假设!$A$213:$AP$228,COLUMN(情景假设!AB$165),0)</f>
        <v>18226.2856942871</v>
      </c>
      <c r="AV69" s="100">
        <f>VLOOKUP($A69,情景假设!$A$213:$AP$228,COLUMN(情景假设!AC$165),0)</f>
        <v>18561.835546270831</v>
      </c>
      <c r="AW69" s="100">
        <f>VLOOKUP($A69,情景假设!$A$213:$AP$228,COLUMN(情景假设!AD$165),0)</f>
        <v>18878.06111490287</v>
      </c>
      <c r="AX69" s="100">
        <f>VLOOKUP($A69,情景假设!$A$213:$AP$228,COLUMN(情景假设!AE$165),0)</f>
        <v>19173.768539182671</v>
      </c>
      <c r="AY69" s="101">
        <f>VLOOKUP($A69,情景假设!$A$213:$AP$228,COLUMN(情景假设!AF$165),0)</f>
        <v>19447.82796501795</v>
      </c>
      <c r="AZ69" s="65">
        <f>VLOOKUP($A69,情景假设!$A$213:$AP$228,COLUMN(情景假设!AG$165),0)</f>
        <v>19699.180718983222</v>
      </c>
      <c r="BA69" s="100">
        <f>VLOOKUP($A69,情景假设!$A$213:$AP$228,COLUMN(情景假设!AH$165),0)</f>
        <v>19926.84610826202</v>
      </c>
      <c r="BB69" s="100">
        <f>VLOOKUP($A69,情景假设!$A$213:$AP$228,COLUMN(情景假设!AI$165),0)</f>
        <v>20129.927785776719</v>
      </c>
      <c r="BC69" s="100">
        <f>VLOOKUP($A69,情景假设!$A$213:$AP$228,COLUMN(情景假设!AJ$165),0)</f>
        <v>20307.619622783252</v>
      </c>
      <c r="BD69" s="66">
        <f>VLOOKUP($A69,情景假设!$A$213:$AP$228,COLUMN(情景假设!AK$165),0)</f>
        <v>20459.211035151551</v>
      </c>
      <c r="BE69" s="100">
        <f>VLOOKUP($A69,情景假设!$A$213:$AP$228,COLUMN(情景假设!AL$165),0)</f>
        <v>20584.091714126869</v>
      </c>
      <c r="BF69" s="100">
        <f>VLOOKUP($A69,情景假设!$A$213:$AP$228,COLUMN(情景假设!AM$165),0)</f>
        <v>20681.755717530199</v>
      </c>
      <c r="BG69" s="100">
        <f>VLOOKUP($A69,情景假设!$A$213:$AP$228,COLUMN(情景假设!AN$165),0)</f>
        <v>20751.804883038491</v>
      </c>
      <c r="BH69" s="100">
        <f>VLOOKUP($A69,情景假设!$A$213:$AP$228,COLUMN(情景假设!AO$165),0)</f>
        <v>20793.95153133522</v>
      </c>
      <c r="BI69" s="102">
        <f>VLOOKUP($A69,情景假设!$A$213:$AP$228,COLUMN(情景假设!AP$165),0)</f>
        <v>20808.020433461541</v>
      </c>
    </row>
    <row r="70" spans="1:61" x14ac:dyDescent="0.2">
      <c r="A70" s="67" t="s">
        <v>115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K$77*'历史数据 (2001-2022, 当年价) '!K70</f>
        <v>20738.631195312271</v>
      </c>
      <c r="L70" s="58">
        <f>L$77*'历史数据 (2001-2022, 当年价) '!L70</f>
        <v>21289.323639356655</v>
      </c>
      <c r="M70" s="59">
        <f>M$77*'历史数据 (2001-2022, 当年价) '!M70</f>
        <v>23139.718384670832</v>
      </c>
      <c r="N70" s="59">
        <f>N$77*'历史数据 (2001-2022, 当年价) '!N70</f>
        <v>24450.409640985366</v>
      </c>
      <c r="O70" s="59">
        <f>O$77*'历史数据 (2001-2022, 当年价) '!O70</f>
        <v>27104.108731221386</v>
      </c>
      <c r="P70" s="60">
        <f>P$77*'历史数据 (2001-2022, 当年价) '!P70</f>
        <v>31717.662775723042</v>
      </c>
      <c r="Q70" s="58">
        <f>Q$77*'历史数据 (2001-2022, 当年价) '!Q70</f>
        <v>37197.627670673319</v>
      </c>
      <c r="R70" s="59">
        <f>R$77*'历史数据 (2001-2022, 当年价) '!R70</f>
        <v>40941.789861161691</v>
      </c>
      <c r="S70" s="59">
        <f>S$77*'历史数据 (2001-2022, 当年价) '!S70</f>
        <v>44703.37925914779</v>
      </c>
      <c r="T70" s="59">
        <f>T$77*'历史数据 (2001-2022, 当年价) '!T70</f>
        <v>48044.022263810512</v>
      </c>
      <c r="U70" s="59">
        <f>U$77*'历史数据 (2001-2022, 当年价) '!U70</f>
        <v>49261.9</v>
      </c>
      <c r="V70" s="68">
        <f>V$77*'历史数据 (2001-2022, 当年价) '!V70</f>
        <v>52591.181833510003</v>
      </c>
      <c r="W70" s="104">
        <f>W$77*'历史数据 (2001-2022, 当年价) '!W70</f>
        <v>54218.036905075918</v>
      </c>
      <c r="X70" s="104">
        <f>VLOOKUP($A70,情景假设!$A$213:$AP$228,COLUMN(情景假设!E$165),0)</f>
        <v>55942.707130273549</v>
      </c>
      <c r="Y70" s="104">
        <f>VLOOKUP($A70,情景假设!$A$213:$AP$228,COLUMN(情景假设!F$165),0)</f>
        <v>60286.681465256181</v>
      </c>
      <c r="Z70" s="106">
        <f>VLOOKUP($A70,情景假设!$A$213:$AP$228,COLUMN(情景假设!G$165),0)</f>
        <v>65931.921756910233</v>
      </c>
      <c r="AA70" s="104">
        <f>VLOOKUP($A70,情景假设!$A$213:$AP$228,COLUMN(情景假设!H$165),0)</f>
        <v>71476.123762177813</v>
      </c>
      <c r="AB70" s="104">
        <f>VLOOKUP($A70,情景假设!$A$213:$AP$228,COLUMN(情景假设!I$165),0)</f>
        <v>76615.456199827633</v>
      </c>
      <c r="AC70" s="104">
        <f>VLOOKUP($A70,情景假设!$A$213:$AP$228,COLUMN(情景假设!J$165),0)</f>
        <v>81421.176503230818</v>
      </c>
      <c r="AD70" s="104">
        <f>VLOOKUP($A70,情景假设!$A$213:$AP$228,COLUMN(情景假设!K$165),0)</f>
        <v>86019.987785455873</v>
      </c>
      <c r="AE70" s="105">
        <f>VLOOKUP($A70,情景假设!$A$213:$AP$228,COLUMN(情景假设!L$165),0)</f>
        <v>90589.495450395028</v>
      </c>
      <c r="AF70" s="68">
        <f>VLOOKUP($A70,情景假设!$A$213:$AP$228,COLUMN(情景假设!M$165),0)</f>
        <v>95309.66748833179</v>
      </c>
      <c r="AG70" s="104">
        <f>VLOOKUP($A70,情景假设!$A$213:$AP$228,COLUMN(情景假设!N$165),0)</f>
        <v>100206.5013983954</v>
      </c>
      <c r="AH70" s="104">
        <f>VLOOKUP($A70,情景假设!$A$213:$AP$228,COLUMN(情景假设!O$165),0)</f>
        <v>105259.81603105849</v>
      </c>
      <c r="AI70" s="104">
        <f>VLOOKUP($A70,情景假设!$A$213:$AP$228,COLUMN(情景假设!P$165),0)</f>
        <v>110444.732210817</v>
      </c>
      <c r="AJ70" s="106">
        <f>VLOOKUP($A70,情景假设!$A$213:$AP$228,COLUMN(情景假设!Q$165),0)</f>
        <v>115731.3528187295</v>
      </c>
      <c r="AK70" s="104">
        <f>VLOOKUP($A70,情景假设!$A$213:$AP$228,COLUMN(情景假设!R$165),0)</f>
        <v>121088.3063059867</v>
      </c>
      <c r="AL70" s="104">
        <f>VLOOKUP($A70,情景假设!$A$213:$AP$228,COLUMN(情景假设!S$165),0)</f>
        <v>126495.3177542522</v>
      </c>
      <c r="AM70" s="104">
        <f>VLOOKUP($A70,情景假设!$A$213:$AP$228,COLUMN(情景假设!T$165),0)</f>
        <v>131934.1682834517</v>
      </c>
      <c r="AN70" s="104">
        <f>VLOOKUP($A70,情景假设!$A$213:$AP$228,COLUMN(情景假设!U$165),0)</f>
        <v>137385.2857311758</v>
      </c>
      <c r="AO70" s="104">
        <f>VLOOKUP($A70,情景假设!$A$213:$AP$228,COLUMN(情景假设!V$165),0)</f>
        <v>142827.81102372709</v>
      </c>
      <c r="AP70" s="68">
        <f>VLOOKUP($A70,情景假设!$A$213:$AP$228,COLUMN(情景假设!W$165),0)</f>
        <v>148239.68288226961</v>
      </c>
      <c r="AQ70" s="104">
        <f>VLOOKUP($A70,情景假设!$A$213:$AP$228,COLUMN(情景假设!X$165),0)</f>
        <v>153597.74123787339</v>
      </c>
      <c r="AR70" s="104">
        <f>VLOOKUP($A70,情景假设!$A$213:$AP$228,COLUMN(情景假设!Y$165),0)</f>
        <v>158877.84947774961</v>
      </c>
      <c r="AS70" s="104">
        <f>VLOOKUP($A70,情景假设!$A$213:$AP$228,COLUMN(情景假设!Z$165),0)</f>
        <v>164055.0353690343</v>
      </c>
      <c r="AT70" s="69">
        <f>VLOOKUP($A70,情景假设!$A$213:$AP$228,COLUMN(情景假设!AA$165),0)</f>
        <v>169103.65020934891</v>
      </c>
      <c r="AU70" s="104">
        <f>VLOOKUP($A70,情景假设!$A$213:$AP$228,COLUMN(情景假设!AB$165),0)</f>
        <v>173997.54543908031</v>
      </c>
      <c r="AV70" s="104">
        <f>VLOOKUP($A70,情景假设!$A$213:$AP$228,COLUMN(情景假设!AC$165),0)</f>
        <v>178710.26562377569</v>
      </c>
      <c r="AW70" s="104">
        <f>VLOOKUP($A70,情景假设!$A$213:$AP$228,COLUMN(情景假设!AD$165),0)</f>
        <v>183215.2563817286</v>
      </c>
      <c r="AX70" s="104">
        <f>VLOOKUP($A70,情景假设!$A$213:$AP$228,COLUMN(情景假设!AE$165),0)</f>
        <v>187486.08549806161</v>
      </c>
      <c r="AY70" s="105">
        <f>VLOOKUP($A70,情景假设!$A$213:$AP$228,COLUMN(情景假设!AF$165),0)</f>
        <v>191496.67513909319</v>
      </c>
      <c r="AZ70" s="68">
        <f>VLOOKUP($A70,情景假设!$A$213:$AP$228,COLUMN(情景假设!AG$165),0)</f>
        <v>195221.54276684939</v>
      </c>
      <c r="BA70" s="104">
        <f>VLOOKUP($A70,情景假设!$A$213:$AP$228,COLUMN(情景假设!AH$165),0)</f>
        <v>198636.04806067349</v>
      </c>
      <c r="BB70" s="104">
        <f>VLOOKUP($A70,情景假设!$A$213:$AP$228,COLUMN(情景假设!AI$165),0)</f>
        <v>201716.64288878179</v>
      </c>
      <c r="BC70" s="104">
        <f>VLOOKUP($A70,情景假设!$A$213:$AP$228,COLUMN(情景假设!AJ$165),0)</f>
        <v>204441.1211448198</v>
      </c>
      <c r="BD70" s="69">
        <f>VLOOKUP($A70,情景假设!$A$213:$AP$228,COLUMN(情景假设!AK$165),0)</f>
        <v>206788.86508039769</v>
      </c>
      <c r="BE70" s="104">
        <f>VLOOKUP($A70,情景假设!$A$213:$AP$228,COLUMN(情景假设!AL$165),0)</f>
        <v>208741.08463107649</v>
      </c>
      <c r="BF70" s="104">
        <f>VLOOKUP($A70,情景假设!$A$213:$AP$228,COLUMN(情景假设!AM$165),0)</f>
        <v>210281.04615651019</v>
      </c>
      <c r="BG70" s="104">
        <f>VLOOKUP($A70,情景假设!$A$213:$AP$228,COLUMN(情景假设!AN$165),0)</f>
        <v>211394.28700071809</v>
      </c>
      <c r="BH70" s="104">
        <f>VLOOKUP($A70,情景假设!$A$213:$AP$228,COLUMN(情景假设!AO$165),0)</f>
        <v>212068.81232987309</v>
      </c>
      <c r="BI70" s="106">
        <f>VLOOKUP($A70,情景假设!$A$213:$AP$228,COLUMN(情景假设!AP$165),0)</f>
        <v>212295.27082546809</v>
      </c>
    </row>
    <row r="71" spans="1:61" x14ac:dyDescent="0.2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</row>
    <row r="72" spans="1:61" x14ac:dyDescent="0.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</row>
    <row r="73" spans="1:61" x14ac:dyDescent="0.2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</row>
    <row r="74" spans="1:61" x14ac:dyDescent="0.2">
      <c r="A74" s="112" t="s">
        <v>127</v>
      </c>
      <c r="B74">
        <v>1.083</v>
      </c>
      <c r="C74">
        <v>1.091</v>
      </c>
      <c r="D74">
        <v>1.1000000000000001</v>
      </c>
      <c r="E74">
        <v>1.101</v>
      </c>
      <c r="F74">
        <v>1.1140000000000001</v>
      </c>
      <c r="G74">
        <v>1.127</v>
      </c>
      <c r="H74">
        <v>1.1420000000000001</v>
      </c>
      <c r="I74">
        <v>1.097</v>
      </c>
      <c r="J74">
        <v>1.0940000000000001</v>
      </c>
      <c r="K74">
        <v>1.1059999999999999</v>
      </c>
      <c r="L74">
        <v>1.0959999999999999</v>
      </c>
      <c r="M74">
        <v>1.079</v>
      </c>
      <c r="N74">
        <v>1.0780000000000001</v>
      </c>
      <c r="O74">
        <v>1.0740000000000001</v>
      </c>
      <c r="P74">
        <v>1.07</v>
      </c>
      <c r="Q74">
        <v>1.0680000000000001</v>
      </c>
      <c r="R74">
        <v>1.069</v>
      </c>
      <c r="S74">
        <v>1.0669999999999999</v>
      </c>
      <c r="T74">
        <v>1.06</v>
      </c>
      <c r="U74">
        <v>1.022</v>
      </c>
      <c r="V74">
        <v>1.0840000000000001</v>
      </c>
      <c r="W74">
        <v>1.03</v>
      </c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</row>
    <row r="75" spans="1:61" x14ac:dyDescent="0.2">
      <c r="A75" s="113" t="s">
        <v>128</v>
      </c>
      <c r="B75" s="114">
        <f t="shared" ref="B75:S75" si="10">C75/C74</f>
        <v>0.20569891495237672</v>
      </c>
      <c r="C75" s="114">
        <f t="shared" si="10"/>
        <v>0.22441751621304298</v>
      </c>
      <c r="D75" s="114">
        <f t="shared" si="10"/>
        <v>0.24685926783434731</v>
      </c>
      <c r="E75" s="114">
        <f t="shared" si="10"/>
        <v>0.27179205388561639</v>
      </c>
      <c r="F75" s="114">
        <f t="shared" si="10"/>
        <v>0.30277634802857667</v>
      </c>
      <c r="G75" s="114">
        <f t="shared" si="10"/>
        <v>0.34122894422820593</v>
      </c>
      <c r="H75" s="114">
        <f t="shared" si="10"/>
        <v>0.38968345430861123</v>
      </c>
      <c r="I75" s="114">
        <f t="shared" si="10"/>
        <v>0.42748274937654651</v>
      </c>
      <c r="J75" s="114">
        <f t="shared" si="10"/>
        <v>0.46766612781794192</v>
      </c>
      <c r="K75" s="114">
        <f t="shared" si="10"/>
        <v>0.51723873736664372</v>
      </c>
      <c r="L75" s="114">
        <f t="shared" si="10"/>
        <v>0.56689365615384146</v>
      </c>
      <c r="M75" s="114">
        <f t="shared" si="10"/>
        <v>0.61167825498999495</v>
      </c>
      <c r="N75" s="114">
        <f t="shared" si="10"/>
        <v>0.65938915887921457</v>
      </c>
      <c r="O75" s="114">
        <f t="shared" si="10"/>
        <v>0.70818395663627653</v>
      </c>
      <c r="P75" s="114">
        <f t="shared" si="10"/>
        <v>0.75775683360081592</v>
      </c>
      <c r="Q75" s="114">
        <f t="shared" si="10"/>
        <v>0.8092842982856715</v>
      </c>
      <c r="R75" s="114">
        <f t="shared" si="10"/>
        <v>0.86512491486738274</v>
      </c>
      <c r="S75" s="114">
        <f t="shared" si="10"/>
        <v>0.92308828416349731</v>
      </c>
      <c r="T75" s="114">
        <f>U75/U74</f>
        <v>0.97847358121330719</v>
      </c>
      <c r="U75" s="111">
        <v>1</v>
      </c>
      <c r="V75" s="111">
        <f>U75*V74</f>
        <v>1.0840000000000001</v>
      </c>
      <c r="W75" s="111">
        <f>V75*W74</f>
        <v>1.1165200000000002</v>
      </c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</row>
    <row r="76" spans="1:61" x14ac:dyDescent="0.2">
      <c r="A76" s="113" t="s">
        <v>129</v>
      </c>
      <c r="B76" s="115">
        <f>$U$76*B75</f>
        <v>208489.63213153562</v>
      </c>
      <c r="C76" s="115">
        <f t="shared" ref="C76:S76" si="11">$U$76*C75</f>
        <v>227462.18865550534</v>
      </c>
      <c r="D76" s="115">
        <f t="shared" si="11"/>
        <v>250208.40752105589</v>
      </c>
      <c r="E76" s="115">
        <f t="shared" si="11"/>
        <v>275479.45668068255</v>
      </c>
      <c r="F76" s="115">
        <f t="shared" si="11"/>
        <v>306884.11474228039</v>
      </c>
      <c r="G76" s="115">
        <f t="shared" si="11"/>
        <v>345858.39731455001</v>
      </c>
      <c r="H76" s="115">
        <f t="shared" si="11"/>
        <v>394970.28973321617</v>
      </c>
      <c r="I76" s="115">
        <f t="shared" si="11"/>
        <v>433282.40783733811</v>
      </c>
      <c r="J76" s="115">
        <f t="shared" si="11"/>
        <v>474010.95417404792</v>
      </c>
      <c r="K76" s="115">
        <f t="shared" si="11"/>
        <v>524256.11531649699</v>
      </c>
      <c r="L76" s="115">
        <f t="shared" si="11"/>
        <v>574584.70238688064</v>
      </c>
      <c r="M76" s="115">
        <f t="shared" si="11"/>
        <v>619976.89387544419</v>
      </c>
      <c r="N76" s="115">
        <f t="shared" si="11"/>
        <v>668335.0915977289</v>
      </c>
      <c r="O76" s="115">
        <f t="shared" si="11"/>
        <v>717791.88837596087</v>
      </c>
      <c r="P76" s="115">
        <f t="shared" si="11"/>
        <v>768037.32056227815</v>
      </c>
      <c r="Q76" s="115">
        <f t="shared" si="11"/>
        <v>820263.85836051323</v>
      </c>
      <c r="R76" s="115">
        <f t="shared" si="11"/>
        <v>876862.06458738854</v>
      </c>
      <c r="S76" s="115">
        <f t="shared" si="11"/>
        <v>935611.82291474345</v>
      </c>
      <c r="T76" s="115">
        <f>$U$76*T75</f>
        <v>991748.53228962817</v>
      </c>
      <c r="U76" s="54">
        <f>'[1]增加值 (2001-2022, 当年价) '!U2</f>
        <v>1013567</v>
      </c>
      <c r="V76" s="115">
        <f>$U$76*V75</f>
        <v>1098706.628</v>
      </c>
      <c r="W76" s="115">
        <f>$U$76*W75</f>
        <v>1131667.8268400002</v>
      </c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</row>
    <row r="77" spans="1:61" x14ac:dyDescent="0.2">
      <c r="A77" s="113" t="s">
        <v>130</v>
      </c>
      <c r="B77" s="116">
        <f>B76/'历史数据 (2001-2022, 当年价) '!B2</f>
        <v>1.880604386234334</v>
      </c>
      <c r="C77" s="116">
        <f>C76/'历史数据 (2001-2022, 当年价) '!C2</f>
        <v>1.8687729827905077</v>
      </c>
      <c r="D77" s="116">
        <f>D76/'历史数据 (2001-2022, 当年价) '!D2</f>
        <v>1.8207303599209435</v>
      </c>
      <c r="E77" s="116">
        <f>E76/'历史数据 (2001-2022, 当年价) '!E2</f>
        <v>1.7021695269820634</v>
      </c>
      <c r="F77" s="116">
        <f>F76/'历史数据 (2001-2022, 当年价) '!F2</f>
        <v>1.6382976557212348</v>
      </c>
      <c r="G77" s="116">
        <f>G76/'历史数据 (2001-2022, 当年价) '!G2</f>
        <v>1.5761062772236869</v>
      </c>
      <c r="H77" s="116">
        <f>H76/'历史数据 (2001-2022, 当年价) '!H2</f>
        <v>1.462353016850966</v>
      </c>
      <c r="I77" s="116">
        <f>I76/'历史数据 (2001-2022, 当年价) '!I2</f>
        <v>1.3572113916330555</v>
      </c>
      <c r="J77" s="116">
        <f>J76/'历史数据 (2001-2022, 当年价) '!J2</f>
        <v>1.3600771328803327</v>
      </c>
      <c r="K77" s="116">
        <f>K76/'历史数据 (2001-2022, 当年价) '!K2</f>
        <v>1.2720979466782969</v>
      </c>
      <c r="L77" s="116">
        <f>L76/'历史数据 (2001-2022, 当年价) '!L2</f>
        <v>1.1775719696530038</v>
      </c>
      <c r="M77" s="116">
        <f>M76/'历史数据 (2001-2022, 当年价) '!M2</f>
        <v>1.1511324109239931</v>
      </c>
      <c r="N77" s="116">
        <f>N76/'历史数据 (2001-2022, 当年价) '!N2</f>
        <v>1.1271105721193642</v>
      </c>
      <c r="O77" s="116">
        <f>O76/'历史数据 (2001-2022, 当年价) '!O2</f>
        <v>1.1153403425024848</v>
      </c>
      <c r="P77" s="116">
        <f>P76/'历史数据 (2001-2022, 当年价) '!P2</f>
        <v>1.1149425535796456</v>
      </c>
      <c r="Q77" s="116">
        <f>Q76/'历史数据 (2001-2022, 当年价) '!Q2</f>
        <v>1.0989673677660976</v>
      </c>
      <c r="R77" s="116">
        <f>R76/'历史数据 (2001-2022, 当年价) '!R2</f>
        <v>1.0538752770011348</v>
      </c>
      <c r="S77" s="116">
        <f>S76/'历史数据 (2001-2022, 当年价) '!S2</f>
        <v>1.0177646673196517</v>
      </c>
      <c r="T77" s="116">
        <f>T76/'历史数据 (2001-2022, 当年价) '!T2</f>
        <v>1.0053048673650729</v>
      </c>
      <c r="U77" s="116">
        <f>U76/'历史数据 (2001-2022, 当年价) '!U2</f>
        <v>1</v>
      </c>
      <c r="V77" s="116">
        <f>V76/'历史数据 (2001-2022, 当年价) '!V2</f>
        <v>0.95603137385935189</v>
      </c>
      <c r="W77" s="116">
        <f>W76/'历史数据 (2001-2022, 当年价) '!W2</f>
        <v>0.93510254016006533</v>
      </c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</row>
    <row r="78" spans="1:61" x14ac:dyDescent="0.2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</row>
    <row r="79" spans="1:61" x14ac:dyDescent="0.2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</row>
    <row r="80" spans="1:61" x14ac:dyDescent="0.2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</row>
    <row r="81" spans="1:61" x14ac:dyDescent="0.2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F9E7-4BF2-4CEF-AE5A-4B460AF43708}">
  <dimension ref="A1:BI81"/>
  <sheetViews>
    <sheetView zoomScale="90" zoomScaleNormal="90" workbookViewId="0">
      <selection activeCell="A3" sqref="A3:XFD11"/>
    </sheetView>
  </sheetViews>
  <sheetFormatPr defaultRowHeight="14.25" x14ac:dyDescent="0.2"/>
  <cols>
    <col min="1" max="1" width="37.75" customWidth="1"/>
  </cols>
  <sheetData>
    <row r="1" spans="1:61" x14ac:dyDescent="0.2">
      <c r="A1" s="29" t="s">
        <v>59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">
      <c r="A2" s="33" t="s">
        <v>60</v>
      </c>
      <c r="B2" s="34">
        <f>'历史数据 (2001-2022, 当年价) '!B2*B$77</f>
        <v>208489.63213153562</v>
      </c>
      <c r="C2" s="35">
        <f>'历史数据 (2001-2022, 当年价) '!C2*C$77</f>
        <v>227462.18865550534</v>
      </c>
      <c r="D2" s="35">
        <f>'历史数据 (2001-2022, 当年价) '!D2*D$77</f>
        <v>250208.40752105589</v>
      </c>
      <c r="E2" s="35">
        <f>'历史数据 (2001-2022, 当年价) '!E2*E$77</f>
        <v>275479.45668068255</v>
      </c>
      <c r="F2" s="35">
        <f>'历史数据 (2001-2022, 当年价) '!F2*F$77</f>
        <v>306884.11474228039</v>
      </c>
      <c r="G2" s="34">
        <f>'历史数据 (2001-2022, 当年价) '!G2*G$77</f>
        <v>345858.39731455001</v>
      </c>
      <c r="H2" s="35">
        <f>'历史数据 (2001-2022, 当年价) '!H2*H$77</f>
        <v>394970.28973321617</v>
      </c>
      <c r="I2" s="35">
        <f>'历史数据 (2001-2022, 当年价) '!I2*I$77</f>
        <v>433282.40783733811</v>
      </c>
      <c r="J2" s="35">
        <f>'历史数据 (2001-2022, 当年价) '!J2*J$77</f>
        <v>474010.95417404798</v>
      </c>
      <c r="K2" s="5">
        <f>'历史数据 (2001-2022, 当年价) '!K2*K$77</f>
        <v>524256.11531649705</v>
      </c>
      <c r="L2" s="34">
        <f>'历史数据 (2001-2022, 当年价) '!L2*L$77</f>
        <v>574584.70238688064</v>
      </c>
      <c r="M2" s="35">
        <f>'历史数据 (2001-2022, 当年价) '!M2*M$77</f>
        <v>619976.89387544419</v>
      </c>
      <c r="N2" s="35">
        <f>'历史数据 (2001-2022, 当年价) '!N2*N$77</f>
        <v>668335.0915977289</v>
      </c>
      <c r="O2" s="35">
        <f>'历史数据 (2001-2022, 当年价) '!O2*O$77</f>
        <v>717791.88837596087</v>
      </c>
      <c r="P2" s="5">
        <f>'历史数据 (2001-2022, 当年价) '!P2*P$77</f>
        <v>768037.32056227815</v>
      </c>
      <c r="Q2" s="34">
        <f>'历史数据 (2001-2022, 当年价) '!Q2*Q$77</f>
        <v>820263.85836051311</v>
      </c>
      <c r="R2" s="35">
        <f>'历史数据 (2001-2022, 当年价) '!R2*R$77</f>
        <v>876862.06458738854</v>
      </c>
      <c r="S2" s="35">
        <f>'历史数据 (2001-2022, 当年价) '!S2*S$77</f>
        <v>935611.82291474345</v>
      </c>
      <c r="T2" s="35">
        <f>'历史数据 (2001-2022, 当年价) '!T2*T$77</f>
        <v>991748.53228962829</v>
      </c>
      <c r="U2" s="5">
        <f>'历史数据 (2001-2022, 当年价) '!U2*U$77</f>
        <v>1013567</v>
      </c>
      <c r="V2" s="34">
        <f>'历史数据 (2001-2022, 当年价) '!V2*V$77</f>
        <v>1098706.628</v>
      </c>
      <c r="W2" s="35">
        <f>'历史数据 (2001-2022, 当年价) '!W2*W$77</f>
        <v>1131667.8268400002</v>
      </c>
      <c r="X2" s="73">
        <f>情景假设!E10</f>
        <v>1165087.8952659327</v>
      </c>
      <c r="Y2" s="73">
        <f>情景假设!F10</f>
        <v>1237214.5005192244</v>
      </c>
      <c r="Z2" s="74">
        <f>情景假设!G10</f>
        <v>1325076.0418799622</v>
      </c>
      <c r="AA2" s="75">
        <f>情景假设!H10</f>
        <v>1413639.4156459742</v>
      </c>
      <c r="AB2" s="73">
        <f>情景假设!I10</f>
        <v>1492187.9219113362</v>
      </c>
      <c r="AC2" s="73">
        <f>情景假设!J10</f>
        <v>1564031.028772943</v>
      </c>
      <c r="AD2" s="73">
        <f>情景假设!K10</f>
        <v>1631323.507152847</v>
      </c>
      <c r="AE2" s="74">
        <f>情景假设!L10</f>
        <v>1699238.6662424763</v>
      </c>
      <c r="AF2" s="75">
        <f>情景假设!M10</f>
        <v>1764094.914960169</v>
      </c>
      <c r="AG2" s="73">
        <f>情景假设!N10</f>
        <v>1833047.7086542826</v>
      </c>
      <c r="AH2" s="73">
        <f>情景假设!O10</f>
        <v>1903653.4336371995</v>
      </c>
      <c r="AI2" s="73">
        <f>情景假设!P10</f>
        <v>1975607.9125767651</v>
      </c>
      <c r="AJ2" s="74">
        <f>情景假设!Q10</f>
        <v>2047581.2757680682</v>
      </c>
      <c r="AK2" s="75">
        <f>情景假设!R10</f>
        <v>2121912.6196404179</v>
      </c>
      <c r="AL2" s="73">
        <f>情景假设!S10</f>
        <v>2195584.8854980245</v>
      </c>
      <c r="AM2" s="73">
        <f>情景假设!T10</f>
        <v>2269339.4801153657</v>
      </c>
      <c r="AN2" s="73">
        <f>情景假设!U10</f>
        <v>2342974.2484121528</v>
      </c>
      <c r="AO2" s="76">
        <f>情景假设!V10</f>
        <v>2416270.3227543705</v>
      </c>
      <c r="AP2" s="75">
        <f>情景假设!W10</f>
        <v>2488991.8488300256</v>
      </c>
      <c r="AQ2" s="73">
        <f>情景假设!X10</f>
        <v>2560885.9978768285</v>
      </c>
      <c r="AR2" s="73">
        <f>情景假设!Y10</f>
        <v>2631683.3044798104</v>
      </c>
      <c r="AS2" s="73">
        <f>情景假设!Z10</f>
        <v>2701098.3658843124</v>
      </c>
      <c r="AT2" s="76">
        <f>情景假设!AA10</f>
        <v>2768830.934423266</v>
      </c>
      <c r="AU2" s="75">
        <f>情景假设!AB10</f>
        <v>2834567.4291686518</v>
      </c>
      <c r="AV2" s="73">
        <f>情景假设!AC10</f>
        <v>2897982.8862367123</v>
      </c>
      <c r="AW2" s="73">
        <f>情景假设!AD10</f>
        <v>2958743.3592860121</v>
      </c>
      <c r="AX2" s="73">
        <f>情景假设!AE10</f>
        <v>3016508.7726693628</v>
      </c>
      <c r="AY2" s="74">
        <f>情景假设!AF10</f>
        <v>3070936.2195080216</v>
      </c>
      <c r="AZ2" s="75">
        <f>情景假设!AG10</f>
        <v>3121683.6857832614</v>
      </c>
      <c r="BA2" s="73">
        <f>情景假设!AH10</f>
        <v>3168414.1695863926</v>
      </c>
      <c r="BB2" s="73">
        <f>情景假设!AI10</f>
        <v>3210800.1522052223</v>
      </c>
      <c r="BC2" s="73">
        <f>情景假设!AJ10</f>
        <v>3248528.3650952969</v>
      </c>
      <c r="BD2" s="76">
        <f>情景假设!AK10</f>
        <v>3281304.7843992859</v>
      </c>
      <c r="BE2" s="75">
        <f>情景假设!AL10</f>
        <v>3308859.7730087256</v>
      </c>
      <c r="BF2" s="73">
        <f>情景假设!AM10</f>
        <v>3330953.2797276769</v>
      </c>
      <c r="BG2" s="73">
        <f>情景假设!AN10</f>
        <v>3347379.9964474393</v>
      </c>
      <c r="BH2" s="73">
        <f>情景假设!AO10</f>
        <v>3357974.3679335988</v>
      </c>
      <c r="BI2" s="74">
        <f>情景假设!AP10</f>
        <v>3359274.1151788309</v>
      </c>
    </row>
    <row r="3" spans="1:61" x14ac:dyDescent="0.2">
      <c r="A3" s="36" t="s">
        <v>13</v>
      </c>
      <c r="B3" s="37">
        <f>'历史数据 (2001-2022, 当年价) '!B3*B$77</f>
        <v>29675.93721477779</v>
      </c>
      <c r="C3" s="38">
        <f>'历史数据 (2001-2022, 当年价) '!C3*C$77</f>
        <v>30901.469411529</v>
      </c>
      <c r="D3" s="38">
        <f>'历史数据 (2001-2022, 当年价) '!D3*D$77</f>
        <v>31645.386093641948</v>
      </c>
      <c r="E3" s="38">
        <f>'历史数据 (2001-2022, 当年价) '!E3*E$77</f>
        <v>36444.641091354868</v>
      </c>
      <c r="F3" s="39">
        <f>'历史数据 (2001-2022, 当年价) '!F3*F$77</f>
        <v>36724.407910178343</v>
      </c>
      <c r="G3" s="37">
        <f>'历史数据 (2001-2022, 当年价) '!G3*G$77</f>
        <v>37883.920921859433</v>
      </c>
      <c r="H3" s="38">
        <f>'历史数据 (2001-2022, 当年价) '!H3*H$77</f>
        <v>41653.224626077863</v>
      </c>
      <c r="I3" s="38">
        <f>'历史数据 (2001-2022, 当年价) '!I3*I$77</f>
        <v>45368.998120648939</v>
      </c>
      <c r="J3" s="38">
        <f>'历史数据 (2001-2022, 当年价) '!J3*J$77</f>
        <v>47139.865402492462</v>
      </c>
      <c r="K3" s="39">
        <f>'历史数据 (2001-2022, 当年价) '!K3*K$77</f>
        <v>50399.248549447446</v>
      </c>
      <c r="L3" s="37">
        <f>'历史数据 (2001-2022, 当年价) '!L3*L$77</f>
        <v>54312.680927517635</v>
      </c>
      <c r="M3" s="38">
        <f>'历史数据 (2001-2022, 当年价) '!M3*M$77</f>
        <v>58225.658703428679</v>
      </c>
      <c r="N3" s="38">
        <f>'历史数据 (2001-2022, 当年价) '!N3*N$77</f>
        <v>61644.382254581113</v>
      </c>
      <c r="O3" s="38">
        <f>'历史数据 (2001-2022, 当年价) '!O3*O$77</f>
        <v>64101.063232371307</v>
      </c>
      <c r="P3" s="39">
        <f>'历史数据 (2001-2022, 当年价) '!P3*P$77</f>
        <v>66732.21068238109</v>
      </c>
      <c r="Q3" s="37">
        <f>'历史数据 (2001-2022, 当年价) '!Q3*Q$77</f>
        <v>68631.611084360557</v>
      </c>
      <c r="R3" s="38">
        <f>'历史数据 (2001-2022, 当年价) '!R3*R$77</f>
        <v>68143.575410893376</v>
      </c>
      <c r="S3" s="38">
        <f>'历史数据 (2001-2022, 当年价) '!S3*S$77</f>
        <v>68758.857830048146</v>
      </c>
      <c r="T3" s="38">
        <f>'历史数据 (2001-2022, 当年价) '!T3*T$77</f>
        <v>73967.215695633218</v>
      </c>
      <c r="U3" s="39">
        <f>'历史数据 (2001-2022, 当年价) '!U3*U$77</f>
        <v>81396.5</v>
      </c>
      <c r="V3" s="37">
        <f>'历史数据 (2001-2022, 当年价) '!V3*V$77</f>
        <v>82959.622466645262</v>
      </c>
      <c r="W3" s="38">
        <f>'历史数据 (2001-2022, 当年价) '!W3*W$77</f>
        <v>86574.037414115228</v>
      </c>
      <c r="X3" s="77">
        <f>情景假设!E30</f>
        <v>90558.743170404006</v>
      </c>
      <c r="Y3" s="77">
        <f>情景假设!F30</f>
        <v>95114.071838282005</v>
      </c>
      <c r="Z3" s="78">
        <f>情景假设!G30</f>
        <v>98055.627099117191</v>
      </c>
      <c r="AA3" s="79">
        <f>情景假设!H30</f>
        <v>104045.38790911451</v>
      </c>
      <c r="AB3" s="77">
        <f>情景假设!I30</f>
        <v>108382.3764566334</v>
      </c>
      <c r="AC3" s="77">
        <f>情景假设!J30</f>
        <v>112609.1857820329</v>
      </c>
      <c r="AD3" s="77">
        <f>情景假设!K30</f>
        <v>116709.0039321408</v>
      </c>
      <c r="AE3" s="80">
        <f>情景假设!L30</f>
        <v>122345.18396945829</v>
      </c>
      <c r="AF3" s="79">
        <f>情景假设!M30</f>
        <v>124467.49944684459</v>
      </c>
      <c r="AG3" s="77">
        <f>情景假设!N30</f>
        <v>128100.0167530216</v>
      </c>
      <c r="AH3" s="77">
        <f>情景假设!O30</f>
        <v>131553.41657170301</v>
      </c>
      <c r="AI3" s="77">
        <f>情景假设!P30</f>
        <v>134818.93182440061</v>
      </c>
      <c r="AJ3" s="78">
        <f>情景假设!Q30</f>
        <v>137187.94547646056</v>
      </c>
      <c r="AK3" s="79">
        <f>情景假设!R30</f>
        <v>140760.2812389264</v>
      </c>
      <c r="AL3" s="77">
        <f>情景假设!S30</f>
        <v>143427.61725353869</v>
      </c>
      <c r="AM3" s="77">
        <f>情景假设!T30</f>
        <v>145890.01683923529</v>
      </c>
      <c r="AN3" s="77">
        <f>情景假设!U30</f>
        <v>148147.5863776328</v>
      </c>
      <c r="AO3" s="81">
        <f>情景假设!V30</f>
        <v>150202.0580490084</v>
      </c>
      <c r="AP3" s="79">
        <f>情景假设!W30</f>
        <v>152056.70155161049</v>
      </c>
      <c r="AQ3" s="77">
        <f>情景假设!X30</f>
        <v>153716.2243495147</v>
      </c>
      <c r="AR3" s="77">
        <f>情景假设!Y30</f>
        <v>155186.6630784263</v>
      </c>
      <c r="AS3" s="77">
        <f>情景假设!Z30</f>
        <v>156475.26868505299</v>
      </c>
      <c r="AT3" s="81">
        <f>情景假设!AA30</f>
        <v>157590.38777332709</v>
      </c>
      <c r="AU3" s="79">
        <f>情景假设!AB30</f>
        <v>158541.34248819071</v>
      </c>
      <c r="AV3" s="77">
        <f>情景假设!AC30</f>
        <v>159338.31109331539</v>
      </c>
      <c r="AW3" s="77">
        <f>情景假设!AD30</f>
        <v>159992.21120143149</v>
      </c>
      <c r="AX3" s="77">
        <f>情景假设!AE30</f>
        <v>160514.58740294259</v>
      </c>
      <c r="AY3" s="78">
        <f>情景假设!AF30</f>
        <v>160917.50481771529</v>
      </c>
      <c r="AZ3" s="79">
        <f>情景假设!AG30</f>
        <v>161213.4498732035</v>
      </c>
      <c r="BA3" s="77">
        <f>情景假设!AH30</f>
        <v>161415.23939547321</v>
      </c>
      <c r="BB3" s="77">
        <f>情景假设!AI30</f>
        <v>161535.9388934593</v>
      </c>
      <c r="BC3" s="77">
        <f>情景假设!AJ30</f>
        <v>161588.7907252755</v>
      </c>
      <c r="BD3" s="81">
        <f>情景假设!AK30</f>
        <v>161587.15266217591</v>
      </c>
      <c r="BE3" s="79">
        <f>情景假设!AL30</f>
        <v>161544.4472135698</v>
      </c>
      <c r="BF3" s="77">
        <f>情景假设!AM30</f>
        <v>161474.12194738051</v>
      </c>
      <c r="BG3" s="77">
        <f>情景假设!AN30</f>
        <v>161389.62093540031</v>
      </c>
      <c r="BH3" s="77">
        <f>情景假设!AO30</f>
        <v>161304.36737403201</v>
      </c>
      <c r="BI3" s="78">
        <f>情景假设!AP30</f>
        <v>161245.15752858389</v>
      </c>
    </row>
    <row r="4" spans="1:61" x14ac:dyDescent="0.2">
      <c r="A4" s="40" t="s">
        <v>14</v>
      </c>
      <c r="B4" s="37">
        <f>'历史数据 (2001-2022, 当年价) '!B4*B$77</f>
        <v>82472.588935236359</v>
      </c>
      <c r="C4" s="38">
        <f>'历史数据 (2001-2022, 当年价) '!C4*C$77</f>
        <v>89280.442375518236</v>
      </c>
      <c r="D4" s="38">
        <f>'历史数据 (2001-2022, 当年价) '!D4*D$77</f>
        <v>100799.63833201525</v>
      </c>
      <c r="E4" s="38">
        <f>'历史数据 (2001-2022, 当年价) '!E4*E$77</f>
        <v>111960.0304202925</v>
      </c>
      <c r="F4" s="39">
        <f>'历史数据 (2001-2022, 当年价) '!F4*F$77</f>
        <v>127718.90013401274</v>
      </c>
      <c r="G4" s="37">
        <f>'历史数据 (2001-2022, 当年价) '!G4*G$77</f>
        <v>145373.42336474854</v>
      </c>
      <c r="H4" s="38">
        <f>'历史数据 (2001-2022, 当年价) '!H4*H$77</f>
        <v>163331.37833449789</v>
      </c>
      <c r="I4" s="38">
        <f>'历史数据 (2001-2022, 当年价) '!I4*I$77</f>
        <v>178777.31335147261</v>
      </c>
      <c r="J4" s="38">
        <f>'历史数据 (2001-2022, 当年价) '!J4*J$77</f>
        <v>187816.58747999065</v>
      </c>
      <c r="K4" s="39">
        <f>'历史数据 (2001-2022, 当年价) '!K4*K$77</f>
        <v>210052.75645915509</v>
      </c>
      <c r="L4" s="37">
        <f>'历史数据 (2001-2022, 当年价) '!L4*L$77</f>
        <v>229790.33434331449</v>
      </c>
      <c r="M4" s="38">
        <f>'历史数据 (2001-2022, 当年价) '!M4*M$77</f>
        <v>240473.17222739744</v>
      </c>
      <c r="N4" s="38">
        <f>'历史数据 (2001-2022, 当年价) '!N4*N$77</f>
        <v>250594.10025312903</v>
      </c>
      <c r="O4" s="38">
        <f>'历史数据 (2001-2022, 当年价) '!O4*O$77</f>
        <v>260094.46798668895</v>
      </c>
      <c r="P4" s="39">
        <f>'历史数据 (2001-2022, 当年价) '!P4*P$77</f>
        <v>261976.82537780039</v>
      </c>
      <c r="Q4" s="37">
        <f>'历史数据 (2001-2022, 当年价) '!Q4*Q$77</f>
        <v>269693.62544095406</v>
      </c>
      <c r="R4" s="38">
        <f>'历史数据 (2001-2022, 当年价) '!R4*R$77</f>
        <v>289941.42849585827</v>
      </c>
      <c r="S4" s="38">
        <f>'历史数据 (2001-2022, 当年价) '!S4*S$77</f>
        <v>306438.05124800676</v>
      </c>
      <c r="T4" s="38">
        <f>'历史数据 (2001-2022, 当年价) '!T4*T$77</f>
        <v>313513.06904014404</v>
      </c>
      <c r="U4" s="39">
        <f>'历史数据 (2001-2022, 当年价) '!U4*U$77</f>
        <v>312902.90000000002</v>
      </c>
      <c r="V4" s="37">
        <f>'历史数据 (2001-2022, 当年价) '!V4*V$77</f>
        <v>356193.67592506018</v>
      </c>
      <c r="W4" s="38">
        <f>'历史数据 (2001-2022, 当年价) '!W4*W$77</f>
        <v>375578.60517081129</v>
      </c>
      <c r="X4" s="77">
        <f>情景假设!E31</f>
        <v>382017.75648827804</v>
      </c>
      <c r="Y4" s="77">
        <f>情景假设!F31</f>
        <v>397956.02972368977</v>
      </c>
      <c r="Z4" s="78">
        <f>情景假设!G31</f>
        <v>418061.49121312809</v>
      </c>
      <c r="AA4" s="79">
        <f>情景假设!H31</f>
        <v>437012.42897727463</v>
      </c>
      <c r="AB4" s="77">
        <f>情景假设!I31</f>
        <v>453769.03356272698</v>
      </c>
      <c r="AC4" s="77">
        <f>情景假设!J31</f>
        <v>468688.23975390679</v>
      </c>
      <c r="AD4" s="77">
        <f>情景假设!K31</f>
        <v>482310.21272174874</v>
      </c>
      <c r="AE4" s="80">
        <f>情景假设!L31</f>
        <v>495328.0712096818</v>
      </c>
      <c r="AF4" s="79">
        <f>情景假设!M31</f>
        <v>508417.71070928691</v>
      </c>
      <c r="AG4" s="77">
        <f>情景假设!N31</f>
        <v>521698.00229106419</v>
      </c>
      <c r="AH4" s="77">
        <f>情景假设!O31</f>
        <v>535122.02811404725</v>
      </c>
      <c r="AI4" s="77">
        <f>情景假设!P31</f>
        <v>548614.60582097189</v>
      </c>
      <c r="AJ4" s="78">
        <f>情景假设!Q31</f>
        <v>562061.06019833474</v>
      </c>
      <c r="AK4" s="79">
        <f>情景假设!R31</f>
        <v>575328.1128265314</v>
      </c>
      <c r="AL4" s="77">
        <f>情景假设!S31</f>
        <v>588363.37532238802</v>
      </c>
      <c r="AM4" s="77">
        <f>情景假设!T31</f>
        <v>601138.51264049741</v>
      </c>
      <c r="AN4" s="77">
        <f>情景假设!U31</f>
        <v>613624.77733300882</v>
      </c>
      <c r="AO4" s="81">
        <f>情景假设!V31</f>
        <v>625792.99446853052</v>
      </c>
      <c r="AP4" s="79">
        <f>情景假设!W31</f>
        <v>637613.58072150708</v>
      </c>
      <c r="AQ4" s="77">
        <f>情景假设!X31</f>
        <v>649056.59961257607</v>
      </c>
      <c r="AR4" s="77">
        <f>情景假设!Y31</f>
        <v>660091.85389201564</v>
      </c>
      <c r="AS4" s="77">
        <f>情景假设!Z31</f>
        <v>670689.01519937394</v>
      </c>
      <c r="AT4" s="81">
        <f>情景假设!AA31</f>
        <v>680817.79040990653</v>
      </c>
      <c r="AU4" s="79">
        <f>情景假设!AB31</f>
        <v>690448.12348833133</v>
      </c>
      <c r="AV4" s="77">
        <f>情景假设!AC31</f>
        <v>699550.43119928474</v>
      </c>
      <c r="AW4" s="77">
        <f>情景假设!AD31</f>
        <v>708095.87065188319</v>
      </c>
      <c r="AX4" s="77">
        <f>情景假设!AE31</f>
        <v>716056.63635929197</v>
      </c>
      <c r="AY4" s="78">
        <f>情景假设!AF31</f>
        <v>723406.28424836311</v>
      </c>
      <c r="AZ4" s="79">
        <f>情景假设!AG31</f>
        <v>730120.07983606367</v>
      </c>
      <c r="BA4" s="77">
        <f>情景假设!AH31</f>
        <v>736175.36757928494</v>
      </c>
      <c r="BB4" s="77">
        <f>情景假设!AI31</f>
        <v>741551.95818953472</v>
      </c>
      <c r="BC4" s="77">
        <f>情景假设!AJ31</f>
        <v>746232.5304788939</v>
      </c>
      <c r="BD4" s="81">
        <f>情景假设!AK31</f>
        <v>750203.04407258786</v>
      </c>
      <c r="BE4" s="79">
        <f>情景假设!AL31</f>
        <v>753453.15910137945</v>
      </c>
      <c r="BF4" s="77">
        <f>情景假设!AM31</f>
        <v>755976.65879931976</v>
      </c>
      <c r="BG4" s="77">
        <f>情景假设!AN31</f>
        <v>757771.8708160267</v>
      </c>
      <c r="BH4" s="77">
        <f>情景假设!AO31</f>
        <v>758842.08305522404</v>
      </c>
      <c r="BI4" s="78">
        <f>情景假设!AP31</f>
        <v>759195.95003041567</v>
      </c>
    </row>
    <row r="5" spans="1:61" x14ac:dyDescent="0.2">
      <c r="A5" s="40" t="s">
        <v>15</v>
      </c>
      <c r="B5" s="37">
        <f>'历史数据 (2001-2022, 当年价) '!B5*B$77</f>
        <v>11181.133378356233</v>
      </c>
      <c r="C5" s="38">
        <f>'历史数据 (2001-2022, 当年价) '!C5*C$77</f>
        <v>12113.57335174635</v>
      </c>
      <c r="D5" s="38">
        <f>'历史数据 (2001-2022, 当年价) '!D5*D$77</f>
        <v>13675.141587294222</v>
      </c>
      <c r="E5" s="38">
        <f>'历史数据 (2001-2022, 当年价) '!E5*E$77</f>
        <v>14843.769360047083</v>
      </c>
      <c r="F5" s="39">
        <f>'历史数据 (2001-2022, 当年价) '!F5*F$77</f>
        <v>17039.114768328702</v>
      </c>
      <c r="G5" s="37">
        <f>'历史数据 (2001-2022, 当年价) '!G5*G$77</f>
        <v>19622.680762062624</v>
      </c>
      <c r="H5" s="38">
        <f>'历史数据 (2001-2022, 当年价) '!H5*H$77</f>
        <v>22444.194102628626</v>
      </c>
      <c r="I5" s="38">
        <f>'历史数据 (2001-2022, 当年价) '!I5*I$77</f>
        <v>25525.888969277854</v>
      </c>
      <c r="J5" s="38">
        <f>'历史数据 (2001-2022, 当年价) '!J5*J$77</f>
        <v>30848.589489425267</v>
      </c>
      <c r="K5" s="39">
        <f>'历史数据 (2001-2022, 当年价) '!K5*K$77</f>
        <v>34676.499557887699</v>
      </c>
      <c r="L5" s="37">
        <f>'历史数据 (2001-2022, 当年价) '!L5*L$77</f>
        <v>38773.323458779632</v>
      </c>
      <c r="M5" s="38">
        <f>'历史数据 (2001-2022, 当年价) '!M5*M$77</f>
        <v>42472.296546692742</v>
      </c>
      <c r="N5" s="38">
        <f>'历史数据 (2001-2022, 当年价) '!N5*N$77</f>
        <v>46095.215645851218</v>
      </c>
      <c r="O5" s="38">
        <f>'历史数据 (2001-2022, 当年价) '!O5*O$77</f>
        <v>50638.347628195064</v>
      </c>
      <c r="P5" s="39">
        <f>'历史数据 (2001-2022, 当年价) '!P5*P$77</f>
        <v>53251.105784283529</v>
      </c>
      <c r="Q5" s="37">
        <f>'历史数据 (2001-2022, 当年价) '!Q5*Q$77</f>
        <v>56595.610575849489</v>
      </c>
      <c r="R5" s="38">
        <f>'历史数据 (2001-2022, 当年价) '!R5*R$77</f>
        <v>61025.280239916909</v>
      </c>
      <c r="S5" s="38">
        <f>'历史数据 (2001-2022, 当年价) '!S5*S$77</f>
        <v>66656.46135676594</v>
      </c>
      <c r="T5" s="38">
        <f>'历史数据 (2001-2022, 当年价) '!T5*T$77</f>
        <v>71022.878800094404</v>
      </c>
      <c r="U5" s="39">
        <f>'历史数据 (2001-2022, 当年价) '!U5*U$77</f>
        <v>72444.7</v>
      </c>
      <c r="V5" s="37">
        <f>'历史数据 (2001-2022, 当年价) '!V5*V$77</f>
        <v>76614.920254027675</v>
      </c>
      <c r="W5" s="38">
        <f>'历史数据 (2001-2022, 当年价) '!W5*W$77</f>
        <v>77971.748616420751</v>
      </c>
      <c r="X5" s="77">
        <f>情景假设!E32</f>
        <v>82115.32793028075</v>
      </c>
      <c r="Y5" s="77">
        <f>情景假设!F32</f>
        <v>86399.496296246594</v>
      </c>
      <c r="Z5" s="78">
        <f>情景假设!G32</f>
        <v>90105.170847837435</v>
      </c>
      <c r="AA5" s="79">
        <f>情景假设!H32</f>
        <v>94727.031789858549</v>
      </c>
      <c r="AB5" s="77">
        <f>情景假设!I32</f>
        <v>98731.577629558626</v>
      </c>
      <c r="AC5" s="77">
        <f>情景假设!J32</f>
        <v>102606.84992712361</v>
      </c>
      <c r="AD5" s="77">
        <f>情景假设!K32</f>
        <v>106337.8725959162</v>
      </c>
      <c r="AE5" s="80">
        <f>情景假设!L32</f>
        <v>110450.51330576096</v>
      </c>
      <c r="AF5" s="79">
        <f>情景假设!M32</f>
        <v>113317.7682062666</v>
      </c>
      <c r="AG5" s="77">
        <f>情景假设!N32</f>
        <v>116547.4705994418</v>
      </c>
      <c r="AH5" s="77">
        <f>情景假设!O32</f>
        <v>119594.6749966119</v>
      </c>
      <c r="AI5" s="77">
        <f>情景假设!P32</f>
        <v>122455.4694333768</v>
      </c>
      <c r="AJ5" s="78">
        <f>情景假设!Q32</f>
        <v>124902.45782185215</v>
      </c>
      <c r="AK5" s="79">
        <f>情景假设!R32</f>
        <v>127613.2458169399</v>
      </c>
      <c r="AL5" s="77">
        <f>情景假设!S32</f>
        <v>129913.2315248324</v>
      </c>
      <c r="AM5" s="77">
        <f>情景假设!T32</f>
        <v>132032.60330796649</v>
      </c>
      <c r="AN5" s="77">
        <f>情景假设!U32</f>
        <v>133977.6515486995</v>
      </c>
      <c r="AO5" s="81">
        <f>情景假设!V32</f>
        <v>135756.33759265751</v>
      </c>
      <c r="AP5" s="79">
        <f>情景假设!W32</f>
        <v>137378.14475419311</v>
      </c>
      <c r="AQ5" s="77">
        <f>情景假设!X32</f>
        <v>138853.92694581271</v>
      </c>
      <c r="AR5" s="77">
        <f>情景假设!Y32</f>
        <v>140195.75882607701</v>
      </c>
      <c r="AS5" s="77">
        <f>情景假设!Z32</f>
        <v>141416.79100849209</v>
      </c>
      <c r="AT5" s="81">
        <f>情景假设!AA32</f>
        <v>142531.1134931063</v>
      </c>
      <c r="AU5" s="79">
        <f>情景假设!AB32</f>
        <v>143553.63009153021</v>
      </c>
      <c r="AV5" s="77">
        <f>情景假设!AC32</f>
        <v>144499.94623169291</v>
      </c>
      <c r="AW5" s="77">
        <f>情景假设!AD32</f>
        <v>145386.27216559349</v>
      </c>
      <c r="AX5" s="77">
        <f>情景假设!AE32</f>
        <v>146229.343274254</v>
      </c>
      <c r="AY5" s="78">
        <f>情景假设!AF32</f>
        <v>147046.35887965481</v>
      </c>
      <c r="AZ5" s="79">
        <f>情景假设!AG32</f>
        <v>147854.94074225781</v>
      </c>
      <c r="BA5" s="77">
        <f>情景假设!AH32</f>
        <v>148673.1122519692</v>
      </c>
      <c r="BB5" s="77">
        <f>情景假设!AI32</f>
        <v>149519.29921573121</v>
      </c>
      <c r="BC5" s="77">
        <f>情景假设!AJ32</f>
        <v>150412.35311128039</v>
      </c>
      <c r="BD5" s="81">
        <f>情景假设!AK32</f>
        <v>151371.59771837361</v>
      </c>
      <c r="BE5" s="79">
        <f>情景假设!AL32</f>
        <v>152416.9001603784</v>
      </c>
      <c r="BF5" s="77">
        <f>情景假设!AM32</f>
        <v>153568.76759557211</v>
      </c>
      <c r="BG5" s="77">
        <f>情景假设!AN32</f>
        <v>154848.4710949304</v>
      </c>
      <c r="BH5" s="77">
        <f>情景假设!AO32</f>
        <v>156278.1986394464</v>
      </c>
      <c r="BI5" s="78">
        <f>情景假设!AP32</f>
        <v>154526.60929822622</v>
      </c>
    </row>
    <row r="6" spans="1:61" x14ac:dyDescent="0.2">
      <c r="A6" s="40" t="s">
        <v>61</v>
      </c>
      <c r="B6" s="37">
        <f>'历史数据 (2001-2022, 当年价) '!B6*B$77</f>
        <v>12922.19691913198</v>
      </c>
      <c r="C6" s="38">
        <f>'历史数据 (2001-2022, 当年价) '!C6*C$77</f>
        <v>14005.145364926902</v>
      </c>
      <c r="D6" s="38">
        <f>'历史数据 (2001-2022, 当年价) '!D6*D$77</f>
        <v>14410.716652702284</v>
      </c>
      <c r="E6" s="38">
        <f>'历史数据 (2001-2022, 当年价) '!E6*E$77</f>
        <v>15841.240702858573</v>
      </c>
      <c r="F6" s="39">
        <f>'历史数据 (2001-2022, 当年价) '!F6*F$77</f>
        <v>17478.670029358709</v>
      </c>
      <c r="G6" s="37">
        <f>'历史数据 (2001-2022, 当年价) '!G6*G$77</f>
        <v>19206.903926131014</v>
      </c>
      <c r="H6" s="38">
        <f>'历史数据 (2001-2022, 当年价) '!H6*H$77</f>
        <v>21357.812046410043</v>
      </c>
      <c r="I6" s="38">
        <f>'历史数据 (2001-2022, 当年价) '!I6*I$77</f>
        <v>22214.293173693201</v>
      </c>
      <c r="J6" s="38">
        <f>'历史数据 (2001-2022, 当年价) '!J6*J$77</f>
        <v>22471.738420302012</v>
      </c>
      <c r="K6" s="39">
        <f>'历史数据 (2001-2022, 当年价) '!K6*K$77</f>
        <v>23894.578991226455</v>
      </c>
      <c r="L6" s="37">
        <f>'历史数据 (2001-2022, 当年价) '!L6*L$77</f>
        <v>25720.526961160911</v>
      </c>
      <c r="M6" s="38">
        <f>'历史数据 (2001-2022, 当年价) '!M6*M$77</f>
        <v>27354.589707269035</v>
      </c>
      <c r="N6" s="38">
        <f>'历史数据 (2001-2022, 当年价) '!N6*N$77</f>
        <v>29353.002496532965</v>
      </c>
      <c r="O6" s="38">
        <f>'历史数据 (2001-2022, 当年价) '!O6*O$77</f>
        <v>31825.567469102905</v>
      </c>
      <c r="P6" s="39">
        <f>'历史数据 (2001-2022, 当年价) '!P6*P$77</f>
        <v>34027.489263973992</v>
      </c>
      <c r="Q6" s="37">
        <f>'历史数据 (2001-2022, 当年价) '!Q6*Q$77</f>
        <v>36297.463499736106</v>
      </c>
      <c r="R6" s="38">
        <f>'历史数据 (2001-2022, 当年价) '!R6*R$77</f>
        <v>39121.852645308427</v>
      </c>
      <c r="S6" s="38">
        <f>'历史数据 (2001-2022, 当年价) '!S6*S$77</f>
        <v>41053.77693860625</v>
      </c>
      <c r="T6" s="38">
        <f>'历史数据 (2001-2022, 当年价) '!T6*T$77</f>
        <v>42691.5780889854</v>
      </c>
      <c r="U6" s="39">
        <f>'历史数据 (2001-2022, 当年价) '!U6*U$77</f>
        <v>40582.9</v>
      </c>
      <c r="V6" s="37">
        <f>'历史数据 (2001-2022, 当年价) '!V6*V$77</f>
        <v>44991.98369146973</v>
      </c>
      <c r="W6" s="38">
        <f>'历史数据 (2001-2022, 当年价) '!W6*W$77</f>
        <v>46450.003049149032</v>
      </c>
      <c r="X6" s="77">
        <f>X57</f>
        <v>47719.385525712882</v>
      </c>
      <c r="Y6" s="82">
        <f t="shared" ref="Y6:BI10" si="0">Y57</f>
        <v>50897.49808385285</v>
      </c>
      <c r="Z6" s="80">
        <f t="shared" si="0"/>
        <v>54992.312083070778</v>
      </c>
      <c r="AA6" s="79">
        <f t="shared" si="0"/>
        <v>58983.241003012437</v>
      </c>
      <c r="AB6" s="77">
        <f t="shared" si="0"/>
        <v>62634.893699069253</v>
      </c>
      <c r="AC6" s="77">
        <f t="shared" si="0"/>
        <v>65964.574616870697</v>
      </c>
      <c r="AD6" s="77">
        <f t="shared" si="0"/>
        <v>69017.233466315593</v>
      </c>
      <c r="AE6" s="80">
        <f t="shared" si="0"/>
        <v>71862.502434060545</v>
      </c>
      <c r="AF6" s="79">
        <f t="shared" si="0"/>
        <v>74574.758698370511</v>
      </c>
      <c r="AG6" s="77">
        <f t="shared" si="0"/>
        <v>77175.085137201662</v>
      </c>
      <c r="AH6" s="77">
        <f t="shared" si="0"/>
        <v>79672.821773787582</v>
      </c>
      <c r="AI6" s="77">
        <f t="shared" si="0"/>
        <v>82081.102783218696</v>
      </c>
      <c r="AJ6" s="80">
        <f t="shared" si="0"/>
        <v>84416.657046728025</v>
      </c>
      <c r="AK6" s="79">
        <f t="shared" si="0"/>
        <v>86694.88086215833</v>
      </c>
      <c r="AL6" s="77">
        <f t="shared" si="0"/>
        <v>88914.489714764772</v>
      </c>
      <c r="AM6" s="77">
        <f t="shared" si="0"/>
        <v>91069.955882559341</v>
      </c>
      <c r="AN6" s="77">
        <f t="shared" si="0"/>
        <v>93156.020777521509</v>
      </c>
      <c r="AO6" s="81">
        <f t="shared" si="0"/>
        <v>95167.720410557027</v>
      </c>
      <c r="AP6" s="79">
        <f t="shared" si="0"/>
        <v>97100.408359350215</v>
      </c>
      <c r="AQ6" s="77">
        <f t="shared" si="0"/>
        <v>98949.776105386205</v>
      </c>
      <c r="AR6" s="77">
        <f t="shared" si="0"/>
        <v>100711.87063754159</v>
      </c>
      <c r="AS6" s="77">
        <f t="shared" si="0"/>
        <v>102383.10925082079</v>
      </c>
      <c r="AT6" s="81">
        <f t="shared" si="0"/>
        <v>103960.2914995731</v>
      </c>
      <c r="AU6" s="79">
        <f t="shared" si="0"/>
        <v>105440.60829452481</v>
      </c>
      <c r="AV6" s="77">
        <f t="shared" si="0"/>
        <v>106821.64816176939</v>
      </c>
      <c r="AW6" s="77">
        <f t="shared" si="0"/>
        <v>108101.40070920999</v>
      </c>
      <c r="AX6" s="77">
        <f t="shared" si="0"/>
        <v>109278.257371502</v>
      </c>
      <c r="AY6" s="80">
        <f t="shared" si="0"/>
        <v>110351.0095280939</v>
      </c>
      <c r="AZ6" s="79">
        <f t="shared" si="0"/>
        <v>111318.84411028679</v>
      </c>
      <c r="BA6" s="77">
        <f t="shared" si="0"/>
        <v>112181.3368321779</v>
      </c>
      <c r="BB6" s="77">
        <f t="shared" si="0"/>
        <v>112938.4431968181</v>
      </c>
      <c r="BC6" s="77">
        <f t="shared" si="0"/>
        <v>113590.48744281429</v>
      </c>
      <c r="BD6" s="81">
        <f t="shared" si="0"/>
        <v>114138.1496079333</v>
      </c>
      <c r="BE6" s="79">
        <f t="shared" si="0"/>
        <v>114582.4508950154</v>
      </c>
      <c r="BF6" s="77">
        <f t="shared" si="0"/>
        <v>114924.7375317401</v>
      </c>
      <c r="BG6" s="77">
        <f t="shared" si="0"/>
        <v>115166.6633195826</v>
      </c>
      <c r="BH6" s="77">
        <f t="shared" si="0"/>
        <v>115310.1710687595</v>
      </c>
      <c r="BI6" s="80">
        <f t="shared" si="0"/>
        <v>115357.47311524105</v>
      </c>
    </row>
    <row r="7" spans="1:61" x14ac:dyDescent="0.2">
      <c r="A7" s="40" t="s">
        <v>62</v>
      </c>
      <c r="B7" s="37">
        <f>'历史数据 (2001-2022, 当年价) '!B7*B$77</f>
        <v>17152.616485966111</v>
      </c>
      <c r="C7" s="38">
        <f>'历史数据 (2001-2022, 当年价) '!C7*C$77</f>
        <v>18681.749754360146</v>
      </c>
      <c r="D7" s="38">
        <f>'历史数据 (2001-2022, 当年价) '!D7*D$77</f>
        <v>20339.742996748846</v>
      </c>
      <c r="E7" s="38">
        <f>'历史数据 (2001-2022, 当年价) '!E7*E$77</f>
        <v>21201.883194183185</v>
      </c>
      <c r="F7" s="39">
        <f>'历史数据 (2001-2022, 当年价) '!F7*F$77</f>
        <v>22884.560803942069</v>
      </c>
      <c r="G7" s="37">
        <f>'历史数据 (2001-2022, 当年价) '!G7*G$77</f>
        <v>26058.395523850108</v>
      </c>
      <c r="H7" s="38">
        <f>'历史数据 (2001-2022, 当年价) '!H7*H$77</f>
        <v>30623.280761177761</v>
      </c>
      <c r="I7" s="38">
        <f>'历史数据 (2001-2022, 当年价) '!I7*I$77</f>
        <v>35540.208943581521</v>
      </c>
      <c r="J7" s="38">
        <f>'历史数据 (2001-2022, 当年价) '!J7*J$77</f>
        <v>39448.493208340893</v>
      </c>
      <c r="K7" s="39">
        <f>'历史数据 (2001-2022, 当年价) '!K7*K$77</f>
        <v>45678.365859529622</v>
      </c>
      <c r="L7" s="37">
        <f>'历史数据 (2001-2022, 当年价) '!L7*L$77</f>
        <v>51500.521306789298</v>
      </c>
      <c r="M7" s="38">
        <f>'历史数据 (2001-2022, 当年价) '!M7*M$77</f>
        <v>57367.259264602661</v>
      </c>
      <c r="N7" s="38">
        <f>'历史数据 (2001-2022, 当年价) '!N7*N$77</f>
        <v>63443.814282969681</v>
      </c>
      <c r="O7" s="38">
        <f>'历史数据 (2001-2022, 当年价) '!O7*O$77</f>
        <v>70456.495572018976</v>
      </c>
      <c r="P7" s="39">
        <f>'历史数据 (2001-2022, 当年价) '!P7*P$77</f>
        <v>75503.463751392177</v>
      </c>
      <c r="Q7" s="37">
        <f>'历史数据 (2001-2022, 当年价) '!Q7*Q$77</f>
        <v>81020.819704871668</v>
      </c>
      <c r="R7" s="38">
        <f>'历史数据 (2001-2022, 当年价) '!R7*R$77</f>
        <v>85528.934305470306</v>
      </c>
      <c r="S7" s="38">
        <f>'历史数据 (2001-2022, 当年价) '!S7*S$77</f>
        <v>90483.044653986115</v>
      </c>
      <c r="T7" s="38">
        <f>'历史数据 (2001-2022, 当年价) '!T7*T$77</f>
        <v>96158.315337849839</v>
      </c>
      <c r="U7" s="39">
        <f>'历史数据 (2001-2022, 当年价) '!U7*U$77</f>
        <v>96086.1</v>
      </c>
      <c r="V7" s="37">
        <f>'历史数据 (2001-2022, 当年价) '!V7*V$77</f>
        <v>105634.48778242921</v>
      </c>
      <c r="W7" s="38">
        <f>'历史数据 (2001-2022, 当年价) '!W7*W$77</f>
        <v>107085.79216328831</v>
      </c>
      <c r="X7" s="77">
        <f t="shared" ref="X7:X10" si="1">X58</f>
        <v>110187.96727611531</v>
      </c>
      <c r="Y7" s="82">
        <f t="shared" si="0"/>
        <v>117957.96750736541</v>
      </c>
      <c r="Z7" s="80">
        <f t="shared" si="0"/>
        <v>127964.76884782439</v>
      </c>
      <c r="AA7" s="79">
        <f t="shared" si="0"/>
        <v>137678.80771818751</v>
      </c>
      <c r="AB7" s="77">
        <f t="shared" si="0"/>
        <v>146540.60186296809</v>
      </c>
      <c r="AC7" s="77">
        <f t="shared" si="0"/>
        <v>154642.18370388859</v>
      </c>
      <c r="AD7" s="77">
        <f t="shared" si="0"/>
        <v>162159.3663120229</v>
      </c>
      <c r="AE7" s="80">
        <f t="shared" si="0"/>
        <v>169342.16156357829</v>
      </c>
      <c r="AF7" s="79">
        <f t="shared" si="0"/>
        <v>176448.3357606479</v>
      </c>
      <c r="AG7" s="77">
        <f t="shared" si="0"/>
        <v>183544.66397431781</v>
      </c>
      <c r="AH7" s="77">
        <f t="shared" si="0"/>
        <v>190649.42022298739</v>
      </c>
      <c r="AI7" s="77">
        <f t="shared" si="0"/>
        <v>197786.4536308721</v>
      </c>
      <c r="AJ7" s="80">
        <f t="shared" si="0"/>
        <v>204985.30425726311</v>
      </c>
      <c r="AK7" s="79">
        <f t="shared" si="0"/>
        <v>212271.57931000841</v>
      </c>
      <c r="AL7" s="77">
        <f t="shared" si="0"/>
        <v>219635.11576058681</v>
      </c>
      <c r="AM7" s="77">
        <f t="shared" si="0"/>
        <v>227054.6387168736</v>
      </c>
      <c r="AN7" s="77">
        <f t="shared" si="0"/>
        <v>234506.8480005973</v>
      </c>
      <c r="AO7" s="81">
        <f t="shared" si="0"/>
        <v>241966.42170261391</v>
      </c>
      <c r="AP7" s="79">
        <f t="shared" si="0"/>
        <v>249406.04196877961</v>
      </c>
      <c r="AQ7" s="77">
        <f t="shared" si="0"/>
        <v>256796.4451499577</v>
      </c>
      <c r="AR7" s="77">
        <f t="shared" si="0"/>
        <v>264106.49830739439</v>
      </c>
      <c r="AS7" s="77">
        <f t="shared" si="0"/>
        <v>271303.30386490159</v>
      </c>
      <c r="AT7" s="81">
        <f t="shared" si="0"/>
        <v>278352.33393878088</v>
      </c>
      <c r="AU7" s="79">
        <f t="shared" si="0"/>
        <v>285217.59555267682</v>
      </c>
      <c r="AV7" s="77">
        <f t="shared" si="0"/>
        <v>291861.82755674998</v>
      </c>
      <c r="AW7" s="77">
        <f t="shared" si="0"/>
        <v>298246.72961905139</v>
      </c>
      <c r="AX7" s="77">
        <f t="shared" si="0"/>
        <v>304333.22314427211</v>
      </c>
      <c r="AY7" s="80">
        <f t="shared" si="0"/>
        <v>310081.74340518378</v>
      </c>
      <c r="AZ7" s="79">
        <f t="shared" si="0"/>
        <v>315452.56155162217</v>
      </c>
      <c r="BA7" s="77">
        <f t="shared" si="0"/>
        <v>320406.13449927513</v>
      </c>
      <c r="BB7" s="77">
        <f t="shared" si="0"/>
        <v>324903.48000671092</v>
      </c>
      <c r="BC7" s="77">
        <f t="shared" si="0"/>
        <v>328906.57353714848</v>
      </c>
      <c r="BD7" s="81">
        <f t="shared" si="0"/>
        <v>332378.76278655202</v>
      </c>
      <c r="BE7" s="79">
        <f t="shared" si="0"/>
        <v>335285.19505910389</v>
      </c>
      <c r="BF7" s="77">
        <f t="shared" si="0"/>
        <v>337593.25200355757</v>
      </c>
      <c r="BG7" s="77">
        <f t="shared" si="0"/>
        <v>339272.9856097934</v>
      </c>
      <c r="BH7" s="77">
        <f t="shared" si="0"/>
        <v>340297.54882474308</v>
      </c>
      <c r="BI7" s="80">
        <f t="shared" si="0"/>
        <v>340643.61370201141</v>
      </c>
    </row>
    <row r="8" spans="1:61" x14ac:dyDescent="0.2">
      <c r="A8" s="40" t="s">
        <v>63</v>
      </c>
      <c r="B8" s="37">
        <f>'历史数据 (2001-2022, 当年价) '!B8*B$77</f>
        <v>4513.6385874010248</v>
      </c>
      <c r="C8" s="38">
        <f>'历史数据 (2001-2022, 当年价) '!C8*C$77</f>
        <v>5092.0326235075754</v>
      </c>
      <c r="D8" s="38">
        <f>'历史数据 (2001-2022, 当年价) '!D8*D$77</f>
        <v>5691.7851781488607</v>
      </c>
      <c r="E8" s="38">
        <f>'历史数据 (2001-2022, 当年价) '!E8*E$77</f>
        <v>6238.1108824838657</v>
      </c>
      <c r="F8" s="39">
        <f>'历史数据 (2001-2022, 当年价) '!F8*F$77</f>
        <v>6873.8054741095848</v>
      </c>
      <c r="G8" s="37">
        <f>'历史数据 (2001-2022, 当年价) '!G8*G$77</f>
        <v>7553.6469442222424</v>
      </c>
      <c r="H8" s="38">
        <f>'历史数据 (2001-2022, 当年价) '!H8*H$77</f>
        <v>8113.2807727908448</v>
      </c>
      <c r="I8" s="38">
        <f>'历史数据 (2001-2022, 当年价) '!I8*I$77</f>
        <v>8979.4462881834588</v>
      </c>
      <c r="J8" s="38">
        <f>'历史数据 (2001-2022, 当年价) '!J8*J$77</f>
        <v>9462.0566134484743</v>
      </c>
      <c r="K8" s="39">
        <f>'历史数据 (2001-2022, 当年价) '!K8*K$77</f>
        <v>9810.4193647830252</v>
      </c>
      <c r="L8" s="37">
        <f>'历史数据 (2001-2022, 当年价) '!L8*L$77</f>
        <v>10086.374948865838</v>
      </c>
      <c r="M8" s="38">
        <f>'历史数据 (2001-2022, 当年价) '!M8*M$77</f>
        <v>10978.23468974103</v>
      </c>
      <c r="N8" s="38">
        <f>'历史数据 (2001-2022, 当年价) '!N8*N$77</f>
        <v>11528.425064808491</v>
      </c>
      <c r="O8" s="38">
        <f>'历史数据 (2001-2022, 当年价) '!O8*O$77</f>
        <v>12523.822103857652</v>
      </c>
      <c r="P8" s="39">
        <f>'历史数据 (2001-2022, 当年价) '!P8*P$77</f>
        <v>13720.594558606477</v>
      </c>
      <c r="Q8" s="37">
        <f>'历史数据 (2001-2022, 当年价) '!Q8*Q$77</f>
        <v>14954.528147087502</v>
      </c>
      <c r="R8" s="38">
        <f>'历史数据 (2001-2022, 当年价) '!R8*R$77</f>
        <v>15867.146170529086</v>
      </c>
      <c r="S8" s="38">
        <f>'历史数据 (2001-2022, 当年价) '!S8*S$77</f>
        <v>16814.082962921035</v>
      </c>
      <c r="T8" s="38">
        <f>'历史数据 (2001-2022, 当年价) '!T8*T$77</f>
        <v>17998.073570923636</v>
      </c>
      <c r="U8" s="39">
        <f>'历史数据 (2001-2022, 当年价) '!U8*U$77</f>
        <v>15285.4</v>
      </c>
      <c r="V8" s="37">
        <f>'历史数据 (2001-2022, 当年价) '!V8*V$77</f>
        <v>17067.645704961466</v>
      </c>
      <c r="W8" s="38">
        <f>'历史数据 (2001-2022, 当年价) '!W8*W$77</f>
        <v>16696.536385320014</v>
      </c>
      <c r="X8" s="77">
        <f t="shared" si="1"/>
        <v>16997.043313022059</v>
      </c>
      <c r="Y8" s="77">
        <f t="shared" si="0"/>
        <v>17740.302893875909</v>
      </c>
      <c r="Z8" s="80">
        <f t="shared" si="0"/>
        <v>18681.396707030999</v>
      </c>
      <c r="AA8" s="79">
        <f t="shared" si="0"/>
        <v>19587.113308879769</v>
      </c>
      <c r="AB8" s="77">
        <f t="shared" si="0"/>
        <v>20409.147817653091</v>
      </c>
      <c r="AC8" s="77">
        <f t="shared" si="0"/>
        <v>21153.650423673469</v>
      </c>
      <c r="AD8" s="77">
        <f t="shared" si="0"/>
        <v>21830.539327657301</v>
      </c>
      <c r="AE8" s="80">
        <f t="shared" si="0"/>
        <v>22453.030743542829</v>
      </c>
      <c r="AF8" s="79">
        <f t="shared" si="0"/>
        <v>23034.448098570341</v>
      </c>
      <c r="AG8" s="77">
        <f t="shared" si="0"/>
        <v>23579.095586706419</v>
      </c>
      <c r="AH8" s="77">
        <f t="shared" si="0"/>
        <v>24089.368836874411</v>
      </c>
      <c r="AI8" s="77">
        <f t="shared" si="0"/>
        <v>24568.299635803101</v>
      </c>
      <c r="AJ8" s="80">
        <f t="shared" si="0"/>
        <v>25019.500449763989</v>
      </c>
      <c r="AK8" s="79">
        <f t="shared" si="0"/>
        <v>25446.2968933054</v>
      </c>
      <c r="AL8" s="77">
        <f t="shared" si="0"/>
        <v>25849.13316179502</v>
      </c>
      <c r="AM8" s="77">
        <f t="shared" si="0"/>
        <v>26227.80488123318</v>
      </c>
      <c r="AN8" s="77">
        <f t="shared" si="0"/>
        <v>26582.24150690703</v>
      </c>
      <c r="AO8" s="81">
        <f t="shared" si="0"/>
        <v>26912.50218168111</v>
      </c>
      <c r="AP8" s="79">
        <f t="shared" si="0"/>
        <v>27218.770802404979</v>
      </c>
      <c r="AQ8" s="77">
        <f t="shared" si="0"/>
        <v>27501.35040081845</v>
      </c>
      <c r="AR8" s="77">
        <f t="shared" si="0"/>
        <v>27760.656947018779</v>
      </c>
      <c r="AS8" s="77">
        <f t="shared" si="0"/>
        <v>27997.21268356271</v>
      </c>
      <c r="AT8" s="81">
        <f t="shared" si="0"/>
        <v>28211.639096761879</v>
      </c>
      <c r="AU8" s="79">
        <f t="shared" si="0"/>
        <v>28404.649628853502</v>
      </c>
      <c r="AV8" s="77">
        <f t="shared" si="0"/>
        <v>28577.042230676641</v>
      </c>
      <c r="AW8" s="77">
        <f t="shared" si="0"/>
        <v>28729.6918494317</v>
      </c>
      <c r="AX8" s="77">
        <f t="shared" si="0"/>
        <v>28863.542940242289</v>
      </c>
      <c r="AY8" s="80">
        <f t="shared" si="0"/>
        <v>28979.602083743321</v>
      </c>
      <c r="AZ8" s="79">
        <f t="shared" si="0"/>
        <v>29078.930784981669</v>
      </c>
      <c r="BA8" s="77">
        <f t="shared" si="0"/>
        <v>29162.638521683279</v>
      </c>
      <c r="BB8" s="77">
        <f t="shared" si="0"/>
        <v>29231.876102588711</v>
      </c>
      <c r="BC8" s="77">
        <f t="shared" si="0"/>
        <v>29287.829389214821</v>
      </c>
      <c r="BD8" s="81">
        <f t="shared" si="0"/>
        <v>29331.713427209968</v>
      </c>
      <c r="BE8" s="79">
        <f t="shared" si="0"/>
        <v>29364.767026531059</v>
      </c>
      <c r="BF8" s="77">
        <f t="shared" si="0"/>
        <v>29388.247823098871</v>
      </c>
      <c r="BG8" s="77">
        <f t="shared" si="0"/>
        <v>29403.427848457381</v>
      </c>
      <c r="BH8" s="77">
        <f t="shared" si="0"/>
        <v>29411.589628350481</v>
      </c>
      <c r="BI8" s="80">
        <f t="shared" si="0"/>
        <v>29414.0228260886</v>
      </c>
    </row>
    <row r="9" spans="1:61" x14ac:dyDescent="0.2">
      <c r="A9" s="40" t="s">
        <v>64</v>
      </c>
      <c r="B9" s="37">
        <f>'历史数据 (2001-2022, 当年价) '!B9*B$77</f>
        <v>9784.408500699994</v>
      </c>
      <c r="C9" s="38">
        <f>'历史数据 (2001-2022, 当年价) '!C9*C$77</f>
        <v>10382.528937787503</v>
      </c>
      <c r="D9" s="38">
        <f>'历史数据 (2001-2022, 当年价) '!D9*D$77</f>
        <v>11007.589536974048</v>
      </c>
      <c r="E9" s="38">
        <f>'历史数据 (2001-2022, 当年价) '!E9*E$77</f>
        <v>11234.659311987014</v>
      </c>
      <c r="F9" s="39">
        <f>'历史数据 (2001-2022, 当年价) '!F9*F$77</f>
        <v>12264.296250729163</v>
      </c>
      <c r="G9" s="37">
        <f>'历史数据 (2001-2022, 当年价) '!G9*G$77</f>
        <v>15717.404628357772</v>
      </c>
      <c r="H9" s="38">
        <f>'历史数据 (2001-2022, 当年价) '!H9*H$77</f>
        <v>22227.765856134683</v>
      </c>
      <c r="I9" s="38">
        <f>'历史数据 (2001-2022, 当年价) '!I9*I$77</f>
        <v>24898.85730634338</v>
      </c>
      <c r="J9" s="38">
        <f>'历史数据 (2001-2022, 当年价) '!J9*J$77</f>
        <v>29699.732335281249</v>
      </c>
      <c r="K9" s="39">
        <f>'历史数据 (2001-2022, 当年价) '!K9*K$77</f>
        <v>32735.023671667281</v>
      </c>
      <c r="L9" s="37">
        <f>'历史数据 (2001-2022, 当年价) '!L9*L$77</f>
        <v>36207.040865314841</v>
      </c>
      <c r="M9" s="38">
        <f>'历史数据 (2001-2022, 当年价) '!M9*M$77</f>
        <v>40602.972624593269</v>
      </c>
      <c r="N9" s="38">
        <f>'历史数据 (2001-2022, 当年价) '!N9*N$77</f>
        <v>46542.227698753755</v>
      </c>
      <c r="O9" s="38">
        <f>'历史数据 (2001-2022, 当年价) '!O9*O$77</f>
        <v>52257.487203405923</v>
      </c>
      <c r="P9" s="39">
        <f>'历史数据 (2001-2022, 当年价) '!P9*P$77</f>
        <v>62771.042778023329</v>
      </c>
      <c r="Q9" s="37">
        <f>'历史数据 (2001-2022, 当年价) '!Q9*Q$77</f>
        <v>65898.479240726272</v>
      </c>
      <c r="R9" s="38">
        <f>'历史数据 (2001-2022, 当年价) '!R9*R$77</f>
        <v>68337.804624444689</v>
      </c>
      <c r="S9" s="38">
        <f>'历史数据 (2001-2022, 当年价) '!S9*S$77</f>
        <v>71864.668488840805</v>
      </c>
      <c r="T9" s="38">
        <f>'历史数据 (2001-2022, 当年价) '!T9*T$77</f>
        <v>76655.099319507237</v>
      </c>
      <c r="U9" s="39">
        <f>'历史数据 (2001-2022, 当年价) '!U9*U$77</f>
        <v>83617.7</v>
      </c>
      <c r="V9" s="37">
        <f>'历史数据 (2001-2022, 当年价) '!V9*V$77</f>
        <v>87195.415071666503</v>
      </c>
      <c r="W9" s="38">
        <f>'历史数据 (2001-2022, 当年价) '!W9*W$77</f>
        <v>90528.212015436089</v>
      </c>
      <c r="X9" s="77">
        <f t="shared" si="1"/>
        <v>93278.172522829729</v>
      </c>
      <c r="Y9" s="77">
        <f t="shared" si="0"/>
        <v>100143.9015643106</v>
      </c>
      <c r="Z9" s="80">
        <f t="shared" si="0"/>
        <v>108918.51422402691</v>
      </c>
      <c r="AA9" s="79">
        <f t="shared" si="0"/>
        <v>117289.3225312096</v>
      </c>
      <c r="AB9" s="77">
        <f t="shared" si="0"/>
        <v>124793.4300085002</v>
      </c>
      <c r="AC9" s="77">
        <f t="shared" si="0"/>
        <v>131601.50670261131</v>
      </c>
      <c r="AD9" s="77">
        <f t="shared" si="0"/>
        <v>137982.9160413369</v>
      </c>
      <c r="AE9" s="80">
        <f t="shared" si="0"/>
        <v>144292.7514781135</v>
      </c>
      <c r="AF9" s="79">
        <f t="shared" si="0"/>
        <v>150877.89684874081</v>
      </c>
      <c r="AG9" s="77">
        <f t="shared" si="0"/>
        <v>157785.398721907</v>
      </c>
      <c r="AH9" s="77">
        <f t="shared" si="0"/>
        <v>164973.43150178611</v>
      </c>
      <c r="AI9" s="77">
        <f t="shared" si="0"/>
        <v>172390.4223450768</v>
      </c>
      <c r="AJ9" s="80">
        <f t="shared" si="0"/>
        <v>179974.1419645132</v>
      </c>
      <c r="AK9" s="79">
        <f t="shared" si="0"/>
        <v>187661.0422007262</v>
      </c>
      <c r="AL9" s="77">
        <f t="shared" si="0"/>
        <v>195419.27013107151</v>
      </c>
      <c r="AM9" s="77">
        <f t="shared" si="0"/>
        <v>203224.1782588363</v>
      </c>
      <c r="AN9" s="77">
        <f t="shared" si="0"/>
        <v>211049.13040468271</v>
      </c>
      <c r="AO9" s="81">
        <f t="shared" si="0"/>
        <v>218865.56368622719</v>
      </c>
      <c r="AP9" s="79">
        <f t="shared" si="0"/>
        <v>226643.0758623188</v>
      </c>
      <c r="AQ9" s="77">
        <f t="shared" si="0"/>
        <v>234349.53923068431</v>
      </c>
      <c r="AR9" s="77">
        <f t="shared" si="0"/>
        <v>241951.24197310361</v>
      </c>
      <c r="AS9" s="77">
        <f t="shared" si="0"/>
        <v>249413.05750088111</v>
      </c>
      <c r="AT9" s="81">
        <f t="shared" si="0"/>
        <v>256698.64196698731</v>
      </c>
      <c r="AU9" s="79">
        <f t="shared" si="0"/>
        <v>263770.65968309052</v>
      </c>
      <c r="AV9" s="77">
        <f t="shared" si="0"/>
        <v>270591.03571443207</v>
      </c>
      <c r="AW9" s="77">
        <f t="shared" si="0"/>
        <v>277121.23442906328</v>
      </c>
      <c r="AX9" s="77">
        <f t="shared" si="0"/>
        <v>283322.56225781387</v>
      </c>
      <c r="AY9" s="80">
        <f t="shared" si="0"/>
        <v>289156.49238628038</v>
      </c>
      <c r="AZ9" s="79">
        <f t="shared" si="0"/>
        <v>294585.00856017292</v>
      </c>
      <c r="BA9" s="77">
        <f t="shared" si="0"/>
        <v>299570.96465174702</v>
      </c>
      <c r="BB9" s="77">
        <f t="shared" si="0"/>
        <v>304078.45612007601</v>
      </c>
      <c r="BC9" s="77">
        <f t="shared" si="0"/>
        <v>308073.19901433069</v>
      </c>
      <c r="BD9" s="81">
        <f t="shared" si="0"/>
        <v>311522.91173070291</v>
      </c>
      <c r="BE9" s="79">
        <f t="shared" si="0"/>
        <v>314397.69435338711</v>
      </c>
      <c r="BF9" s="77">
        <f t="shared" si="0"/>
        <v>316670.40010162099</v>
      </c>
      <c r="BG9" s="77">
        <f t="shared" si="0"/>
        <v>318316.9931807876</v>
      </c>
      <c r="BH9" s="77">
        <f t="shared" si="0"/>
        <v>319316.88720756891</v>
      </c>
      <c r="BI9" s="80">
        <f t="shared" si="0"/>
        <v>319653.25835739321</v>
      </c>
    </row>
    <row r="10" spans="1:61" x14ac:dyDescent="0.2">
      <c r="A10" s="40" t="s">
        <v>65</v>
      </c>
      <c r="B10" s="37">
        <f>'历史数据 (2001-2022, 当年价) '!B10*B$77</f>
        <v>8849.7481207415294</v>
      </c>
      <c r="C10" s="38">
        <f>'历史数据 (2001-2022, 当年价) '!C10*C$77</f>
        <v>9968.9694766959637</v>
      </c>
      <c r="D10" s="38">
        <f>'历史数据 (2001-2022, 当年价) '!D10*D$77</f>
        <v>11210.23682603325</v>
      </c>
      <c r="E10" s="38">
        <f>'历史数据 (2001-2022, 当年价) '!E10*E$77</f>
        <v>12174.086673928416</v>
      </c>
      <c r="F10" s="39">
        <f>'历史数据 (2001-2022, 当年价) '!F10*F$77</f>
        <v>13897.18752418652</v>
      </c>
      <c r="G10" s="37">
        <f>'历史数据 (2001-2022, 当年价) '!G10*G$77</f>
        <v>16266.835276597949</v>
      </c>
      <c r="H10" s="38">
        <f>'历史数据 (2001-2022, 当年价) '!H10*H$77</f>
        <v>20054.709273094148</v>
      </c>
      <c r="I10" s="38">
        <f>'历史数据 (2001-2022, 当年价) '!I10*I$77</f>
        <v>19815.693481260099</v>
      </c>
      <c r="J10" s="38">
        <f>'历史数据 (2001-2022, 当年价) '!J10*J$77</f>
        <v>25515.727051401482</v>
      </c>
      <c r="K10" s="39">
        <f>'历史数据 (2001-2022, 当年价) '!K10*K$77</f>
        <v>29673.719962985957</v>
      </c>
      <c r="L10" s="37">
        <f>'历史数据 (2001-2022, 当年价) '!L10*L$77</f>
        <v>32713.773617339204</v>
      </c>
      <c r="M10" s="38">
        <f>'历史数据 (2001-2022, 当年价) '!M10*M$77</f>
        <v>35399.508787493542</v>
      </c>
      <c r="N10" s="38">
        <f>'历史数据 (2001-2022, 当年价) '!N10*N$77</f>
        <v>39832.538462927179</v>
      </c>
      <c r="O10" s="38">
        <f>'历史数据 (2001-2022, 当年价) '!O10*O$77</f>
        <v>42479.298420686639</v>
      </c>
      <c r="P10" s="39">
        <f>'历史数据 (2001-2022, 当年价) '!P10*P$77</f>
        <v>47467.341287589115</v>
      </c>
      <c r="Q10" s="37">
        <f>'历史数据 (2001-2022, 当年价) '!Q10*Q$77</f>
        <v>54914.739986851237</v>
      </c>
      <c r="R10" s="38">
        <f>'历史数据 (2001-2022, 当年价) '!R10*R$77</f>
        <v>60161.524062886783</v>
      </c>
      <c r="S10" s="38">
        <f>'历史数据 (2001-2022, 当年价) '!S10*S$77</f>
        <v>65771.006096197845</v>
      </c>
      <c r="T10" s="38">
        <f>'历史数据 (2001-2022, 当年价) '!T10*T$77</f>
        <v>70818.500320559091</v>
      </c>
      <c r="U10" s="39">
        <f>'历史数据 (2001-2022, 当年价) '!U10*U$77</f>
        <v>73425.3</v>
      </c>
      <c r="V10" s="37">
        <f>'历史数据 (2001-2022, 当年价) '!V10*V$77</f>
        <v>74150.558181630418</v>
      </c>
      <c r="W10" s="38">
        <f>'历史数据 (2001-2022, 当年价) '!W10*W$77</f>
        <v>69030.48514791824</v>
      </c>
      <c r="X10" s="77">
        <f t="shared" si="1"/>
        <v>70788.974009325946</v>
      </c>
      <c r="Y10" s="77">
        <f t="shared" si="0"/>
        <v>75148.727036552926</v>
      </c>
      <c r="Z10" s="80">
        <f t="shared" si="0"/>
        <v>80664.390724760728</v>
      </c>
      <c r="AA10" s="79">
        <f t="shared" si="0"/>
        <v>85883.053964000268</v>
      </c>
      <c r="AB10" s="77">
        <f t="shared" si="0"/>
        <v>90534.218165336148</v>
      </c>
      <c r="AC10" s="77">
        <f t="shared" si="0"/>
        <v>94732.766666850337</v>
      </c>
      <c r="AD10" s="77">
        <f t="shared" si="0"/>
        <v>98644.394414611641</v>
      </c>
      <c r="AE10" s="80">
        <f t="shared" si="0"/>
        <v>102478.287694614</v>
      </c>
      <c r="AF10" s="79">
        <f t="shared" si="0"/>
        <v>106433.2748919322</v>
      </c>
      <c r="AG10" s="77">
        <f t="shared" si="0"/>
        <v>110533.3290750741</v>
      </c>
      <c r="AH10" s="77">
        <f t="shared" si="0"/>
        <v>114751.87782824109</v>
      </c>
      <c r="AI10" s="77">
        <f t="shared" si="0"/>
        <v>119057.71505088601</v>
      </c>
      <c r="AJ10" s="80">
        <f t="shared" si="0"/>
        <v>123414.7144464376</v>
      </c>
      <c r="AK10" s="79">
        <f t="shared" si="0"/>
        <v>127787.08366486309</v>
      </c>
      <c r="AL10" s="77">
        <f t="shared" si="0"/>
        <v>132157.1081542545</v>
      </c>
      <c r="AM10" s="77">
        <f t="shared" si="0"/>
        <v>136511.44876994751</v>
      </c>
      <c r="AN10" s="77">
        <f t="shared" si="0"/>
        <v>140836.11433493521</v>
      </c>
      <c r="AO10" s="81">
        <f t="shared" si="0"/>
        <v>145116.51216983679</v>
      </c>
      <c r="AP10" s="79">
        <f t="shared" si="0"/>
        <v>149337.5068644805</v>
      </c>
      <c r="AQ10" s="77">
        <f t="shared" si="0"/>
        <v>153483.48728025981</v>
      </c>
      <c r="AR10" s="77">
        <f t="shared" si="0"/>
        <v>157538.44167275919</v>
      </c>
      <c r="AS10" s="77">
        <f t="shared" si="0"/>
        <v>161486.04071802099</v>
      </c>
      <c r="AT10" s="81">
        <f t="shared" si="0"/>
        <v>165309.7281143752</v>
      </c>
      <c r="AU10" s="79">
        <f t="shared" si="0"/>
        <v>168992.81831636859</v>
      </c>
      <c r="AV10" s="77">
        <f t="shared" si="0"/>
        <v>172518.6008395039</v>
      </c>
      <c r="AW10" s="77">
        <f t="shared" si="0"/>
        <v>175870.45045600311</v>
      </c>
      <c r="AX10" s="77">
        <f t="shared" si="0"/>
        <v>179031.94248447521</v>
      </c>
      <c r="AY10" s="80">
        <f t="shared" si="0"/>
        <v>181986.97226225911</v>
      </c>
      <c r="AZ10" s="79">
        <f t="shared" si="0"/>
        <v>184719.87778039111</v>
      </c>
      <c r="BA10" s="77">
        <f t="shared" si="0"/>
        <v>187215.56435984431</v>
      </c>
      <c r="BB10" s="77">
        <f t="shared" si="0"/>
        <v>189459.6301560862</v>
      </c>
      <c r="BC10" s="77">
        <f t="shared" si="0"/>
        <v>191438.4911993242</v>
      </c>
      <c r="BD10" s="81">
        <f t="shared" si="0"/>
        <v>193139.5046121644</v>
      </c>
      <c r="BE10" s="79">
        <f t="shared" si="0"/>
        <v>194551.08859686629</v>
      </c>
      <c r="BF10" s="77">
        <f t="shared" si="0"/>
        <v>195662.83775274441</v>
      </c>
      <c r="BG10" s="77">
        <f t="shared" si="0"/>
        <v>196465.63227223759</v>
      </c>
      <c r="BH10" s="77">
        <f t="shared" si="0"/>
        <v>196951.73957310681</v>
      </c>
      <c r="BI10" s="80">
        <f t="shared" si="0"/>
        <v>197114.90695518581</v>
      </c>
    </row>
    <row r="11" spans="1:61" x14ac:dyDescent="0.2">
      <c r="A11" s="41" t="s">
        <v>66</v>
      </c>
      <c r="B11" s="42">
        <f>'历史数据 (2001-2022, 当年价) '!B11*B$77</f>
        <v>31937.552049663198</v>
      </c>
      <c r="C11" s="43">
        <f>'历史数据 (2001-2022, 当年价) '!C11*C$77</f>
        <v>37036.464236731954</v>
      </c>
      <c r="D11" s="43">
        <f>'历史数据 (2001-2022, 当年价) '!D11*D$77</f>
        <v>41428.534463569165</v>
      </c>
      <c r="E11" s="43">
        <f>'历史数据 (2001-2022, 当年价) '!E11*E$77</f>
        <v>45540.864826594312</v>
      </c>
      <c r="F11" s="44">
        <f>'历史数据 (2001-2022, 当年价) '!F11*F$77</f>
        <v>52003.008017669003</v>
      </c>
      <c r="G11" s="42">
        <f>'历史数据 (2001-2022, 当年价) '!G11*G$77</f>
        <v>58175.343577348067</v>
      </c>
      <c r="H11" s="43">
        <f>'历史数据 (2001-2022, 当年价) '!H11*H$77</f>
        <v>65164.643960404319</v>
      </c>
      <c r="I11" s="43">
        <f>'历史数据 (2001-2022, 当年价) '!I11*I$77</f>
        <v>72161.979645155414</v>
      </c>
      <c r="J11" s="43">
        <f>'历史数据 (2001-2022, 当年价) '!J11*J$77</f>
        <v>81608.164173365454</v>
      </c>
      <c r="K11" s="44">
        <f>'历史数据 (2001-2022, 当年价) '!K11*K$77</f>
        <v>87335.50289981447</v>
      </c>
      <c r="L11" s="42">
        <f>'历史数据 (2001-2022, 当年价) '!L11*L$77</f>
        <v>95480.12595779878</v>
      </c>
      <c r="M11" s="43">
        <f>'历史数据 (2001-2022, 当年价) '!M11*M$77</f>
        <v>107103.2013242258</v>
      </c>
      <c r="N11" s="43">
        <f>'历史数据 (2001-2022, 当年价) '!N11*N$77</f>
        <v>119301.61086028998</v>
      </c>
      <c r="O11" s="43">
        <f>'历史数据 (2001-2022, 当年价) '!O11*O$77</f>
        <v>133415.33875963348</v>
      </c>
      <c r="P11" s="44">
        <f>'历史数据 (2001-2022, 当年价) '!P11*P$77</f>
        <v>152587.13558397276</v>
      </c>
      <c r="Q11" s="42">
        <f>'历史数据 (2001-2022, 当年价) '!Q11*Q$77</f>
        <v>172256.87078333952</v>
      </c>
      <c r="R11" s="43">
        <f>'历史数据 (2001-2022, 当年价) '!R11*R$77</f>
        <v>188734.62401960831</v>
      </c>
      <c r="S11" s="43">
        <f>'历史数据 (2001-2022, 当年价) '!S11*S$77</f>
        <v>207771.77156290377</v>
      </c>
      <c r="T11" s="43">
        <f>'历史数据 (2001-2022, 当年价) '!T11*T$77</f>
        <v>228923.80211593144</v>
      </c>
      <c r="U11" s="44">
        <f>'历史数据 (2001-2022, 当年价) '!U11*U$77</f>
        <v>237825.3</v>
      </c>
      <c r="V11" s="42">
        <f>'历史数据 (2001-2022, 当年价) '!V11*V$77</f>
        <v>248575.80545442237</v>
      </c>
      <c r="W11" s="43">
        <f>'历史数据 (2001-2022, 当年价) '!W11*W$77</f>
        <v>261752.40687754125</v>
      </c>
      <c r="X11" s="83">
        <f>SUM(X62:X70)</f>
        <v>271424.52502996381</v>
      </c>
      <c r="Y11" s="83">
        <f t="shared" ref="Y11:BI11" si="2">SUM(Y62:Y70)</f>
        <v>295856.50557504839</v>
      </c>
      <c r="Z11" s="84">
        <f t="shared" si="2"/>
        <v>327632.37013316562</v>
      </c>
      <c r="AA11" s="85">
        <f t="shared" si="2"/>
        <v>358433.02844443684</v>
      </c>
      <c r="AB11" s="83">
        <f t="shared" si="2"/>
        <v>386392.64270889055</v>
      </c>
      <c r="AC11" s="83">
        <f t="shared" si="2"/>
        <v>412032.07119598542</v>
      </c>
      <c r="AD11" s="83">
        <f t="shared" si="2"/>
        <v>436331.96834109729</v>
      </c>
      <c r="AE11" s="84">
        <f t="shared" si="2"/>
        <v>460686.16384366574</v>
      </c>
      <c r="AF11" s="85">
        <f t="shared" si="2"/>
        <v>486523.22229950904</v>
      </c>
      <c r="AG11" s="83">
        <f t="shared" si="2"/>
        <v>514084.64651554776</v>
      </c>
      <c r="AH11" s="83">
        <f t="shared" si="2"/>
        <v>543246.39379116066</v>
      </c>
      <c r="AI11" s="83">
        <f t="shared" si="2"/>
        <v>573834.91205215896</v>
      </c>
      <c r="AJ11" s="84">
        <f t="shared" si="2"/>
        <v>605619.49410671496</v>
      </c>
      <c r="AK11" s="85">
        <f t="shared" si="2"/>
        <v>638350.0968269587</v>
      </c>
      <c r="AL11" s="83">
        <f t="shared" si="2"/>
        <v>671905.54447479255</v>
      </c>
      <c r="AM11" s="83">
        <f t="shared" si="2"/>
        <v>706190.32081821642</v>
      </c>
      <c r="AN11" s="83">
        <f t="shared" si="2"/>
        <v>741093.87812816794</v>
      </c>
      <c r="AO11" s="86">
        <f t="shared" si="2"/>
        <v>776490.21249325783</v>
      </c>
      <c r="AP11" s="85">
        <f t="shared" si="2"/>
        <v>812237.61794538109</v>
      </c>
      <c r="AQ11" s="83">
        <f t="shared" si="2"/>
        <v>848178.64880181861</v>
      </c>
      <c r="AR11" s="83">
        <f t="shared" si="2"/>
        <v>884140.319145474</v>
      </c>
      <c r="AS11" s="83">
        <f t="shared" si="2"/>
        <v>919934.56697320589</v>
      </c>
      <c r="AT11" s="86">
        <f t="shared" si="2"/>
        <v>955359.00813044771</v>
      </c>
      <c r="AU11" s="85">
        <f t="shared" si="2"/>
        <v>990198.0016250849</v>
      </c>
      <c r="AV11" s="83">
        <f t="shared" si="2"/>
        <v>1024224.0432092866</v>
      </c>
      <c r="AW11" s="83">
        <f t="shared" si="2"/>
        <v>1057199.4982043444</v>
      </c>
      <c r="AX11" s="83">
        <f t="shared" si="2"/>
        <v>1088878.6774345685</v>
      </c>
      <c r="AY11" s="84">
        <f t="shared" si="2"/>
        <v>1119010.2518967281</v>
      </c>
      <c r="AZ11" s="85">
        <f t="shared" si="2"/>
        <v>1147339.992544282</v>
      </c>
      <c r="BA11" s="83">
        <f t="shared" si="2"/>
        <v>1173613.8114949376</v>
      </c>
      <c r="BB11" s="83">
        <f t="shared" si="2"/>
        <v>1197581.0703242172</v>
      </c>
      <c r="BC11" s="83">
        <f t="shared" si="2"/>
        <v>1218998.1101970144</v>
      </c>
      <c r="BD11" s="86">
        <f t="shared" si="2"/>
        <v>1237631.9477815854</v>
      </c>
      <c r="BE11" s="85">
        <f t="shared" si="2"/>
        <v>1253264.0706024943</v>
      </c>
      <c r="BF11" s="83">
        <f t="shared" si="2"/>
        <v>1265694.256172643</v>
      </c>
      <c r="BG11" s="83">
        <f t="shared" si="2"/>
        <v>1274744.3313702235</v>
      </c>
      <c r="BH11" s="83">
        <f t="shared" si="2"/>
        <v>1280261.7825623679</v>
      </c>
      <c r="BI11" s="84">
        <f t="shared" si="2"/>
        <v>1282123.1233656844</v>
      </c>
    </row>
    <row r="12" spans="1:61" x14ac:dyDescent="0.2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87"/>
      <c r="R12" s="87"/>
      <c r="S12" s="87"/>
      <c r="T12" s="87"/>
      <c r="U12" s="88"/>
      <c r="V12" s="89"/>
      <c r="W12" s="87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</row>
    <row r="13" spans="1:61" x14ac:dyDescent="0.2">
      <c r="A13" s="33" t="s">
        <v>14</v>
      </c>
      <c r="B13" s="34">
        <f>B4</f>
        <v>82472.588935236359</v>
      </c>
      <c r="C13" s="35">
        <f t="shared" ref="C13:W13" si="3">C4</f>
        <v>89280.442375518236</v>
      </c>
      <c r="D13" s="35">
        <f t="shared" si="3"/>
        <v>100799.63833201525</v>
      </c>
      <c r="E13" s="35">
        <f t="shared" si="3"/>
        <v>111960.0304202925</v>
      </c>
      <c r="F13" s="5">
        <f t="shared" si="3"/>
        <v>127718.90013401274</v>
      </c>
      <c r="G13" s="34">
        <f t="shared" si="3"/>
        <v>145373.42336474854</v>
      </c>
      <c r="H13" s="35">
        <f t="shared" si="3"/>
        <v>163331.37833449789</v>
      </c>
      <c r="I13" s="35">
        <f t="shared" si="3"/>
        <v>178777.31335147261</v>
      </c>
      <c r="J13" s="35">
        <f t="shared" si="3"/>
        <v>187816.58747999065</v>
      </c>
      <c r="K13" s="5">
        <f t="shared" si="3"/>
        <v>210052.75645915509</v>
      </c>
      <c r="L13" s="34">
        <f t="shared" si="3"/>
        <v>229790.33434331449</v>
      </c>
      <c r="M13" s="46">
        <f t="shared" si="3"/>
        <v>240473.17222739744</v>
      </c>
      <c r="N13" s="46">
        <f t="shared" si="3"/>
        <v>250594.10025312903</v>
      </c>
      <c r="O13" s="46">
        <f t="shared" si="3"/>
        <v>260094.46798668895</v>
      </c>
      <c r="P13" s="47">
        <f t="shared" si="3"/>
        <v>261976.82537780039</v>
      </c>
      <c r="Q13" s="48">
        <f t="shared" si="3"/>
        <v>269693.62544095406</v>
      </c>
      <c r="R13" s="46">
        <f t="shared" si="3"/>
        <v>289941.42849585827</v>
      </c>
      <c r="S13" s="46">
        <f t="shared" si="3"/>
        <v>306438.05124800676</v>
      </c>
      <c r="T13" s="46">
        <f t="shared" si="3"/>
        <v>313513.06904014404</v>
      </c>
      <c r="U13" s="47">
        <f t="shared" si="3"/>
        <v>312902.90000000002</v>
      </c>
      <c r="V13" s="48">
        <f t="shared" si="3"/>
        <v>356193.67592506018</v>
      </c>
      <c r="W13" s="46">
        <f t="shared" si="3"/>
        <v>375578.60517081129</v>
      </c>
      <c r="X13" s="91">
        <f>X4</f>
        <v>382017.75648827804</v>
      </c>
      <c r="Y13" s="91">
        <f t="shared" ref="Y13:BI13" si="4">Y4</f>
        <v>397956.02972368977</v>
      </c>
      <c r="Z13" s="92">
        <f t="shared" si="4"/>
        <v>418061.49121312809</v>
      </c>
      <c r="AA13" s="93">
        <f t="shared" si="4"/>
        <v>437012.42897727463</v>
      </c>
      <c r="AB13" s="91">
        <f t="shared" si="4"/>
        <v>453769.03356272698</v>
      </c>
      <c r="AC13" s="91">
        <f t="shared" si="4"/>
        <v>468688.23975390679</v>
      </c>
      <c r="AD13" s="91">
        <f t="shared" si="4"/>
        <v>482310.21272174874</v>
      </c>
      <c r="AE13" s="92">
        <f t="shared" si="4"/>
        <v>495328.0712096818</v>
      </c>
      <c r="AF13" s="93">
        <f t="shared" si="4"/>
        <v>508417.71070928691</v>
      </c>
      <c r="AG13" s="91">
        <f t="shared" si="4"/>
        <v>521698.00229106419</v>
      </c>
      <c r="AH13" s="91">
        <f t="shared" si="4"/>
        <v>535122.02811404725</v>
      </c>
      <c r="AI13" s="91">
        <f t="shared" si="4"/>
        <v>548614.60582097189</v>
      </c>
      <c r="AJ13" s="92">
        <f t="shared" si="4"/>
        <v>562061.06019833474</v>
      </c>
      <c r="AK13" s="93">
        <f t="shared" si="4"/>
        <v>575328.1128265314</v>
      </c>
      <c r="AL13" s="91">
        <f t="shared" si="4"/>
        <v>588363.37532238802</v>
      </c>
      <c r="AM13" s="91">
        <f t="shared" si="4"/>
        <v>601138.51264049741</v>
      </c>
      <c r="AN13" s="91">
        <f t="shared" si="4"/>
        <v>613624.77733300882</v>
      </c>
      <c r="AO13" s="94">
        <f t="shared" si="4"/>
        <v>625792.99446853052</v>
      </c>
      <c r="AP13" s="93">
        <f t="shared" si="4"/>
        <v>637613.58072150708</v>
      </c>
      <c r="AQ13" s="91">
        <f t="shared" si="4"/>
        <v>649056.59961257607</v>
      </c>
      <c r="AR13" s="91">
        <f t="shared" si="4"/>
        <v>660091.85389201564</v>
      </c>
      <c r="AS13" s="91">
        <f>AS4</f>
        <v>670689.01519937394</v>
      </c>
      <c r="AT13" s="94">
        <f t="shared" si="4"/>
        <v>680817.79040990653</v>
      </c>
      <c r="AU13" s="93">
        <f t="shared" si="4"/>
        <v>690448.12348833133</v>
      </c>
      <c r="AV13" s="91">
        <f t="shared" si="4"/>
        <v>699550.43119928474</v>
      </c>
      <c r="AW13" s="91">
        <f t="shared" si="4"/>
        <v>708095.87065188319</v>
      </c>
      <c r="AX13" s="91">
        <f t="shared" si="4"/>
        <v>716056.63635929197</v>
      </c>
      <c r="AY13" s="92">
        <f t="shared" si="4"/>
        <v>723406.28424836311</v>
      </c>
      <c r="AZ13" s="93">
        <f t="shared" si="4"/>
        <v>730120.07983606367</v>
      </c>
      <c r="BA13" s="91">
        <f t="shared" si="4"/>
        <v>736175.36757928494</v>
      </c>
      <c r="BB13" s="91">
        <f t="shared" si="4"/>
        <v>741551.95818953472</v>
      </c>
      <c r="BC13" s="91">
        <f t="shared" si="4"/>
        <v>746232.5304788939</v>
      </c>
      <c r="BD13" s="94">
        <f t="shared" si="4"/>
        <v>750203.04407258786</v>
      </c>
      <c r="BE13" s="93">
        <f t="shared" si="4"/>
        <v>753453.15910137945</v>
      </c>
      <c r="BF13" s="91">
        <f t="shared" si="4"/>
        <v>755976.65879931976</v>
      </c>
      <c r="BG13" s="91">
        <f t="shared" si="4"/>
        <v>757771.8708160267</v>
      </c>
      <c r="BH13" s="91">
        <f t="shared" si="4"/>
        <v>758842.08305522404</v>
      </c>
      <c r="BI13" s="92">
        <f t="shared" si="4"/>
        <v>759195.95003041567</v>
      </c>
    </row>
    <row r="14" spans="1:61" x14ac:dyDescent="0.2">
      <c r="A14" s="49" t="s">
        <v>67</v>
      </c>
      <c r="B14" s="50"/>
      <c r="C14" s="51"/>
      <c r="D14" s="51"/>
      <c r="E14" s="51"/>
      <c r="F14" s="52"/>
      <c r="G14" s="50"/>
      <c r="H14" s="51"/>
      <c r="I14" s="51">
        <f>'历史数据 (2001-2022, 当年价) '!I14*I$77</f>
        <v>11675.691302555673</v>
      </c>
      <c r="J14" s="51">
        <f>'历史数据 (2001-2022, 当年价) '!J14*J$77</f>
        <v>11986.509173068849</v>
      </c>
      <c r="K14" s="52">
        <f>'历史数据 (2001-2022, 当年价) '!K14*K$77</f>
        <v>13642.402547215563</v>
      </c>
      <c r="L14" s="50">
        <f>'历史数据 (2001-2022, 当年价) '!L14*L$77</f>
        <v>15284.767301525537</v>
      </c>
      <c r="M14" s="51">
        <f>'历史数据 (2001-2022, 当年价) '!M14*M$77</f>
        <v>15977.00058411059</v>
      </c>
      <c r="N14" s="51">
        <f>'历史数据 (2001-2022, 当年价) '!N14*N$77</f>
        <v>16042.647349483059</v>
      </c>
      <c r="O14" s="51">
        <f>'历史数据 (2001-2022, 当年价) '!O14*O$77</f>
        <v>15765.052945342293</v>
      </c>
      <c r="P14" s="51">
        <f>'历史数据 (2001-2022, 当年价) '!P14*P$77</f>
        <v>15240.595553465613</v>
      </c>
      <c r="Q14" s="50">
        <f>'历史数据 (2001-2022, 当年价) '!Q14*Q$77</f>
        <v>14649.973762874</v>
      </c>
      <c r="R14" s="51">
        <f>'历史数据 (2001-2022, 当年价) '!R14*R$77</f>
        <v>14517.447248030725</v>
      </c>
      <c r="S14" s="51">
        <f>'历史数据 (2001-2022, 当年价) '!S14*S$77</f>
        <v>14773.011258582617</v>
      </c>
      <c r="T14" s="51">
        <f>'历史数据 (2001-2022, 当年价) '!T14*T$77</f>
        <v>15027.04880806837</v>
      </c>
      <c r="U14" s="52">
        <f>'历史数据 (2001-2022, 当年价) '!U14*U$77</f>
        <v>14783.756200003678</v>
      </c>
      <c r="V14" s="51">
        <f>'历史数据 (2001-2022, 当年价) '!V14*V$77</f>
        <v>16423.99901838032</v>
      </c>
      <c r="W14" s="51">
        <f>'历史数据 (2001-2022, 当年价) '!W14*W$77</f>
        <v>18002.06128553487</v>
      </c>
      <c r="X14" s="95">
        <f>VLOOKUP($A14,情景假设!$A$436:$AP$499,COLUMN(情景假设!E$436),0)</f>
        <v>18230.823742726709</v>
      </c>
      <c r="Y14" s="95">
        <f>VLOOKUP($A14,情景假设!$A$436:$AP$499,COLUMN(情景假设!F$436),0)</f>
        <v>18789.392369764661</v>
      </c>
      <c r="Z14" s="96">
        <f>VLOOKUP($A14,情景假设!$A$436:$AP$499,COLUMN(情景假设!G$436),0)</f>
        <v>19481.526213791269</v>
      </c>
      <c r="AA14" s="97">
        <f>VLOOKUP($A14,情景假设!$A$436:$AP$499,COLUMN(情景假设!H$436),0)</f>
        <v>20127.327929913059</v>
      </c>
      <c r="AB14" s="95">
        <f>VLOOKUP($A14,情景假设!$A$436:$AP$499,COLUMN(情景假设!I$436),0)</f>
        <v>20688.169000093181</v>
      </c>
      <c r="AC14" s="95">
        <f>VLOOKUP($A14,情景假设!$A$436:$AP$499,COLUMN(情景假设!J$436),0)</f>
        <v>21165.003937538491</v>
      </c>
      <c r="AD14" s="95">
        <f>VLOOKUP($A14,情景假设!$A$436:$AP$499,COLUMN(情景假设!K$436),0)</f>
        <v>21560.687037900811</v>
      </c>
      <c r="AE14" s="98">
        <f>VLOOKUP($A14,情景假设!$A$436:$AP$499,COLUMN(情景假设!L$436),0)</f>
        <v>21879.75021031914</v>
      </c>
      <c r="AF14" s="95">
        <f>VLOOKUP($A14,情景假设!$A$436:$AP$499,COLUMN(情景假设!M$436),0)</f>
        <v>22127.681652719461</v>
      </c>
      <c r="AG14" s="95">
        <f>VLOOKUP($A14,情景假设!$A$436:$AP$499,COLUMN(情景假设!N$436),0)</f>
        <v>22309.215318768409</v>
      </c>
      <c r="AH14" s="95">
        <f>VLOOKUP($A14,情景假设!$A$436:$AP$499,COLUMN(情景假设!O$436),0)</f>
        <v>22429.481090505498</v>
      </c>
      <c r="AI14" s="95">
        <f>VLOOKUP($A14,情景假设!$A$436:$AP$499,COLUMN(情景假设!P$436),0)</f>
        <v>22494.297431937001</v>
      </c>
      <c r="AJ14" s="96">
        <f>VLOOKUP($A14,情景假设!$A$436:$AP$499,COLUMN(情景假设!Q$436),0)</f>
        <v>22510.007605671879</v>
      </c>
      <c r="AK14" s="97">
        <f>VLOOKUP($A14,情景假设!$A$436:$AP$499,COLUMN(情景假设!R$436),0)</f>
        <v>22482.758790060991</v>
      </c>
      <c r="AL14" s="95">
        <f>VLOOKUP($A14,情景假设!$A$436:$AP$499,COLUMN(情景假设!S$436),0)</f>
        <v>22416.673080560999</v>
      </c>
      <c r="AM14" s="95">
        <f>VLOOKUP($A14,情景假设!$A$436:$AP$499,COLUMN(情景假设!T$436),0)</f>
        <v>22315.477499163298</v>
      </c>
      <c r="AN14" s="95">
        <f>VLOOKUP($A14,情景假设!$A$436:$AP$499,COLUMN(情景假设!U$436),0)</f>
        <v>22183.013833964589</v>
      </c>
      <c r="AO14" s="99">
        <f>VLOOKUP($A14,情景假设!$A$436:$AP$499,COLUMN(情景假设!V$436),0)</f>
        <v>22023.18499791517</v>
      </c>
      <c r="AP14" s="95">
        <f>VLOOKUP($A14,情景假设!$A$436:$AP$499,COLUMN(情景假设!W$436),0)</f>
        <v>21839.907063177048</v>
      </c>
      <c r="AQ14" s="95">
        <f>VLOOKUP($A14,情景假设!$A$436:$AP$499,COLUMN(情景假设!X$436),0)</f>
        <v>21637.067412565291</v>
      </c>
      <c r="AR14" s="95">
        <f>VLOOKUP($A14,情景假设!$A$436:$AP$499,COLUMN(情景假设!Y$436),0)</f>
        <v>21418.489250136339</v>
      </c>
      <c r="AS14" s="95">
        <f>VLOOKUP($A14,情景假设!$A$436:$AP$499,COLUMN(情景假设!Z$436),0)</f>
        <v>21187.902538877781</v>
      </c>
      <c r="AT14" s="95">
        <f>VLOOKUP($A14,情景假设!$A$436:$AP$499,COLUMN(情景假设!AA$436),0)</f>
        <v>20948.921287064441</v>
      </c>
      <c r="AU14" s="97">
        <f>VLOOKUP($A14,情景假设!$A$436:$AP$499,COLUMN(情景假设!AB$436),0)</f>
        <v>20705.026987221161</v>
      </c>
      <c r="AV14" s="95">
        <f>VLOOKUP($A14,情景假设!$A$436:$AP$499,COLUMN(情景假设!AC$436),0)</f>
        <v>20459.55792264179</v>
      </c>
      <c r="AW14" s="95">
        <f>VLOOKUP($A14,情景假设!$A$436:$AP$499,COLUMN(情景假设!AD$436),0)</f>
        <v>20215.703995019339</v>
      </c>
      <c r="AX14" s="95">
        <f>VLOOKUP($A14,情景假设!$A$436:$AP$499,COLUMN(情景假设!AE$436),0)</f>
        <v>19976.50669124737</v>
      </c>
      <c r="AY14" s="98">
        <f>VLOOKUP($A14,情景假设!$A$436:$AP$499,COLUMN(情景假设!AF$436),0)</f>
        <v>19744.86379572549</v>
      </c>
      <c r="AZ14" s="97">
        <f>VLOOKUP($A14,情景假设!$A$436:$AP$499,COLUMN(情景假设!AG$436),0)</f>
        <v>19523.538464207399</v>
      </c>
      <c r="BA14" s="95">
        <f>VLOOKUP($A14,情景假设!$A$436:$AP$499,COLUMN(情景假设!AH$436),0)</f>
        <v>19315.172304026979</v>
      </c>
      <c r="BB14" s="95">
        <f>VLOOKUP($A14,情景假设!$A$436:$AP$499,COLUMN(情景假设!AI$436),0)</f>
        <v>19122.30215123024</v>
      </c>
      <c r="BC14" s="95">
        <f>VLOOKUP($A14,情景假设!$A$436:$AP$499,COLUMN(情景假设!AJ$436),0)</f>
        <v>18947.380295848539</v>
      </c>
      <c r="BD14" s="99">
        <f>VLOOKUP($A14,情景假设!$A$436:$AP$499,COLUMN(情景假设!AK$436),0)</f>
        <v>18792.797980810039</v>
      </c>
      <c r="BE14" s="95">
        <f>VLOOKUP($A14,情景假设!$A$436:$AP$499,COLUMN(情景假设!AL$436),0)</f>
        <v>18660.91208688054</v>
      </c>
      <c r="BF14" s="95">
        <f>VLOOKUP($A14,情景假设!$A$436:$AP$499,COLUMN(情景假设!AM$436),0)</f>
        <v>18554.075015266801</v>
      </c>
      <c r="BG14" s="95">
        <f>VLOOKUP($A14,情景假设!$A$436:$AP$499,COLUMN(情景假设!AN$436),0)</f>
        <v>18474.667891544512</v>
      </c>
      <c r="BH14" s="95">
        <f>VLOOKUP($A14,情景假设!$A$436:$AP$499,COLUMN(情景假设!AO$436),0)</f>
        <v>18425.137340668411</v>
      </c>
      <c r="BI14" s="98">
        <f>VLOOKUP($A14,情景假设!$A$436:$AP$499,COLUMN(情景假设!AP$436),0)</f>
        <v>18408.036225216601</v>
      </c>
    </row>
    <row r="15" spans="1:61" x14ac:dyDescent="0.2">
      <c r="A15" s="23" t="s">
        <v>68</v>
      </c>
      <c r="B15" s="53"/>
      <c r="C15" s="54"/>
      <c r="D15" s="54"/>
      <c r="E15" s="54"/>
      <c r="F15" s="55"/>
      <c r="G15" s="53"/>
      <c r="H15" s="54"/>
      <c r="I15" s="54">
        <f>'历史数据 (2001-2022, 当年价) '!I15*I$77</f>
        <v>12283.179582633313</v>
      </c>
      <c r="J15" s="54">
        <f>'历史数据 (2001-2022, 当年价) '!J15*J$77</f>
        <v>12202.638496028681</v>
      </c>
      <c r="K15" s="55">
        <f>'历史数据 (2001-2022, 当年价) '!K15*K$77</f>
        <v>11826.461249538334</v>
      </c>
      <c r="L15" s="53">
        <f>'历史数据 (2001-2022, 当年价) '!L15*L$77</f>
        <v>11943.371736968709</v>
      </c>
      <c r="M15" s="54">
        <f>'历史数据 (2001-2022, 当年价) '!M15*M$77</f>
        <v>11733.855261453687</v>
      </c>
      <c r="N15" s="54">
        <f>'历史数据 (2001-2022, 当年价) '!N15*N$77</f>
        <v>11403.079682203779</v>
      </c>
      <c r="O15" s="54">
        <f>'历史数据 (2001-2022, 当年价) '!O15*O$77</f>
        <v>11315.090716981736</v>
      </c>
      <c r="P15" s="54">
        <f>'历史数据 (2001-2022, 当年价) '!P15*P$77</f>
        <v>11185.568962035375</v>
      </c>
      <c r="Q15" s="53">
        <f>'历史数据 (2001-2022, 当年价) '!Q15*Q$77</f>
        <v>10904.914030827651</v>
      </c>
      <c r="R15" s="54">
        <f>'历史数据 (2001-2022, 当年价) '!R15*R$77</f>
        <v>10740.037662864512</v>
      </c>
      <c r="S15" s="54">
        <f>'历史数据 (2001-2022, 当年价) '!S15*S$77</f>
        <v>10907.716769371638</v>
      </c>
      <c r="T15" s="54">
        <f>'历史数据 (2001-2022, 当年价) '!T15*T$77</f>
        <v>10905.983026745087</v>
      </c>
      <c r="U15" s="55">
        <f>'历史数据 (2001-2022, 当年价) '!U15*U$77</f>
        <v>10602.811030571023</v>
      </c>
      <c r="V15" s="54">
        <f>'历史数据 (2001-2022, 当年价) '!V15*V$77</f>
        <v>11470.075268301911</v>
      </c>
      <c r="W15" s="54">
        <f>'历史数据 (2001-2022, 当年价) '!W15*W$77</f>
        <v>12304.162743704102</v>
      </c>
      <c r="X15" s="100">
        <f>VLOOKUP($A15,情景假设!$A$436:$AP$499,COLUMN(情景假设!E$436),0)</f>
        <v>12386.805768010039</v>
      </c>
      <c r="Y15" s="100">
        <f>VLOOKUP($A15,情景假设!$A$436:$AP$499,COLUMN(情景假设!F$436),0)</f>
        <v>12593.494199443459</v>
      </c>
      <c r="Z15" s="101">
        <f>VLOOKUP($A15,情景假设!$A$436:$AP$499,COLUMN(情景假设!G$436),0)</f>
        <v>12862.05988837426</v>
      </c>
      <c r="AA15" s="65">
        <f>VLOOKUP($A15,情景假设!$A$436:$AP$499,COLUMN(情景假设!H$436),0)</f>
        <v>13136.448431255059</v>
      </c>
      <c r="AB15" s="100">
        <f>VLOOKUP($A15,情景假设!$A$436:$AP$499,COLUMN(情景假设!I$436),0)</f>
        <v>13396.357139123529</v>
      </c>
      <c r="AC15" s="100">
        <f>VLOOKUP($A15,情景假设!$A$436:$AP$499,COLUMN(情景假设!J$436),0)</f>
        <v>13630.22516626677</v>
      </c>
      <c r="AD15" s="100">
        <f>VLOOKUP($A15,情景假设!$A$436:$AP$499,COLUMN(情景假设!K$436),0)</f>
        <v>13825.89175705187</v>
      </c>
      <c r="AE15" s="102">
        <f>VLOOKUP($A15,情景假设!$A$436:$AP$499,COLUMN(情景假设!L$436),0)</f>
        <v>13970.86612792995</v>
      </c>
      <c r="AF15" s="100">
        <f>VLOOKUP($A15,情景假设!$A$436:$AP$499,COLUMN(情景假设!M$436),0)</f>
        <v>14056.55178983826</v>
      </c>
      <c r="AG15" s="100">
        <f>VLOOKUP($A15,情景假设!$A$436:$AP$499,COLUMN(情景假设!N$436),0)</f>
        <v>14090.31536364597</v>
      </c>
      <c r="AH15" s="100">
        <f>VLOOKUP($A15,情景假设!$A$436:$AP$499,COLUMN(情景假设!O$436),0)</f>
        <v>14084.104109764099</v>
      </c>
      <c r="AI15" s="100">
        <f>VLOOKUP($A15,情景假设!$A$436:$AP$499,COLUMN(情景假设!P$436),0)</f>
        <v>14050.263961641151</v>
      </c>
      <c r="AJ15" s="101">
        <f>VLOOKUP($A15,情景假设!$A$436:$AP$499,COLUMN(情景假设!Q$436),0)</f>
        <v>14001.244185193989</v>
      </c>
      <c r="AK15" s="65">
        <f>VLOOKUP($A15,情景假设!$A$436:$AP$499,COLUMN(情景假设!R$436),0)</f>
        <v>13947.441949143589</v>
      </c>
      <c r="AL15" s="100">
        <f>VLOOKUP($A15,情景假设!$A$436:$AP$499,COLUMN(情景假设!S$436),0)</f>
        <v>13891.277180034909</v>
      </c>
      <c r="AM15" s="100">
        <f>VLOOKUP($A15,情景假设!$A$436:$AP$499,COLUMN(情景假设!T$436),0)</f>
        <v>13833.18290843554</v>
      </c>
      <c r="AN15" s="100">
        <f>VLOOKUP($A15,情景假设!$A$436:$AP$499,COLUMN(情景假设!U$436),0)</f>
        <v>13773.58632027412</v>
      </c>
      <c r="AO15" s="66">
        <f>VLOOKUP($A15,情景假设!$A$436:$AP$499,COLUMN(情景假设!V$436),0)</f>
        <v>13712.908241026311</v>
      </c>
      <c r="AP15" s="100">
        <f>VLOOKUP($A15,情景假设!$A$436:$AP$499,COLUMN(情景假设!W$436),0)</f>
        <v>13651.562749261449</v>
      </c>
      <c r="AQ15" s="100">
        <f>VLOOKUP($A15,情景假设!$A$436:$AP$499,COLUMN(情景假设!X$436),0)</f>
        <v>13589.956916409041</v>
      </c>
      <c r="AR15" s="100">
        <f>VLOOKUP($A15,情景假设!$A$436:$AP$499,COLUMN(情景假设!Y$436),0)</f>
        <v>13528.49066933508</v>
      </c>
      <c r="AS15" s="100">
        <f>VLOOKUP($A15,情景假设!$A$436:$AP$499,COLUMN(情景假设!Z$436),0)</f>
        <v>13467.55677215371</v>
      </c>
      <c r="AT15" s="100">
        <f>VLOOKUP($A15,情景假设!$A$436:$AP$499,COLUMN(情景假设!AA$436),0)</f>
        <v>13407.540923633211</v>
      </c>
      <c r="AU15" s="65">
        <f>VLOOKUP($A15,情景假设!$A$436:$AP$499,COLUMN(情景假设!AB$436),0)</f>
        <v>13348.82196658909</v>
      </c>
      <c r="AV15" s="100">
        <f>VLOOKUP($A15,情景假设!$A$436:$AP$499,COLUMN(情景假设!AC$436),0)</f>
        <v>13291.77220578016</v>
      </c>
      <c r="AW15" s="100">
        <f>VLOOKUP($A15,情景假设!$A$436:$AP$499,COLUMN(情景假设!AD$436),0)</f>
        <v>13236.757831035889</v>
      </c>
      <c r="AX15" s="100">
        <f>VLOOKUP($A15,情景假设!$A$436:$AP$499,COLUMN(情景假设!AE$436),0)</f>
        <v>13184.13944264085</v>
      </c>
      <c r="AY15" s="102">
        <f>VLOOKUP($A15,情景假设!$A$436:$AP$499,COLUMN(情景假设!AF$436),0)</f>
        <v>13134.272676378891</v>
      </c>
      <c r="AZ15" s="65">
        <f>VLOOKUP($A15,情景假设!$A$436:$AP$499,COLUMN(情景假设!AG$436),0)</f>
        <v>13087.508926096591</v>
      </c>
      <c r="BA15" s="100">
        <f>VLOOKUP($A15,情景假设!$A$436:$AP$499,COLUMN(情景假设!AH$436),0)</f>
        <v>13044.19616217658</v>
      </c>
      <c r="BB15" s="100">
        <f>VLOOKUP($A15,情景假设!$A$436:$AP$499,COLUMN(情景假设!AI$436),0)</f>
        <v>13004.67984491779</v>
      </c>
      <c r="BC15" s="100">
        <f>VLOOKUP($A15,情景假设!$A$436:$AP$499,COLUMN(情景假设!AJ$436),0)</f>
        <v>12969.303932499721</v>
      </c>
      <c r="BD15" s="66">
        <f>VLOOKUP($A15,情景假设!$A$436:$AP$499,COLUMN(情景假设!AK$436),0)</f>
        <v>12938.41198396198</v>
      </c>
      <c r="BE15" s="100">
        <f>VLOOKUP($A15,情景假设!$A$436:$AP$499,COLUMN(情景假设!AL$436),0)</f>
        <v>12912.3483584605</v>
      </c>
      <c r="BF15" s="100">
        <f>VLOOKUP($A15,情景假设!$A$436:$AP$499,COLUMN(情景假设!AM$436),0)</f>
        <v>12891.45951297011</v>
      </c>
      <c r="BG15" s="100">
        <f>VLOOKUP($A15,情景假设!$A$436:$AP$499,COLUMN(情景假设!AN$436),0)</f>
        <v>12876.095401594341</v>
      </c>
      <c r="BH15" s="100">
        <f>VLOOKUP($A15,情景假设!$A$436:$AP$499,COLUMN(情景假设!AO$436),0)</f>
        <v>12866.61098072309</v>
      </c>
      <c r="BI15" s="102">
        <f>VLOOKUP($A15,情景假设!$A$436:$AP$499,COLUMN(情景假设!AP$436),0)</f>
        <v>12863.36782545331</v>
      </c>
    </row>
    <row r="16" spans="1:61" x14ac:dyDescent="0.2">
      <c r="A16" s="23" t="s">
        <v>69</v>
      </c>
      <c r="B16" s="53"/>
      <c r="C16" s="54"/>
      <c r="D16" s="54"/>
      <c r="E16" s="54"/>
      <c r="F16" s="55"/>
      <c r="G16" s="53"/>
      <c r="H16" s="54"/>
      <c r="I16" s="54">
        <f>'历史数据 (2001-2022, 当年价) '!I16*I$77</f>
        <v>2043.0118588044513</v>
      </c>
      <c r="J16" s="54">
        <f>'历史数据 (2001-2022, 当年价) '!J16*J$77</f>
        <v>2426.630321654618</v>
      </c>
      <c r="K16" s="55">
        <f>'历史数据 (2001-2022, 当年价) '!K16*K$77</f>
        <v>2841.9828585560304</v>
      </c>
      <c r="L16" s="53">
        <f>'历史数据 (2001-2022, 当年价) '!L16*L$77</f>
        <v>3276.9674000897576</v>
      </c>
      <c r="M16" s="54">
        <f>'历史数据 (2001-2022, 当年价) '!M16*M$77</f>
        <v>3762.3007435323352</v>
      </c>
      <c r="N16" s="54">
        <f>'历史数据 (2001-2022, 当年价) '!N16*N$77</f>
        <v>4110.1450364962056</v>
      </c>
      <c r="O16" s="54">
        <f>'历史数据 (2001-2022, 当年价) '!O16*O$77</f>
        <v>4358.206514887198</v>
      </c>
      <c r="P16" s="54">
        <f>'历史数据 (2001-2022, 当年价) '!P16*P$77</f>
        <v>4238.0296569708398</v>
      </c>
      <c r="Q16" s="53">
        <f>'历史数据 (2001-2022, 当年价) '!Q16*Q$77</f>
        <v>4028.2983329052572</v>
      </c>
      <c r="R16" s="54">
        <f>'历史数据 (2001-2022, 当年价) '!R16*R$77</f>
        <v>3963.3151687311879</v>
      </c>
      <c r="S16" s="54">
        <f>'历史数据 (2001-2022, 当年价) '!S16*S$77</f>
        <v>3760.7926246739084</v>
      </c>
      <c r="T16" s="54">
        <f>'历史数据 (2001-2022, 当年价) '!T16*T$77</f>
        <v>3883.4799374977438</v>
      </c>
      <c r="U16" s="55">
        <f>'历史数据 (2001-2022, 当年价) '!U16*U$77</f>
        <v>3696.6327461554224</v>
      </c>
      <c r="V16" s="103">
        <f>'历史数据 (2001-2022, 当年价) '!V16*V$77</f>
        <v>3979.7568976278721</v>
      </c>
      <c r="W16" s="103">
        <f>'历史数据 (2001-2022, 当年价) '!W16*W$77</f>
        <v>4568.3236898109044</v>
      </c>
      <c r="X16" s="100">
        <f>VLOOKUP($A16,情景假设!$A$436:$AP$499,COLUMN(情景假设!E$436),0)</f>
        <v>4572.8412406367779</v>
      </c>
      <c r="Y16" s="100">
        <f>VLOOKUP($A16,情景假设!$A$436:$AP$499,COLUMN(情景假设!F$436),0)</f>
        <v>4588.588251567985</v>
      </c>
      <c r="Z16" s="101">
        <f>VLOOKUP($A16,情景假设!$A$436:$AP$499,COLUMN(情景假设!G$436),0)</f>
        <v>4618.953191600599</v>
      </c>
      <c r="AA16" s="65">
        <f>VLOOKUP($A16,情景假设!$A$436:$AP$499,COLUMN(情景假设!H$436),0)</f>
        <v>4665.9877880149634</v>
      </c>
      <c r="AB16" s="100">
        <f>VLOOKUP($A16,情景假设!$A$436:$AP$499,COLUMN(情景假设!I$436),0)</f>
        <v>4725.7233385836498</v>
      </c>
      <c r="AC16" s="100">
        <f>VLOOKUP($A16,情景假设!$A$436:$AP$499,COLUMN(情景假设!J$436),0)</f>
        <v>4792.5096871060814</v>
      </c>
      <c r="AD16" s="100">
        <f>VLOOKUP($A16,情景假设!$A$436:$AP$499,COLUMN(情景假设!K$436),0)</f>
        <v>4860.4118463090981</v>
      </c>
      <c r="AE16" s="102">
        <f>VLOOKUP($A16,情景假设!$A$436:$AP$499,COLUMN(情景假设!L$436),0)</f>
        <v>4923.1589755573168</v>
      </c>
      <c r="AF16" s="100">
        <f>VLOOKUP($A16,情景假设!$A$436:$AP$499,COLUMN(情景假设!M$436),0)</f>
        <v>4975.1266247012854</v>
      </c>
      <c r="AG16" s="100">
        <f>VLOOKUP($A16,情景假设!$A$436:$AP$499,COLUMN(情景假设!N$436),0)</f>
        <v>5014.3697133489077</v>
      </c>
      <c r="AH16" s="100">
        <f>VLOOKUP($A16,情景假设!$A$436:$AP$499,COLUMN(情景假设!O$436),0)</f>
        <v>5039.9515556623601</v>
      </c>
      <c r="AI16" s="100">
        <f>VLOOKUP($A16,情景假设!$A$436:$AP$499,COLUMN(情景假设!P$436),0)</f>
        <v>5051.0309864698584</v>
      </c>
      <c r="AJ16" s="101">
        <f>VLOOKUP($A16,情景假设!$A$436:$AP$499,COLUMN(情景假设!Q$436),0)</f>
        <v>5046.8828878141503</v>
      </c>
      <c r="AK16" s="65">
        <f>VLOOKUP($A16,情景假设!$A$436:$AP$499,COLUMN(情景假设!R$436),0)</f>
        <v>5027.2394933433643</v>
      </c>
      <c r="AL16" s="100">
        <f>VLOOKUP($A16,情景假设!$A$436:$AP$499,COLUMN(情景假设!S$436),0)</f>
        <v>4993.2553403818338</v>
      </c>
      <c r="AM16" s="100">
        <f>VLOOKUP($A16,情景假设!$A$436:$AP$499,COLUMN(情景假设!T$436),0)</f>
        <v>4946.503179343742</v>
      </c>
      <c r="AN16" s="100">
        <f>VLOOKUP($A16,情景假设!$A$436:$AP$499,COLUMN(情景假设!U$436),0)</f>
        <v>4888.6122607953939</v>
      </c>
      <c r="AO16" s="66">
        <f>VLOOKUP($A16,情景假设!$A$436:$AP$499,COLUMN(情景假设!V$436),0)</f>
        <v>4821.2332254344246</v>
      </c>
      <c r="AP16" s="100">
        <f>VLOOKUP($A16,情景假设!$A$436:$AP$499,COLUMN(情景假设!W$436),0)</f>
        <v>4746.0073059247916</v>
      </c>
      <c r="AQ16" s="100">
        <f>VLOOKUP($A16,情景假设!$A$436:$AP$499,COLUMN(情景假设!X$436),0)</f>
        <v>4664.5402271825478</v>
      </c>
      <c r="AR16" s="100">
        <f>VLOOKUP($A16,情景假设!$A$436:$AP$499,COLUMN(情景假设!Y$436),0)</f>
        <v>4578.3809651878701</v>
      </c>
      <c r="AS16" s="100">
        <f>VLOOKUP($A16,情景假设!$A$436:$AP$499,COLUMN(情景假设!Z$436),0)</f>
        <v>4489.0053324662586</v>
      </c>
      <c r="AT16" s="100">
        <f>VLOOKUP($A16,情景假设!$A$436:$AP$499,COLUMN(情景假设!AA$436),0)</f>
        <v>4397.8042043459773</v>
      </c>
      <c r="AU16" s="65">
        <f>VLOOKUP($A16,情景假设!$A$436:$AP$499,COLUMN(情景假设!AB$436),0)</f>
        <v>4306.0760845887889</v>
      </c>
      <c r="AV16" s="100">
        <f>VLOOKUP($A16,情景假设!$A$436:$AP$499,COLUMN(情景假设!AC$436),0)</f>
        <v>4215.0236305138142</v>
      </c>
      <c r="AW16" s="100">
        <f>VLOOKUP($A16,情景假设!$A$436:$AP$499,COLUMN(情景假设!AD$436),0)</f>
        <v>4125.7537132641537</v>
      </c>
      <c r="AX16" s="100">
        <f>VLOOKUP($A16,情景假设!$A$436:$AP$499,COLUMN(情景假设!AE$436),0)</f>
        <v>4039.2805744028542</v>
      </c>
      <c r="AY16" s="102">
        <f>VLOOKUP($A16,情景假设!$A$436:$AP$499,COLUMN(情景假设!AF$436),0)</f>
        <v>3956.531651098579</v>
      </c>
      <c r="AZ16" s="65">
        <f>VLOOKUP($A16,情景假设!$A$436:$AP$499,COLUMN(情景假设!AG$436),0)</f>
        <v>3878.3556742591659</v>
      </c>
      <c r="BA16" s="100">
        <f>VLOOKUP($A16,情景假设!$A$436:$AP$499,COLUMN(情景假设!AH$436),0)</f>
        <v>3805.5326928783061</v>
      </c>
      <c r="BB16" s="100">
        <f>VLOOKUP($A16,情景假设!$A$436:$AP$499,COLUMN(情景假设!AI$436),0)</f>
        <v>3738.7857399274449</v>
      </c>
      <c r="BC16" s="100">
        <f>VLOOKUP($A16,情景假设!$A$436:$AP$499,COLUMN(情景假设!AJ$436),0)</f>
        <v>3678.7939274542132</v>
      </c>
      <c r="BD16" s="66">
        <f>VLOOKUP($A16,情景假设!$A$436:$AP$499,COLUMN(情景假设!AK$436),0)</f>
        <v>3626.2068391378962</v>
      </c>
      <c r="BE16" s="100">
        <f>VLOOKUP($A16,情景假设!$A$436:$AP$499,COLUMN(情景假设!AL$436),0)</f>
        <v>3581.6601763878271</v>
      </c>
      <c r="BF16" s="100">
        <f>VLOOKUP($A16,情景假设!$A$436:$AP$499,COLUMN(情景假设!AM$436),0)</f>
        <v>3545.792709212079</v>
      </c>
      <c r="BG16" s="100">
        <f>VLOOKUP($A16,情景假设!$A$436:$AP$499,COLUMN(情景假设!AN$436),0)</f>
        <v>3519.264686754002</v>
      </c>
      <c r="BH16" s="100">
        <f>VLOOKUP($A16,情景假设!$A$436:$AP$499,COLUMN(情景假设!AO$436),0)</f>
        <v>3502.7779770903762</v>
      </c>
      <c r="BI16" s="102">
        <f>VLOOKUP($A16,情景假设!$A$436:$AP$499,COLUMN(情景假设!AP$436),0)</f>
        <v>3497.0983355559229</v>
      </c>
    </row>
    <row r="17" spans="1:61" x14ac:dyDescent="0.2">
      <c r="A17" s="23" t="s">
        <v>70</v>
      </c>
      <c r="B17" s="53"/>
      <c r="C17" s="54"/>
      <c r="D17" s="54"/>
      <c r="E17" s="54"/>
      <c r="F17" s="55"/>
      <c r="G17" s="53"/>
      <c r="H17" s="54"/>
      <c r="I17" s="54">
        <f>'历史数据 (2001-2022, 当年价) '!I17*I$77</f>
        <v>1310.7957571469735</v>
      </c>
      <c r="J17" s="54">
        <f>'历史数据 (2001-2022, 当年价) '!J17*J$77</f>
        <v>1488.5845476631823</v>
      </c>
      <c r="K17" s="55">
        <f>'历史数据 (2001-2022, 当年价) '!K17*K$77</f>
        <v>1607.4919993808442</v>
      </c>
      <c r="L17" s="53">
        <f>'历史数据 (2001-2022, 当年价) '!L17*L$77</f>
        <v>1784.0220797573177</v>
      </c>
      <c r="M17" s="54">
        <f>'历史数据 (2001-2022, 当年价) '!M17*M$77</f>
        <v>1958.22960476651</v>
      </c>
      <c r="N17" s="54">
        <f>'历史数据 (2001-2022, 当年价) '!N17*N$77</f>
        <v>2036.9648259107798</v>
      </c>
      <c r="O17" s="54">
        <f>'历史数据 (2001-2022, 当年价) '!O17*O$77</f>
        <v>2097.4100390948875</v>
      </c>
      <c r="P17" s="54">
        <f>'历史数据 (2001-2022, 当年价) '!P17*P$77</f>
        <v>2075.3912020817443</v>
      </c>
      <c r="Q17" s="53">
        <f>'历史数据 (2001-2022, 当年价) '!Q17*Q$77</f>
        <v>2075.9768918787054</v>
      </c>
      <c r="R17" s="54">
        <f>'历史数据 (2001-2022, 当年价) '!R17*R$77</f>
        <v>2025.6773253510662</v>
      </c>
      <c r="S17" s="54">
        <f>'历史数据 (2001-2022, 当年价) '!S17*S$77</f>
        <v>2047.2184433162315</v>
      </c>
      <c r="T17" s="54">
        <f>'历史数据 (2001-2022, 当年价) '!T17*T$77</f>
        <v>2033.076023735219</v>
      </c>
      <c r="U17" s="55">
        <f>'历史数据 (2001-2022, 当年价) '!U17*U$77</f>
        <v>1962.7921031386184</v>
      </c>
      <c r="V17" s="103">
        <f>'历史数据 (2001-2022, 当年价) '!V17*V$77</f>
        <v>2008.8963000276083</v>
      </c>
      <c r="W17" s="103">
        <f>'历史数据 (2001-2022, 当年价) '!W17*W$77</f>
        <v>2146.8175625414897</v>
      </c>
      <c r="X17" s="100">
        <f>VLOOKUP($A17,情景假设!$A$436:$AP$499,COLUMN(情景假设!E$436),0)</f>
        <v>2135.355806438848</v>
      </c>
      <c r="Y17" s="100">
        <f>VLOOKUP($A17,情景假设!$A$436:$AP$499,COLUMN(情景假设!F$436),0)</f>
        <v>2111.1974711826761</v>
      </c>
      <c r="Z17" s="101">
        <f>VLOOKUP($A17,情景假设!$A$436:$AP$499,COLUMN(情景假设!G$436),0)</f>
        <v>2089.3965400684319</v>
      </c>
      <c r="AA17" s="65">
        <f>VLOOKUP($A17,情景假设!$A$436:$AP$499,COLUMN(情景假设!H$436),0)</f>
        <v>2081.305952483744</v>
      </c>
      <c r="AB17" s="100">
        <f>VLOOKUP($A17,情景假设!$A$436:$AP$499,COLUMN(情景假设!I$436),0)</f>
        <v>2085.5593026962429</v>
      </c>
      <c r="AC17" s="100">
        <f>VLOOKUP($A17,情景假设!$A$436:$AP$499,COLUMN(情景假设!J$436),0)</f>
        <v>2097.8235954311822</v>
      </c>
      <c r="AD17" s="100">
        <f>VLOOKUP($A17,情景假设!$A$436:$AP$499,COLUMN(情景假设!K$436),0)</f>
        <v>2113.7977756251212</v>
      </c>
      <c r="AE17" s="102">
        <f>VLOOKUP($A17,情景假设!$A$436:$AP$499,COLUMN(情景假设!L$436),0)</f>
        <v>2129.090875174551</v>
      </c>
      <c r="AF17" s="100">
        <f>VLOOKUP($A17,情景假设!$A$436:$AP$499,COLUMN(情景假设!M$436),0)</f>
        <v>2139.903222363771</v>
      </c>
      <c r="AG17" s="100">
        <f>VLOOKUP($A17,情景假设!$A$436:$AP$499,COLUMN(情景假设!N$436),0)</f>
        <v>2145.2339873715059</v>
      </c>
      <c r="AH17" s="100">
        <f>VLOOKUP($A17,情景假设!$A$436:$AP$499,COLUMN(情景假设!O$436),0)</f>
        <v>2144.8250587583202</v>
      </c>
      <c r="AI17" s="100">
        <f>VLOOKUP($A17,情景假设!$A$436:$AP$499,COLUMN(情景假设!P$436),0)</f>
        <v>2138.463384678706</v>
      </c>
      <c r="AJ17" s="101">
        <f>VLOOKUP($A17,情景假设!$A$436:$AP$499,COLUMN(情景假设!Q$436),0)</f>
        <v>2125.9868170852269</v>
      </c>
      <c r="AK17" s="65">
        <f>VLOOKUP($A17,情景假设!$A$436:$AP$499,COLUMN(情景假设!R$436),0)</f>
        <v>2107.4169842743222</v>
      </c>
      <c r="AL17" s="100">
        <f>VLOOKUP($A17,情景假设!$A$436:$AP$499,COLUMN(情景假设!S$436),0)</f>
        <v>2083.3347031605549</v>
      </c>
      <c r="AM17" s="100">
        <f>VLOOKUP($A17,情景假设!$A$436:$AP$499,COLUMN(情景假设!T$436),0)</f>
        <v>2054.4712832232999</v>
      </c>
      <c r="AN17" s="100">
        <f>VLOOKUP($A17,情景假设!$A$436:$AP$499,COLUMN(情景假设!U$436),0)</f>
        <v>2021.5633147704921</v>
      </c>
      <c r="AO17" s="66">
        <f>VLOOKUP($A17,情景假设!$A$436:$AP$499,COLUMN(情景假设!V$436),0)</f>
        <v>1985.3389229770751</v>
      </c>
      <c r="AP17" s="100">
        <f>VLOOKUP($A17,情景假设!$A$436:$AP$499,COLUMN(情景假设!W$436),0)</f>
        <v>1946.5062112921321</v>
      </c>
      <c r="AQ17" s="100">
        <f>VLOOKUP($A17,情景假设!$A$436:$AP$499,COLUMN(情景假设!X$436),0)</f>
        <v>1905.7439475777751</v>
      </c>
      <c r="AR17" s="100">
        <f>VLOOKUP($A17,情景假设!$A$436:$AP$499,COLUMN(情景假设!Y$436),0)</f>
        <v>1863.6944586473969</v>
      </c>
      <c r="AS17" s="100">
        <f>VLOOKUP($A17,情景假设!$A$436:$AP$499,COLUMN(情景假设!Z$436),0)</f>
        <v>1820.9586292448209</v>
      </c>
      <c r="AT17" s="100">
        <f>VLOOKUP($A17,情景假设!$A$436:$AP$499,COLUMN(情景假设!AA$436),0)</f>
        <v>1778.0928500368179</v>
      </c>
      <c r="AU17" s="65">
        <f>VLOOKUP($A17,情景假设!$A$436:$AP$499,COLUMN(情景假设!AB$436),0)</f>
        <v>1735.607724983762</v>
      </c>
      <c r="AV17" s="100">
        <f>VLOOKUP($A17,情景假设!$A$436:$AP$499,COLUMN(情景假设!AC$436),0)</f>
        <v>1693.9683299101321</v>
      </c>
      <c r="AW17" s="100">
        <f>VLOOKUP($A17,情景假设!$A$436:$AP$499,COLUMN(情景假设!AD$436),0)</f>
        <v>1653.5958091887589</v>
      </c>
      <c r="AX17" s="100">
        <f>VLOOKUP($A17,情景假设!$A$436:$AP$499,COLUMN(情景假设!AE$436),0)</f>
        <v>1614.8701039539301</v>
      </c>
      <c r="AY17" s="102">
        <f>VLOOKUP($A17,情景假设!$A$436:$AP$499,COLUMN(情景假设!AF$436),0)</f>
        <v>1578.1336209434339</v>
      </c>
      <c r="AZ17" s="65">
        <f>VLOOKUP($A17,情景假设!$A$436:$AP$499,COLUMN(情景假设!AG$436),0)</f>
        <v>1543.695673869403</v>
      </c>
      <c r="BA17" s="100">
        <f>VLOOKUP($A17,情景假设!$A$436:$AP$499,COLUMN(情景假设!AH$436),0)</f>
        <v>1511.8375573349449</v>
      </c>
      <c r="BB17" s="100">
        <f>VLOOKUP($A17,情景假设!$A$436:$AP$499,COLUMN(情景假设!AI$436),0)</f>
        <v>1482.818145301522</v>
      </c>
      <c r="BC17" s="100">
        <f>VLOOKUP($A17,情景假设!$A$436:$AP$499,COLUMN(情景假设!AJ$436),0)</f>
        <v>1456.8799409270021</v>
      </c>
      <c r="BD17" s="66">
        <f>VLOOKUP($A17,情景假设!$A$436:$AP$499,COLUMN(情景假设!AK$436),0)</f>
        <v>1434.2555416271689</v>
      </c>
      <c r="BE17" s="100">
        <f>VLOOKUP($A17,情景假设!$A$436:$AP$499,COLUMN(情景假设!AL$436),0)</f>
        <v>1415.1745223107609</v>
      </c>
      <c r="BF17" s="100">
        <f>VLOOKUP($A17,情景假设!$A$436:$AP$499,COLUMN(情景假设!AM$436),0)</f>
        <v>1399.8707812224211</v>
      </c>
      <c r="BG17" s="100">
        <f>VLOOKUP($A17,情景假设!$A$436:$AP$499,COLUMN(情景假设!AN$436),0)</f>
        <v>1388.590437527303</v>
      </c>
      <c r="BH17" s="100">
        <f>VLOOKUP($A17,情景假设!$A$436:$AP$499,COLUMN(情景假设!AO$436),0)</f>
        <v>1381.6004190662211</v>
      </c>
      <c r="BI17" s="102">
        <f>VLOOKUP($A17,情景假设!$A$436:$AP$499,COLUMN(情景假设!AP$436),0)</f>
        <v>1379.197934614383</v>
      </c>
    </row>
    <row r="18" spans="1:61" x14ac:dyDescent="0.2">
      <c r="A18" s="23" t="s">
        <v>251</v>
      </c>
      <c r="B18" s="53"/>
      <c r="C18" s="54"/>
      <c r="D18" s="54"/>
      <c r="E18" s="54"/>
      <c r="F18" s="55"/>
      <c r="G18" s="53"/>
      <c r="H18" s="54"/>
      <c r="I18" s="54">
        <f>'历史数据 (2001-2022, 当年价) '!I18*I$77</f>
        <v>740.76653991594344</v>
      </c>
      <c r="J18" s="54">
        <f>'历史数据 (2001-2022, 当年价) '!J18*J$77</f>
        <v>844.0486631354139</v>
      </c>
      <c r="K18" s="55">
        <f>'历史数据 (2001-2022, 当年价) '!K18*K$77</f>
        <v>1022.9457399478509</v>
      </c>
      <c r="L18" s="53">
        <f>'历史数据 (2001-2022, 当年价) '!L18*L$77</f>
        <v>1214.8998811626097</v>
      </c>
      <c r="M18" s="54">
        <f>'历史数据 (2001-2022, 当年价) '!M18*M$77</f>
        <v>1274.5479058190608</v>
      </c>
      <c r="N18" s="54">
        <f>'历史数据 (2001-2022, 当年价) '!N18*N$77</f>
        <v>1356.0633699380928</v>
      </c>
      <c r="O18" s="54">
        <f>'历史数据 (2001-2022, 当年价) '!O18*O$77</f>
        <v>1401.5037918321566</v>
      </c>
      <c r="P18" s="54">
        <f>'历史数据 (2001-2022, 当年价) '!P18*P$77</f>
        <v>1417.3718474346597</v>
      </c>
      <c r="Q18" s="53">
        <f>'历史数据 (2001-2022, 当年价) '!Q18*Q$77</f>
        <v>1442.6692962996772</v>
      </c>
      <c r="R18" s="54">
        <f>'历史数据 (2001-2022, 当年价) '!R18*R$77</f>
        <v>1454.4434672707334</v>
      </c>
      <c r="S18" s="54">
        <f>'历史数据 (2001-2022, 当年价) '!S18*S$77</f>
        <v>1468.4618787211398</v>
      </c>
      <c r="T18" s="54">
        <f>'历史数据 (2001-2022, 当年价) '!T18*T$77</f>
        <v>1418.6739912185421</v>
      </c>
      <c r="U18" s="55">
        <f>'历史数据 (2001-2022, 当年价) '!U18*U$77</f>
        <v>1364.1405953083029</v>
      </c>
      <c r="V18" s="54">
        <f>'历史数据 (2001-2022, 当年价) '!V18*V$77</f>
        <v>1526.8532453395294</v>
      </c>
      <c r="W18" s="54">
        <f>'历史数据 (2001-2022, 当年价) '!W18*W$77</f>
        <v>1532.4140383714741</v>
      </c>
      <c r="X18" s="100">
        <f>VLOOKUP($A18,情景假设!$A$436:$AP$499,COLUMN(情景假设!E$436),0)</f>
        <v>1525.4416201676111</v>
      </c>
      <c r="Y18" s="100">
        <f>VLOOKUP($A18,情景假设!$A$436:$AP$499,COLUMN(情景假设!F$436),0)</f>
        <v>1510.9718626833951</v>
      </c>
      <c r="Z18" s="101">
        <f>VLOOKUP($A18,情景假设!$A$436:$AP$499,COLUMN(情景假设!G$436),0)</f>
        <v>1498.518273176564</v>
      </c>
      <c r="AA18" s="65">
        <f>VLOOKUP($A18,情景假设!$A$436:$AP$499,COLUMN(情景假设!H$436),0)</f>
        <v>1495.249675496246</v>
      </c>
      <c r="AB18" s="100">
        <f>VLOOKUP($A18,情景假设!$A$436:$AP$499,COLUMN(情景假设!I$436),0)</f>
        <v>1500.0397656769469</v>
      </c>
      <c r="AC18" s="100">
        <f>VLOOKUP($A18,情景假设!$A$436:$AP$499,COLUMN(情景假设!J$436),0)</f>
        <v>1509.7955659435549</v>
      </c>
      <c r="AD18" s="100">
        <f>VLOOKUP($A18,情景假设!$A$436:$AP$499,COLUMN(情景假设!K$436),0)</f>
        <v>1521.418780751394</v>
      </c>
      <c r="AE18" s="102">
        <f>VLOOKUP($A18,情景假设!$A$436:$AP$499,COLUMN(情景假设!L$436),0)</f>
        <v>1531.7348398032859</v>
      </c>
      <c r="AF18" s="100">
        <f>VLOOKUP($A18,情景假设!$A$436:$AP$499,COLUMN(情景假设!M$436),0)</f>
        <v>1538.0413259365271</v>
      </c>
      <c r="AG18" s="100">
        <f>VLOOKUP($A18,情景假设!$A$436:$AP$499,COLUMN(情景假设!N$436),0)</f>
        <v>1539.8318624761239</v>
      </c>
      <c r="AH18" s="100">
        <f>VLOOKUP($A18,情景假设!$A$436:$AP$499,COLUMN(情景假设!O$436),0)</f>
        <v>1537.188895759841</v>
      </c>
      <c r="AI18" s="100">
        <f>VLOOKUP($A18,情景假设!$A$436:$AP$499,COLUMN(情景假设!P$436),0)</f>
        <v>1530.233028143133</v>
      </c>
      <c r="AJ18" s="101">
        <f>VLOOKUP($A18,情景假设!$A$436:$AP$499,COLUMN(情景假设!Q$436),0)</f>
        <v>1519.1199144054619</v>
      </c>
      <c r="AK18" s="65">
        <f>VLOOKUP($A18,情景假设!$A$436:$AP$499,COLUMN(情景假设!R$436),0)</f>
        <v>1504.0816145635481</v>
      </c>
      <c r="AL18" s="100">
        <f>VLOOKUP($A18,情景假设!$A$436:$AP$499,COLUMN(情景假设!S$436),0)</f>
        <v>1485.552888671511</v>
      </c>
      <c r="AM18" s="100">
        <f>VLOOKUP($A18,情景假设!$A$436:$AP$499,COLUMN(情景假设!T$436),0)</f>
        <v>1464.0222069900481</v>
      </c>
      <c r="AN18" s="100">
        <f>VLOOKUP($A18,情景假设!$A$436:$AP$499,COLUMN(情景假设!U$436),0)</f>
        <v>1439.9768223620199</v>
      </c>
      <c r="AO18" s="66">
        <f>VLOOKUP($A18,情景假设!$A$436:$AP$499,COLUMN(情景假设!V$436),0)</f>
        <v>1413.8947803123549</v>
      </c>
      <c r="AP18" s="100">
        <f>VLOOKUP($A18,情景假设!$A$436:$AP$499,COLUMN(情景假设!W$436),0)</f>
        <v>1386.2382982701131</v>
      </c>
      <c r="AQ18" s="100">
        <f>VLOOKUP($A18,情景假设!$A$436:$AP$499,COLUMN(情景假设!X$436),0)</f>
        <v>1357.448519845829</v>
      </c>
      <c r="AR18" s="100">
        <f>VLOOKUP($A18,情景假设!$A$436:$AP$499,COLUMN(情景假设!Y$436),0)</f>
        <v>1327.9416036961411</v>
      </c>
      <c r="AS18" s="100">
        <f>VLOOKUP($A18,情景假设!$A$436:$AP$499,COLUMN(情景假设!Z$436),0)</f>
        <v>1298.1060705018981</v>
      </c>
      <c r="AT18" s="100">
        <f>VLOOKUP($A18,情景假设!$A$436:$AP$499,COLUMN(情景假设!AA$436),0)</f>
        <v>1268.3013057654559</v>
      </c>
      <c r="AU18" s="65">
        <f>VLOOKUP($A18,情景假设!$A$436:$AP$499,COLUMN(情景假设!AB$436),0)</f>
        <v>1238.8570998217201</v>
      </c>
      <c r="AV18" s="100">
        <f>VLOOKUP($A18,情景假设!$A$436:$AP$499,COLUMN(情景假设!AC$436),0)</f>
        <v>1210.0740986596211</v>
      </c>
      <c r="AW18" s="100">
        <f>VLOOKUP($A18,情景假设!$A$436:$AP$499,COLUMN(情景假设!AD$436),0)</f>
        <v>1182.225038686862</v>
      </c>
      <c r="AX18" s="100">
        <f>VLOOKUP($A18,情景假设!$A$436:$AP$499,COLUMN(情景假设!AE$436),0)</f>
        <v>1155.556644195344</v>
      </c>
      <c r="AY18" s="102">
        <f>VLOOKUP($A18,情景假设!$A$436:$AP$499,COLUMN(情景假设!AF$436),0)</f>
        <v>1130.292076782775</v>
      </c>
      <c r="AZ18" s="65">
        <f>VLOOKUP($A18,情景假设!$A$436:$AP$499,COLUMN(情景假设!AG$436),0)</f>
        <v>1106.6338402489571</v>
      </c>
      <c r="BA18" s="100">
        <f>VLOOKUP($A18,情景假设!$A$436:$AP$499,COLUMN(情景假设!AH$436),0)</f>
        <v>1084.767061565198</v>
      </c>
      <c r="BB18" s="100">
        <f>VLOOKUP($A18,情景假设!$A$436:$AP$499,COLUMN(情景假设!AI$436),0)</f>
        <v>1064.8630876634129</v>
      </c>
      <c r="BC18" s="100">
        <f>VLOOKUP($A18,情景假设!$A$436:$AP$499,COLUMN(情景假设!AJ$436),0)</f>
        <v>1047.0833584824711</v>
      </c>
      <c r="BD18" s="66">
        <f>VLOOKUP($A18,情景假设!$A$436:$AP$499,COLUMN(情景假设!AK$436),0)</f>
        <v>1031.5835386565041</v>
      </c>
      <c r="BE18" s="100">
        <f>VLOOKUP($A18,情景假设!$A$436:$AP$499,COLUMN(情景假设!AL$436),0)</f>
        <v>1018.517913396971</v>
      </c>
      <c r="BF18" s="100">
        <f>VLOOKUP($A18,情景假设!$A$436:$AP$499,COLUMN(情景假设!AM$436),0)</f>
        <v>1008.044078731977</v>
      </c>
      <c r="BG18" s="100">
        <f>VLOOKUP($A18,情景假设!$A$436:$AP$499,COLUMN(情景假设!AN$436),0)</f>
        <v>1000.327982826444</v>
      </c>
      <c r="BH18" s="100">
        <f>VLOOKUP($A18,情景假设!$A$436:$AP$499,COLUMN(情景假设!AO$436),0)</f>
        <v>995.54940442472423</v>
      </c>
      <c r="BI18" s="102">
        <f>VLOOKUP($A18,情景假设!$A$436:$AP$499,COLUMN(情景假设!AP$436),0)</f>
        <v>993.90798769345236</v>
      </c>
    </row>
    <row r="19" spans="1:61" x14ac:dyDescent="0.2">
      <c r="A19" s="23" t="s">
        <v>72</v>
      </c>
      <c r="B19" s="53"/>
      <c r="C19" s="54"/>
      <c r="D19" s="54"/>
      <c r="E19" s="54"/>
      <c r="F19" s="55"/>
      <c r="G19" s="53"/>
      <c r="H19" s="54"/>
      <c r="I19" s="54">
        <f>'历史数据 (2001-2022, 当年价) '!I19*I$77</f>
        <v>622.28189547720797</v>
      </c>
      <c r="J19" s="54">
        <f>'历史数据 (2001-2022, 当年价) '!J19*J$77</f>
        <v>708.94586294105329</v>
      </c>
      <c r="K19" s="55">
        <f>'历史数据 (2001-2022, 当年价) '!K19*K$77</f>
        <v>796.67192689080173</v>
      </c>
      <c r="L19" s="53">
        <f>'历史数据 (2001-2022, 当年价) '!L19*L$77</f>
        <v>897.68406282890419</v>
      </c>
      <c r="M19" s="54">
        <f>'历史数据 (2001-2022, 当年价) '!M19*M$77</f>
        <v>975.94130351953618</v>
      </c>
      <c r="N19" s="54">
        <f>'历史数据 (2001-2022, 当年价) '!N19*N$77</f>
        <v>974.38864222573625</v>
      </c>
      <c r="O19" s="54">
        <f>'历史数据 (2001-2022, 当年价) '!O19*O$77</f>
        <v>903.34619259796079</v>
      </c>
      <c r="P19" s="54">
        <f>'历史数据 (2001-2022, 当年价) '!P19*P$77</f>
        <v>755.02693912330028</v>
      </c>
      <c r="Q19" s="53">
        <f>'历史数据 (2001-2022, 当年价) '!Q19*Q$77</f>
        <v>629.98069374082036</v>
      </c>
      <c r="R19" s="54">
        <f>'历史数据 (2001-2022, 当年价) '!R19*R$77</f>
        <v>764.56980297896723</v>
      </c>
      <c r="S19" s="54">
        <f>'历史数据 (2001-2022, 当年价) '!S19*S$77</f>
        <v>943.22721747818241</v>
      </c>
      <c r="T19" s="54">
        <f>'历史数据 (2001-2022, 当年价) '!T19*T$77</f>
        <v>1106.7744145318222</v>
      </c>
      <c r="U19" s="55">
        <f>'历史数据 (2001-2022, 当年价) '!U19*U$77</f>
        <v>935.75183103419295</v>
      </c>
      <c r="V19" s="54">
        <f>'历史数据 (2001-2022, 当年价) '!V19*V$77</f>
        <v>1028.8553087520027</v>
      </c>
      <c r="W19" s="54">
        <f>'历史数据 (2001-2022, 当年价) '!W19*W$77</f>
        <v>1144.432816780665</v>
      </c>
      <c r="X19" s="100">
        <f>VLOOKUP($A19,情景假设!$A$436:$AP$499,COLUMN(情景假设!E$436),0)</f>
        <v>1183.162752184388</v>
      </c>
      <c r="Y19" s="100">
        <f>VLOOKUP($A19,情景假设!$A$436:$AP$499,COLUMN(情景假设!F$436),0)</f>
        <v>1281.618042401162</v>
      </c>
      <c r="Z19" s="101">
        <f>VLOOKUP($A19,情景假设!$A$436:$AP$499,COLUMN(情景假设!G$436),0)</f>
        <v>1411.757234738094</v>
      </c>
      <c r="AA19" s="65">
        <f>VLOOKUP($A19,情景假设!$A$436:$AP$499,COLUMN(情景假设!H$436),0)</f>
        <v>1543.216122251067</v>
      </c>
      <c r="AB19" s="100">
        <f>VLOOKUP($A19,情景假设!$A$436:$AP$499,COLUMN(情景假设!I$436),0)</f>
        <v>1669.31995582486</v>
      </c>
      <c r="AC19" s="100">
        <f>VLOOKUP($A19,情景假设!$A$436:$AP$499,COLUMN(情景假设!J$436),0)</f>
        <v>1791.5543681455661</v>
      </c>
      <c r="AD19" s="100">
        <f>VLOOKUP($A19,情景假设!$A$436:$AP$499,COLUMN(情景假设!K$436),0)</f>
        <v>1912.623303781148</v>
      </c>
      <c r="AE19" s="102">
        <f>VLOOKUP($A19,情景假设!$A$436:$AP$499,COLUMN(情景假设!L$436),0)</f>
        <v>2036.4296314076939</v>
      </c>
      <c r="AF19" s="100">
        <f>VLOOKUP($A19,情景假设!$A$436:$AP$499,COLUMN(情景假设!M$436),0)</f>
        <v>2166.9536987637989</v>
      </c>
      <c r="AG19" s="100">
        <f>VLOOKUP($A19,情景假设!$A$436:$AP$499,COLUMN(情景假设!N$436),0)</f>
        <v>2304.3209228927349</v>
      </c>
      <c r="AH19" s="100">
        <f>VLOOKUP($A19,情景假设!$A$436:$AP$499,COLUMN(情景假设!O$436),0)</f>
        <v>2447.3186781680588</v>
      </c>
      <c r="AI19" s="100">
        <f>VLOOKUP($A19,情景假设!$A$436:$AP$499,COLUMN(情景假设!P$436),0)</f>
        <v>2594.3791167167929</v>
      </c>
      <c r="AJ19" s="101">
        <f>VLOOKUP($A19,情景假设!$A$436:$AP$499,COLUMN(情景假设!Q$436),0)</f>
        <v>2743.549697361228</v>
      </c>
      <c r="AK19" s="65">
        <f>VLOOKUP($A19,情景假设!$A$436:$AP$499,COLUMN(情景假设!R$436),0)</f>
        <v>2892.7971552958188</v>
      </c>
      <c r="AL19" s="100">
        <f>VLOOKUP($A19,情景假设!$A$436:$AP$499,COLUMN(情景假设!S$436),0)</f>
        <v>3041.1007436819941</v>
      </c>
      <c r="AM19" s="100">
        <f>VLOOKUP($A19,情景假设!$A$436:$AP$499,COLUMN(情景假设!T$436),0)</f>
        <v>3187.7289336086978</v>
      </c>
      <c r="AN19" s="100">
        <f>VLOOKUP($A19,情景假设!$A$436:$AP$499,COLUMN(情景假设!U$436),0)</f>
        <v>3331.960070456375</v>
      </c>
      <c r="AO19" s="66">
        <f>VLOOKUP($A19,情景假设!$A$436:$AP$499,COLUMN(情景假设!V$436),0)</f>
        <v>3473.0904585525709</v>
      </c>
      <c r="AP19" s="100">
        <f>VLOOKUP($A19,情景假设!$A$436:$AP$499,COLUMN(情景假设!W$436),0)</f>
        <v>3610.4420608857581</v>
      </c>
      <c r="AQ19" s="100">
        <f>VLOOKUP($A19,情景假设!$A$436:$AP$499,COLUMN(情景假设!X$436),0)</f>
        <v>3743.3696874412599</v>
      </c>
      <c r="AR19" s="100">
        <f>VLOOKUP($A19,情景假设!$A$436:$AP$499,COLUMN(情景假设!Y$436),0)</f>
        <v>3871.267561268502</v>
      </c>
      <c r="AS19" s="100">
        <f>VLOOKUP($A19,情景假设!$A$436:$AP$499,COLUMN(情景假设!Z$436),0)</f>
        <v>3993.5751689477611</v>
      </c>
      <c r="AT19" s="100">
        <f>VLOOKUP($A19,情景假设!$A$436:$AP$499,COLUMN(情景假设!AA$436),0)</f>
        <v>4109.7823210890656</v>
      </c>
      <c r="AU19" s="65">
        <f>VLOOKUP($A19,情景假设!$A$436:$AP$499,COLUMN(情景假设!AB$436),0)</f>
        <v>4219.4333682510351</v>
      </c>
      <c r="AV19" s="100">
        <f>VLOOKUP($A19,情景假设!$A$436:$AP$499,COLUMN(情景假设!AC$436),0)</f>
        <v>4322.130537619043</v>
      </c>
      <c r="AW19" s="100">
        <f>VLOOKUP($A19,情景假设!$A$436:$AP$499,COLUMN(情景假设!AD$436),0)</f>
        <v>4417.5363753682004</v>
      </c>
      <c r="AX19" s="100">
        <f>VLOOKUP($A19,情景假设!$A$436:$AP$499,COLUMN(情景假设!AE$436),0)</f>
        <v>4505.375298354842</v>
      </c>
      <c r="AY19" s="102">
        <f>VLOOKUP($A19,情景假设!$A$436:$AP$499,COLUMN(情景假设!AF$436),0)</f>
        <v>4585.4342761869648</v>
      </c>
      <c r="AZ19" s="65">
        <f>VLOOKUP($A19,情景假设!$A$436:$AP$499,COLUMN(情景假设!AG$436),0)</f>
        <v>4657.5626804588956</v>
      </c>
      <c r="BA19" s="100">
        <f>VLOOKUP($A19,情景假设!$A$436:$AP$499,COLUMN(情景假设!AH$436),0)</f>
        <v>4721.6713517126573</v>
      </c>
      <c r="BB19" s="100">
        <f>VLOOKUP($A19,情景假设!$A$436:$AP$499,COLUMN(情景假设!AI$436),0)</f>
        <v>4777.7309463086349</v>
      </c>
      <c r="BC19" s="100">
        <f>VLOOKUP($A19,情景假设!$A$436:$AP$499,COLUMN(情景假设!AJ$436),0)</f>
        <v>4825.7696347331994</v>
      </c>
      <c r="BD19" s="66">
        <f>VLOOKUP($A19,情景假设!$A$436:$AP$499,COLUMN(情景假设!AK$436),0)</f>
        <v>4865.8702298972557</v>
      </c>
      <c r="BE19" s="100">
        <f>VLOOKUP($A19,情景假设!$A$436:$AP$499,COLUMN(情景假设!AL$436),0)</f>
        <v>4898.1668287200118</v>
      </c>
      <c r="BF19" s="100">
        <f>VLOOKUP($A19,情景假设!$A$436:$AP$499,COLUMN(情景假设!AM$436),0)</f>
        <v>4922.8410528352206</v>
      </c>
      <c r="BG19" s="100">
        <f>VLOOKUP($A19,情景假设!$A$436:$AP$499,COLUMN(情景假设!AN$436),0)</f>
        <v>4940.1179747501756</v>
      </c>
      <c r="BH19" s="100">
        <f>VLOOKUP($A19,情景假设!$A$436:$AP$499,COLUMN(情景假设!AO$436),0)</f>
        <v>4950.2618144169955</v>
      </c>
      <c r="BI19" s="102">
        <f>VLOOKUP($A19,情景假设!$A$436:$AP$499,COLUMN(情景假设!AP$436),0)</f>
        <v>4953.5714881608365</v>
      </c>
    </row>
    <row r="20" spans="1:61" x14ac:dyDescent="0.2">
      <c r="A20" s="23" t="s">
        <v>73</v>
      </c>
      <c r="B20" s="53"/>
      <c r="C20" s="54"/>
      <c r="D20" s="54"/>
      <c r="E20" s="54"/>
      <c r="F20" s="55"/>
      <c r="G20" s="53"/>
      <c r="H20" s="54"/>
      <c r="I20" s="54">
        <f>'历史数据 (2001-2022, 当年价) '!I20*I$77</f>
        <v>4.2073585081337939</v>
      </c>
      <c r="J20" s="54">
        <f>'历史数据 (2001-2022, 当年价) '!J20*J$77</f>
        <v>5.6913481669919435</v>
      </c>
      <c r="K20" s="55">
        <f>'历史数据 (2001-2022, 当年价) '!K20*K$77</f>
        <v>6.6710308764954105</v>
      </c>
      <c r="L20" s="53">
        <f>'历史数据 (2001-2022, 当年价) '!L20*L$77</f>
        <v>7.8715586982123913</v>
      </c>
      <c r="M20" s="54">
        <f>'历史数据 (2001-2022, 当年价) '!M20*M$77</f>
        <v>7.9058264716914133</v>
      </c>
      <c r="N20" s="54">
        <f>'历史数据 (2001-2022, 当年价) '!N20*N$77</f>
        <v>8.4565158393190849</v>
      </c>
      <c r="O20" s="54">
        <f>'历史数据 (2001-2022, 当年价) '!O20*O$77</f>
        <v>7.8642757355593114</v>
      </c>
      <c r="P20" s="54">
        <f>'历史数据 (2001-2022, 当年价) '!P20*P$77</f>
        <v>7.6399586741987617</v>
      </c>
      <c r="Q20" s="53">
        <f>'历史数据 (2001-2022, 当年价) '!Q20*Q$77</f>
        <v>6.6132251314970931</v>
      </c>
      <c r="R20" s="54">
        <f>'历史数据 (2001-2022, 当年价) '!R20*R$77</f>
        <v>7.651212356064276</v>
      </c>
      <c r="S20" s="54">
        <f>'历史数据 (2001-2022, 当年价) '!S20*S$77</f>
        <v>7.8468501110366367</v>
      </c>
      <c r="T20" s="54">
        <f>'历史数据 (2001-2022, 当年价) '!T20*T$77</f>
        <v>7.8531685552162784</v>
      </c>
      <c r="U20" s="55">
        <f>'历史数据 (2001-2022, 当年价) '!U20*U$77</f>
        <v>7.680442047975407</v>
      </c>
      <c r="V20" s="54">
        <f>'历史数据 (2001-2022, 当年价) '!V20*V$77</f>
        <v>7.133140363143748</v>
      </c>
      <c r="W20" s="103">
        <f>'历史数据 (2001-2022, 当年价) '!W20*W$77</f>
        <v>9.2604801376398402</v>
      </c>
      <c r="X20" s="100">
        <f>VLOOKUP($A20,情景假设!$A$436:$AP$499,COLUMN(情景假设!E$436),0)</f>
        <v>9.3957764777078321</v>
      </c>
      <c r="Y20" s="100">
        <f>VLOOKUP($A20,情景假设!$A$436:$AP$499,COLUMN(情景假设!F$436),0)</f>
        <v>9.7357773432037789</v>
      </c>
      <c r="Z20" s="101">
        <f>VLOOKUP($A20,情景假设!$A$436:$AP$499,COLUMN(情景假设!G$436),0)</f>
        <v>10.180240436081521</v>
      </c>
      <c r="AA20" s="65">
        <f>VLOOKUP($A20,情景假设!$A$436:$AP$499,COLUMN(情景假设!H$436),0)</f>
        <v>10.63637310998277</v>
      </c>
      <c r="AB20" s="100">
        <f>VLOOKUP($A20,情景假设!$A$436:$AP$499,COLUMN(情景假设!I$436),0)</f>
        <v>11.08480287760718</v>
      </c>
      <c r="AC20" s="100">
        <f>VLOOKUP($A20,情景假设!$A$436:$AP$499,COLUMN(情景假设!J$436),0)</f>
        <v>11.52656873330368</v>
      </c>
      <c r="AD20" s="100">
        <f>VLOOKUP($A20,情景假设!$A$436:$AP$499,COLUMN(情景假设!K$436),0)</f>
        <v>11.96323266845417</v>
      </c>
      <c r="AE20" s="102">
        <f>VLOOKUP($A20,情景假设!$A$436:$AP$499,COLUMN(情景假设!L$436),0)</f>
        <v>12.396876229690371</v>
      </c>
      <c r="AF20" s="100">
        <f>VLOOKUP($A20,情景假设!$A$436:$AP$499,COLUMN(情景假设!M$436),0)</f>
        <v>12.82867834235733</v>
      </c>
      <c r="AG20" s="100">
        <f>VLOOKUP($A20,情景假设!$A$436:$AP$499,COLUMN(情景假设!N$436),0)</f>
        <v>13.25427619765561</v>
      </c>
      <c r="AH20" s="100">
        <f>VLOOKUP($A20,情景假设!$A$436:$AP$499,COLUMN(情景假设!O$436),0)</f>
        <v>13.66737241304973</v>
      </c>
      <c r="AI20" s="100">
        <f>VLOOKUP($A20,情景假设!$A$436:$AP$499,COLUMN(情景假设!P$436),0)</f>
        <v>14.06110380769978</v>
      </c>
      <c r="AJ20" s="101">
        <f>VLOOKUP($A20,情景假设!$A$436:$AP$499,COLUMN(情景假设!Q$436),0)</f>
        <v>14.428116386329391</v>
      </c>
      <c r="AK20" s="65">
        <f>VLOOKUP($A20,情景假设!$A$436:$AP$499,COLUMN(情景假设!R$436),0)</f>
        <v>14.761914785280419</v>
      </c>
      <c r="AL20" s="100">
        <f>VLOOKUP($A20,情景假设!$A$436:$AP$499,COLUMN(情景假设!S$436),0)</f>
        <v>15.060927823737829</v>
      </c>
      <c r="AM20" s="100">
        <f>VLOOKUP($A20,情景假设!$A$436:$AP$499,COLUMN(情景假设!T$436),0)</f>
        <v>15.32520929486002</v>
      </c>
      <c r="AN20" s="100">
        <f>VLOOKUP($A20,情景假设!$A$436:$AP$499,COLUMN(情景假设!U$436),0)</f>
        <v>15.55522985023895</v>
      </c>
      <c r="AO20" s="66">
        <f>VLOOKUP($A20,情景假设!$A$436:$AP$499,COLUMN(情景假设!V$436),0)</f>
        <v>15.75184610767489</v>
      </c>
      <c r="AP20" s="100">
        <f>VLOOKUP($A20,情景假设!$A$436:$AP$499,COLUMN(情景假设!W$436),0)</f>
        <v>15.916265464666219</v>
      </c>
      <c r="AQ20" s="100">
        <f>VLOOKUP($A20,情景假设!$A$436:$AP$499,COLUMN(情景假设!X$436),0)</f>
        <v>16.05000795481989</v>
      </c>
      <c r="AR20" s="100">
        <f>VLOOKUP($A20,情景假设!$A$436:$AP$499,COLUMN(情景假设!Y$436),0)</f>
        <v>16.154866428431891</v>
      </c>
      <c r="AS20" s="100">
        <f>VLOOKUP($A20,情景假设!$A$436:$AP$499,COLUMN(情景假设!Z$436),0)</f>
        <v>16.23286624810024</v>
      </c>
      <c r="AT20" s="100">
        <f>VLOOKUP($A20,情景假设!$A$436:$AP$499,COLUMN(情景假设!AA$436),0)</f>
        <v>16.286225573910169</v>
      </c>
      <c r="AU20" s="65">
        <f>VLOOKUP($A20,情景假设!$A$436:$AP$499,COLUMN(情景假设!AB$436),0)</f>
        <v>16.317317178869601</v>
      </c>
      <c r="AV20" s="100">
        <f>VLOOKUP($A20,情景假设!$A$436:$AP$499,COLUMN(情景假设!AC$436),0)</f>
        <v>16.328632591786459</v>
      </c>
      <c r="AW20" s="100">
        <f>VLOOKUP($A20,情景假设!$A$436:$AP$499,COLUMN(情景假设!AD$436),0)</f>
        <v>16.322749218815371</v>
      </c>
      <c r="AX20" s="100">
        <f>VLOOKUP($A20,情景假设!$A$436:$AP$499,COLUMN(情景假设!AE$436),0)</f>
        <v>16.302300952649009</v>
      </c>
      <c r="AY20" s="102">
        <f>VLOOKUP($A20,情景假设!$A$436:$AP$499,COLUMN(情景假设!AF$436),0)</f>
        <v>16.269952644909779</v>
      </c>
      <c r="AZ20" s="65">
        <f>VLOOKUP($A20,情景假设!$A$436:$AP$499,COLUMN(情景假设!AG$436),0)</f>
        <v>16.22837869674591</v>
      </c>
      <c r="BA20" s="100">
        <f>VLOOKUP($A20,情景假设!$A$436:$AP$499,COLUMN(情景假设!AH$436),0)</f>
        <v>16.180245917929049</v>
      </c>
      <c r="BB20" s="100">
        <f>VLOOKUP($A20,情景假设!$A$436:$AP$499,COLUMN(情景假设!AI$436),0)</f>
        <v>16.128200717906719</v>
      </c>
      <c r="BC20" s="100">
        <f>VLOOKUP($A20,情景假设!$A$436:$AP$499,COLUMN(情景假设!AJ$436),0)</f>
        <v>16.07486062446295</v>
      </c>
      <c r="BD20" s="66">
        <f>VLOOKUP($A20,情景假设!$A$436:$AP$499,COLUMN(情景假设!AK$436),0)</f>
        <v>16.022810077384189</v>
      </c>
      <c r="BE20" s="100">
        <f>VLOOKUP($A20,情景假设!$A$436:$AP$499,COLUMN(情景假设!AL$436),0)</f>
        <v>15.974600415799371</v>
      </c>
      <c r="BF20" s="100">
        <f>VLOOKUP($A20,情景假设!$A$436:$AP$499,COLUMN(情景假设!AM$436),0)</f>
        <v>15.93275396830572</v>
      </c>
      <c r="BG20" s="100">
        <f>VLOOKUP($A20,情景假设!$A$436:$AP$499,COLUMN(情景假设!AN$436),0)</f>
        <v>15.899772164077421</v>
      </c>
      <c r="BH20" s="100">
        <f>VLOOKUP($A20,情景假设!$A$436:$AP$499,COLUMN(情景假设!AO$436),0)</f>
        <v>15.87814761035207</v>
      </c>
      <c r="BI20" s="102">
        <f>VLOOKUP($A20,情景假设!$A$436:$AP$499,COLUMN(情景假设!AP$436),0)</f>
        <v>15.87038012662914</v>
      </c>
    </row>
    <row r="21" spans="1:61" x14ac:dyDescent="0.2">
      <c r="A21" s="23" t="s">
        <v>74</v>
      </c>
      <c r="B21" s="53"/>
      <c r="C21" s="54"/>
      <c r="D21" s="54"/>
      <c r="E21" s="54"/>
      <c r="F21" s="55"/>
      <c r="G21" s="53"/>
      <c r="H21" s="54"/>
      <c r="I21" s="54">
        <f>'历史数据 (2001-2022, 当年价) '!I21*I$77</f>
        <v>6050.1815346963958</v>
      </c>
      <c r="J21" s="54">
        <f>'历史数据 (2001-2022, 当年价) '!J21*J$77</f>
        <v>6647.1197559437896</v>
      </c>
      <c r="K21" s="55">
        <f>'历史数据 (2001-2022, 当年价) '!K21*K$77</f>
        <v>7423.3830327374781</v>
      </c>
      <c r="L21" s="53">
        <f>'历史数据 (2001-2022, 当年价) '!L21*L$77</f>
        <v>8138.735509032279</v>
      </c>
      <c r="M21" s="54">
        <f>'历史数据 (2001-2022, 当年价) '!M21*M$77</f>
        <v>8801.756427856033</v>
      </c>
      <c r="N21" s="54">
        <f>'历史数据 (2001-2022, 当年价) '!N21*N$77</f>
        <v>9147.290394606589</v>
      </c>
      <c r="O21" s="54">
        <f>'历史数据 (2001-2022, 当年价) '!O21*O$77</f>
        <v>9445.0378195708508</v>
      </c>
      <c r="P21" s="54">
        <f>'历史数据 (2001-2022, 当年价) '!P21*P$77</f>
        <v>9453.4097282134589</v>
      </c>
      <c r="Q21" s="53">
        <f>'历史数据 (2001-2022, 当年价) '!Q21*Q$77</f>
        <v>9788.1934403291416</v>
      </c>
      <c r="R21" s="54">
        <f>'历史数据 (2001-2022, 当年价) '!R21*R$77</f>
        <v>10581.43367652795</v>
      </c>
      <c r="S21" s="54">
        <f>'历史数据 (2001-2022, 当年价) '!S21*S$77</f>
        <v>11157.537384528478</v>
      </c>
      <c r="T21" s="54">
        <f>'历史数据 (2001-2022, 当年价) '!T21*T$77</f>
        <v>10962.124829845372</v>
      </c>
      <c r="U21" s="55">
        <f>'历史数据 (2001-2022, 当年价) '!U21*U$77</f>
        <v>10445.304759048124</v>
      </c>
      <c r="V21" s="54">
        <f>'历史数据 (2001-2022, 当年价) '!V21*V$77</f>
        <v>11712.956168186243</v>
      </c>
      <c r="W21" s="54">
        <f>'历史数据 (2001-2022, 当年价) '!W21*W$77</f>
        <v>11981.684218336073</v>
      </c>
      <c r="X21" s="100">
        <f>VLOOKUP($A21,情景假设!$A$436:$AP$499,COLUMN(情景假设!E$436),0)</f>
        <v>12030.215662069801</v>
      </c>
      <c r="Y21" s="100">
        <f>VLOOKUP($A21,情景假设!$A$436:$AP$499,COLUMN(情景假设!F$436),0)</f>
        <v>12160.85890955767</v>
      </c>
      <c r="Z21" s="101">
        <f>VLOOKUP($A21,情景假设!$A$436:$AP$499,COLUMN(情景假设!G$436),0)</f>
        <v>12351.698724442</v>
      </c>
      <c r="AA21" s="65">
        <f>VLOOKUP($A21,情景假设!$A$436:$AP$499,COLUMN(情景假设!H$436),0)</f>
        <v>12582.584664577051</v>
      </c>
      <c r="AB21" s="100">
        <f>VLOOKUP($A21,情景假设!$A$436:$AP$499,COLUMN(情景假设!I$436),0)</f>
        <v>12840.86153191523</v>
      </c>
      <c r="AC21" s="100">
        <f>VLOOKUP($A21,情景假设!$A$436:$AP$499,COLUMN(情景假设!J$436),0)</f>
        <v>13115.13639984148</v>
      </c>
      <c r="AD21" s="100">
        <f>VLOOKUP($A21,情景假设!$A$436:$AP$499,COLUMN(情景假设!K$436),0)</f>
        <v>13393.03565501071</v>
      </c>
      <c r="AE21" s="102">
        <f>VLOOKUP($A21,情景假设!$A$436:$AP$499,COLUMN(情景假设!L$436),0)</f>
        <v>13661.110994029579</v>
      </c>
      <c r="AF21" s="100">
        <f>VLOOKUP($A21,情景假设!$A$436:$AP$499,COLUMN(情景假设!M$436),0)</f>
        <v>13906.99017365406</v>
      </c>
      <c r="AG21" s="100">
        <f>VLOOKUP($A21,情景假设!$A$436:$AP$499,COLUMN(情景假设!N$436),0)</f>
        <v>14126.165734440259</v>
      </c>
      <c r="AH21" s="100">
        <f>VLOOKUP($A21,情景假设!$A$436:$AP$499,COLUMN(情景假设!O$436),0)</f>
        <v>14316.25717263375</v>
      </c>
      <c r="AI21" s="100">
        <f>VLOOKUP($A21,情景假设!$A$436:$AP$499,COLUMN(情景假设!P$436),0)</f>
        <v>14475.00601359237</v>
      </c>
      <c r="AJ21" s="101">
        <f>VLOOKUP($A21,情景假设!$A$436:$AP$499,COLUMN(情景假设!Q$436),0)</f>
        <v>14600.310932580989</v>
      </c>
      <c r="AK21" s="65">
        <f>VLOOKUP($A21,情景假设!$A$436:$AP$499,COLUMN(情景假设!R$436),0)</f>
        <v>14690.859292507979</v>
      </c>
      <c r="AL21" s="100">
        <f>VLOOKUP($A21,情景假设!$A$436:$AP$499,COLUMN(情景假设!S$436),0)</f>
        <v>14747.968607475461</v>
      </c>
      <c r="AM21" s="100">
        <f>VLOOKUP($A21,情景假设!$A$436:$AP$499,COLUMN(情景假设!T$436),0)</f>
        <v>14773.82391483653</v>
      </c>
      <c r="AN21" s="100">
        <f>VLOOKUP($A21,情景假设!$A$436:$AP$499,COLUMN(情景假设!U$436),0)</f>
        <v>14770.838125828521</v>
      </c>
      <c r="AO21" s="66">
        <f>VLOOKUP($A21,情景假设!$A$436:$AP$499,COLUMN(情景假设!V$436),0)</f>
        <v>14741.60135820194</v>
      </c>
      <c r="AP21" s="100">
        <f>VLOOKUP($A21,情景假设!$A$436:$AP$499,COLUMN(情景假设!W$436),0)</f>
        <v>14688.83283846298</v>
      </c>
      <c r="AQ21" s="100">
        <f>VLOOKUP($A21,情景假设!$A$436:$AP$499,COLUMN(情景假设!X$436),0)</f>
        <v>14615.336312804529</v>
      </c>
      <c r="AR21" s="100">
        <f>VLOOKUP($A21,情景假设!$A$436:$AP$499,COLUMN(情景假设!Y$436),0)</f>
        <v>14523.95969251562</v>
      </c>
      <c r="AS21" s="100">
        <f>VLOOKUP($A21,情景假设!$A$436:$AP$499,COLUMN(情景假设!Z$436),0)</f>
        <v>14417.559455631001</v>
      </c>
      <c r="AT21" s="100">
        <f>VLOOKUP($A21,情景假设!$A$436:$AP$499,COLUMN(情景假设!AA$436),0)</f>
        <v>14298.97013864289</v>
      </c>
      <c r="AU21" s="65">
        <f>VLOOKUP($A21,情景假设!$A$436:$AP$499,COLUMN(情景假设!AB$436),0)</f>
        <v>14170.979085283539</v>
      </c>
      <c r="AV21" s="100">
        <f>VLOOKUP($A21,情景假设!$A$436:$AP$499,COLUMN(情景假设!AC$436),0)</f>
        <v>14036.30647705531</v>
      </c>
      <c r="AW21" s="100">
        <f>VLOOKUP($A21,情景假设!$A$436:$AP$499,COLUMN(情景假设!AD$436),0)</f>
        <v>13897.590554178059</v>
      </c>
      <c r="AX21" s="100">
        <f>VLOOKUP($A21,情景假设!$A$436:$AP$499,COLUMN(情景假设!AE$436),0)</f>
        <v>13757.37784650526</v>
      </c>
      <c r="AY21" s="102">
        <f>VLOOKUP($A21,情景假设!$A$436:$AP$499,COLUMN(情景假设!AF$436),0)</f>
        <v>13618.11817127116</v>
      </c>
      <c r="AZ21" s="65">
        <f>VLOOKUP($A21,情景假设!$A$436:$AP$499,COLUMN(情景假设!AG$436),0)</f>
        <v>13482.164117049821</v>
      </c>
      <c r="BA21" s="100">
        <f>VLOOKUP($A21,情景假设!$A$436:$AP$499,COLUMN(情景假设!AH$436),0)</f>
        <v>13351.77471931501</v>
      </c>
      <c r="BB21" s="100">
        <f>VLOOKUP($A21,情景假设!$A$436:$AP$499,COLUMN(情景假设!AI$436),0)</f>
        <v>13229.1230405105</v>
      </c>
      <c r="BC21" s="100">
        <f>VLOOKUP($A21,情景假设!$A$436:$AP$499,COLUMN(情景假设!AJ$436),0)</f>
        <v>13116.307394563981</v>
      </c>
      <c r="BD21" s="66">
        <f>VLOOKUP($A21,情景假设!$A$436:$AP$499,COLUMN(情景假设!AK$436),0)</f>
        <v>13015.36600045699</v>
      </c>
      <c r="BE21" s="100">
        <f>VLOOKUP($A21,情景假设!$A$436:$AP$499,COLUMN(情景假设!AL$436),0)</f>
        <v>12928.29491028665</v>
      </c>
      <c r="BF21" s="100">
        <f>VLOOKUP($A21,情景假设!$A$436:$AP$499,COLUMN(情景假设!AM$436),0)</f>
        <v>12857.06913320033</v>
      </c>
      <c r="BG21" s="100">
        <f>VLOOKUP($A21,情景假设!$A$436:$AP$499,COLUMN(情景假设!AN$436),0)</f>
        <v>12803.666967261721</v>
      </c>
      <c r="BH21" s="100">
        <f>VLOOKUP($A21,情景假设!$A$436:$AP$499,COLUMN(情景假设!AO$436),0)</f>
        <v>12770.09765708996</v>
      </c>
      <c r="BI21" s="102">
        <f>VLOOKUP($A21,情景假设!$A$436:$AP$499,COLUMN(情景假设!AP$436),0)</f>
        <v>12758.43261728733</v>
      </c>
    </row>
    <row r="22" spans="1:61" x14ac:dyDescent="0.2">
      <c r="A22" s="23" t="s">
        <v>75</v>
      </c>
      <c r="B22" s="53"/>
      <c r="C22" s="54"/>
      <c r="D22" s="54"/>
      <c r="E22" s="54"/>
      <c r="F22" s="55"/>
      <c r="G22" s="53"/>
      <c r="H22" s="54"/>
      <c r="I22" s="54">
        <f>'历史数据 (2001-2022, 当年价) '!I22*I$77</f>
        <v>2840.6455992012998</v>
      </c>
      <c r="J22" s="54">
        <f>'历史数据 (2001-2022, 当年价) '!J22*J$77</f>
        <v>3072.4467177068132</v>
      </c>
      <c r="K22" s="55">
        <f>'历史数据 (2001-2022, 当年价) '!K22*K$77</f>
        <v>3437.2202803711198</v>
      </c>
      <c r="L22" s="53">
        <f>'历史数据 (2001-2022, 当年价) '!L22*L$77</f>
        <v>3867.5299130704925</v>
      </c>
      <c r="M22" s="54">
        <f>'历史数据 (2001-2022, 当年价) '!M22*M$77</f>
        <v>4116.3241269140553</v>
      </c>
      <c r="N22" s="54">
        <f>'历史数据 (2001-2022, 当年价) '!N22*N$77</f>
        <v>4301.3823456235787</v>
      </c>
      <c r="O22" s="54">
        <f>'历史数据 (2001-2022, 当年价) '!O22*O$77</f>
        <v>4478.5085208395594</v>
      </c>
      <c r="P22" s="54">
        <f>'历史数据 (2001-2022, 当年价) '!P22*P$77</f>
        <v>4567.4540786538546</v>
      </c>
      <c r="Q22" s="53">
        <f>'历史数据 (2001-2022, 当年价) '!Q22*Q$77</f>
        <v>4849.5535940714435</v>
      </c>
      <c r="R22" s="54">
        <f>'历史数据 (2001-2022, 当年价) '!R22*R$77</f>
        <v>5355.4655716280495</v>
      </c>
      <c r="S22" s="54">
        <f>'历史数据 (2001-2022, 当年价) '!S22*S$77</f>
        <v>5689.7020900355756</v>
      </c>
      <c r="T22" s="54">
        <f>'历史数据 (2001-2022, 当年价) '!T22*T$77</f>
        <v>5776.570889117249</v>
      </c>
      <c r="U22" s="55">
        <f>'历史数据 (2001-2022, 当年价) '!U22*U$77</f>
        <v>5671.8703052305846</v>
      </c>
      <c r="V22" s="54">
        <f>'历史数据 (2001-2022, 当年价) '!V22*V$77</f>
        <v>6377.9299660669476</v>
      </c>
      <c r="W22" s="103">
        <f>'历史数据 (2001-2022, 当年价) '!W22*W$77</f>
        <v>6627.9200426937196</v>
      </c>
      <c r="X22" s="100">
        <f>VLOOKUP($A22,情景假设!$A$436:$AP$499,COLUMN(情景假设!E$436),0)</f>
        <v>6697.3679457502612</v>
      </c>
      <c r="Y22" s="100">
        <f>VLOOKUP($A22,情景假设!$A$436:$AP$499,COLUMN(情景假设!F$436),0)</f>
        <v>6872.8774763526953</v>
      </c>
      <c r="Z22" s="101">
        <f>VLOOKUP($A22,情景假设!$A$436:$AP$499,COLUMN(情景假设!G$436),0)</f>
        <v>7104.952976902171</v>
      </c>
      <c r="AA22" s="65">
        <f>VLOOKUP($A22,情景假设!$A$436:$AP$499,COLUMN(情景假设!H$436),0)</f>
        <v>7348.9187351302626</v>
      </c>
      <c r="AB22" s="100">
        <f>VLOOKUP($A22,情景假设!$A$436:$AP$499,COLUMN(情景假设!I$436),0)</f>
        <v>7593.8177328919701</v>
      </c>
      <c r="AC22" s="100">
        <f>VLOOKUP($A22,情景假设!$A$436:$AP$499,COLUMN(情景假设!J$436),0)</f>
        <v>7837.4915135999036</v>
      </c>
      <c r="AD22" s="100">
        <f>VLOOKUP($A22,情景假设!$A$436:$AP$499,COLUMN(情景假设!K$436),0)</f>
        <v>8077.5544143897187</v>
      </c>
      <c r="AE22" s="102">
        <f>VLOOKUP($A22,情景假设!$A$436:$AP$499,COLUMN(情景假设!L$436),0)</f>
        <v>8311.4021962450151</v>
      </c>
      <c r="AF22" s="100">
        <f>VLOOKUP($A22,情景假设!$A$436:$AP$499,COLUMN(情景假设!M$436),0)</f>
        <v>8536.4186308822373</v>
      </c>
      <c r="AG22" s="100">
        <f>VLOOKUP($A22,情景假设!$A$436:$AP$499,COLUMN(情景假设!N$436),0)</f>
        <v>8750.6095868992852</v>
      </c>
      <c r="AH22" s="100">
        <f>VLOOKUP($A22,情景假设!$A$436:$AP$499,COLUMN(情景假设!O$436),0)</f>
        <v>8952.122229071214</v>
      </c>
      <c r="AI22" s="100">
        <f>VLOOKUP($A22,情景假设!$A$436:$AP$499,COLUMN(情景假设!P$436),0)</f>
        <v>9139.0843629824212</v>
      </c>
      <c r="AJ22" s="101">
        <f>VLOOKUP($A22,情景假设!$A$436:$AP$499,COLUMN(情景假设!Q$436),0)</f>
        <v>9309.6263963173988</v>
      </c>
      <c r="AK22" s="65">
        <f>VLOOKUP($A22,情景假设!$A$436:$AP$499,COLUMN(情景假设!R$436),0)</f>
        <v>9462.2343836376622</v>
      </c>
      <c r="AL22" s="100">
        <f>VLOOKUP($A22,情景假设!$A$436:$AP$499,COLUMN(情景假设!S$436),0)</f>
        <v>9596.8000455406436</v>
      </c>
      <c r="AM22" s="100">
        <f>VLOOKUP($A22,情景假设!$A$436:$AP$499,COLUMN(情景假设!T$436),0)</f>
        <v>9713.7070919621601</v>
      </c>
      <c r="AN22" s="100">
        <f>VLOOKUP($A22,情景假设!$A$436:$AP$499,COLUMN(情景假设!U$436),0)</f>
        <v>9813.4991862921652</v>
      </c>
      <c r="AO22" s="66">
        <f>VLOOKUP($A22,情景假设!$A$436:$AP$499,COLUMN(情景假设!V$436),0)</f>
        <v>9896.8645111149544</v>
      </c>
      <c r="AP22" s="100">
        <f>VLOOKUP($A22,情景假设!$A$436:$AP$499,COLUMN(情景假设!W$436),0)</f>
        <v>9964.6195624802367</v>
      </c>
      <c r="AQ22" s="100">
        <f>VLOOKUP($A22,情景假设!$A$436:$AP$499,COLUMN(情景假设!X$436),0)</f>
        <v>10017.692600202019</v>
      </c>
      <c r="AR22" s="100">
        <f>VLOOKUP($A22,情景假设!$A$436:$AP$499,COLUMN(情景假设!Y$436),0)</f>
        <v>10057.107146912391</v>
      </c>
      <c r="AS22" s="100">
        <f>VLOOKUP($A22,情景假设!$A$436:$AP$499,COLUMN(情景假设!Z$436),0)</f>
        <v>10083.965887633731</v>
      </c>
      <c r="AT22" s="100">
        <f>VLOOKUP($A22,情景假设!$A$436:$AP$499,COLUMN(情景假设!AA$436),0)</f>
        <v>10099.43527671013</v>
      </c>
      <c r="AU22" s="65">
        <f>VLOOKUP($A22,情景假设!$A$436:$AP$499,COLUMN(情景假设!AB$436),0)</f>
        <v>10104.731112132989</v>
      </c>
      <c r="AV22" s="100">
        <f>VLOOKUP($A22,情景假设!$A$436:$AP$499,COLUMN(情景假设!AC$436),0)</f>
        <v>10101.10529045883</v>
      </c>
      <c r="AW22" s="100">
        <f>VLOOKUP($A22,情景假设!$A$436:$AP$499,COLUMN(情景假设!AD$436),0)</f>
        <v>10089.833910252029</v>
      </c>
      <c r="AX22" s="100">
        <f>VLOOKUP($A22,情景假设!$A$436:$AP$499,COLUMN(情景假设!AE$436),0)</f>
        <v>10072.206849619621</v>
      </c>
      <c r="AY22" s="102">
        <f>VLOOKUP($A22,情景假设!$A$436:$AP$499,COLUMN(情景假设!AF$436),0)</f>
        <v>10049.51890498871</v>
      </c>
      <c r="AZ22" s="65">
        <f>VLOOKUP($A22,情景假设!$A$436:$AP$499,COLUMN(情景假设!AG$436),0)</f>
        <v>10023.062544604971</v>
      </c>
      <c r="BA22" s="100">
        <f>VLOOKUP($A22,情景假设!$A$436:$AP$499,COLUMN(情景假设!AH$436),0)</f>
        <v>9994.1223018448636</v>
      </c>
      <c r="BB22" s="100">
        <f>VLOOKUP($A22,情景假设!$A$436:$AP$499,COLUMN(情景假设!AI$436),0)</f>
        <v>9963.9708106753333</v>
      </c>
      <c r="BC22" s="100">
        <f>VLOOKUP($A22,情景假设!$A$436:$AP$499,COLUMN(情景假设!AJ$436),0)</f>
        <v>9933.8664686193042</v>
      </c>
      <c r="BD22" s="66">
        <f>VLOOKUP($A22,情景假设!$A$436:$AP$499,COLUMN(情景假设!AK$436),0)</f>
        <v>9905.0527014186755</v>
      </c>
      <c r="BE22" s="100">
        <f>VLOOKUP($A22,情景假设!$A$436:$AP$499,COLUMN(情景假设!AL$436),0)</f>
        <v>9878.7587981475135</v>
      </c>
      <c r="BF22" s="100">
        <f>VLOOKUP($A22,情景假设!$A$436:$AP$499,COLUMN(情景假设!AM$436),0)</f>
        <v>9856.2022856892036</v>
      </c>
      <c r="BG22" s="100">
        <f>VLOOKUP($A22,情景假设!$A$436:$AP$499,COLUMN(情景假设!AN$436),0)</f>
        <v>9838.5928170948664</v>
      </c>
      <c r="BH22" s="100">
        <f>VLOOKUP($A22,情景假设!$A$436:$AP$499,COLUMN(情景假设!AO$436),0)</f>
        <v>9827.137559257355</v>
      </c>
      <c r="BI22" s="102">
        <f>VLOOKUP($A22,情景假设!$A$436:$AP$499,COLUMN(情景假设!AP$436),0)</f>
        <v>9823.0480814877537</v>
      </c>
    </row>
    <row r="23" spans="1:61" x14ac:dyDescent="0.2">
      <c r="A23" s="23" t="s">
        <v>116</v>
      </c>
      <c r="B23" s="53"/>
      <c r="C23" s="54"/>
      <c r="D23" s="54"/>
      <c r="E23" s="54"/>
      <c r="F23" s="55"/>
      <c r="G23" s="53"/>
      <c r="H23" s="54"/>
      <c r="I23" s="54">
        <f>'历史数据 (2001-2022, 当年价) '!I23*I$77</f>
        <v>3020.3405238712726</v>
      </c>
      <c r="J23" s="54">
        <f>'历史数据 (2001-2022, 当年价) '!J23*J$77</f>
        <v>3281.1205636919672</v>
      </c>
      <c r="K23" s="55">
        <f>'历史数据 (2001-2022, 当年价) '!K23*K$77</f>
        <v>3651.550680724517</v>
      </c>
      <c r="L23" s="53">
        <f>'历史数据 (2001-2022, 当年价) '!L23*L$77</f>
        <v>4171.8492624004839</v>
      </c>
      <c r="M23" s="54">
        <f>'历史数据 (2001-2022, 当年价) '!M23*M$77</f>
        <v>4468.0210462305595</v>
      </c>
      <c r="N23" s="54">
        <f>'历史数据 (2001-2022, 当年价) '!N23*N$77</f>
        <v>4677.3794495133261</v>
      </c>
      <c r="O23" s="54">
        <f>'历史数据 (2001-2022, 当年价) '!O23*O$77</f>
        <v>4775.8177167059885</v>
      </c>
      <c r="P23" s="54">
        <f>'历史数据 (2001-2022, 当年价) '!P23*P$77</f>
        <v>4879.7297009487811</v>
      </c>
      <c r="Q23" s="53">
        <f>'历史数据 (2001-2022, 当年价) '!Q23*Q$77</f>
        <v>5143.0198420387633</v>
      </c>
      <c r="R23" s="54">
        <f>'历史数据 (2001-2022, 当年价) '!R23*R$77</f>
        <v>5679.5466147461566</v>
      </c>
      <c r="S23" s="54">
        <f>'历史数据 (2001-2022, 当年价) '!S23*S$77</f>
        <v>6067.9398448699503</v>
      </c>
      <c r="T23" s="54">
        <f>'历史数据 (2001-2022, 当年价) '!T23*T$77</f>
        <v>6213.2380330633578</v>
      </c>
      <c r="U23" s="55">
        <f>'历史数据 (2001-2022, 当年价) '!U23*U$77</f>
        <v>5848.183273548666</v>
      </c>
      <c r="V23" s="54">
        <f>'历史数据 (2001-2022, 当年价) '!V23*V$77</f>
        <v>6734.5068704919468</v>
      </c>
      <c r="W23" s="54">
        <f>'历史数据 (2001-2022, 当年价) '!W23*W$77</f>
        <v>7272.1184742926107</v>
      </c>
      <c r="X23" s="100">
        <f>VLOOKUP($A23,情景假设!$A$436:$AP$499,COLUMN(情景假设!E$436),0)</f>
        <v>7383.0033291539821</v>
      </c>
      <c r="Y23" s="100">
        <f>VLOOKUP($A23,情景假设!$A$436:$AP$499,COLUMN(情景假设!F$436),0)</f>
        <v>7661.725888249608</v>
      </c>
      <c r="Z23" s="101">
        <f>VLOOKUP($A23,情景假设!$A$436:$AP$499,COLUMN(情景假设!G$436),0)</f>
        <v>8026.1517899226064</v>
      </c>
      <c r="AA23" s="65">
        <f>VLOOKUP($A23,情景假设!$A$436:$AP$499,COLUMN(情景假设!H$436),0)</f>
        <v>8399.8135270150378</v>
      </c>
      <c r="AB23" s="100">
        <f>VLOOKUP($A23,情景假设!$A$436:$AP$499,COLUMN(情景假设!I$436),0)</f>
        <v>8766.4109117299868</v>
      </c>
      <c r="AC23" s="100">
        <f>VLOOKUP($A23,情景假设!$A$436:$AP$499,COLUMN(情景假设!J$436),0)</f>
        <v>9126.427533618813</v>
      </c>
      <c r="AD23" s="100">
        <f>VLOOKUP($A23,情景假设!$A$436:$AP$499,COLUMN(情景假设!K$436),0)</f>
        <v>9480.7677546453997</v>
      </c>
      <c r="AE23" s="102">
        <f>VLOOKUP($A23,情景假设!$A$436:$AP$499,COLUMN(情景假设!L$436),0)</f>
        <v>9830.7538809390389</v>
      </c>
      <c r="AF23" s="100">
        <f>VLOOKUP($A23,情景假设!$A$436:$AP$499,COLUMN(情景假设!M$436),0)</f>
        <v>10177.47662278612</v>
      </c>
      <c r="AG23" s="100">
        <f>VLOOKUP($A23,情景假设!$A$436:$AP$499,COLUMN(情景假设!N$436),0)</f>
        <v>10519.680433112089</v>
      </c>
      <c r="AH23" s="100">
        <f>VLOOKUP($A23,情景假设!$A$436:$AP$499,COLUMN(情景假设!O$436),0)</f>
        <v>10855.39786240938</v>
      </c>
      <c r="AI23" s="100">
        <f>VLOOKUP($A23,情景假设!$A$436:$AP$499,COLUMN(情景假设!P$436),0)</f>
        <v>11182.562400999061</v>
      </c>
      <c r="AJ23" s="101">
        <f>VLOOKUP($A23,情景假设!$A$436:$AP$499,COLUMN(情景假设!Q$436),0)</f>
        <v>11499.022481251481</v>
      </c>
      <c r="AK23" s="65">
        <f>VLOOKUP($A23,情景假设!$A$436:$AP$499,COLUMN(情景假设!R$436),0)</f>
        <v>11802.80815442653</v>
      </c>
      <c r="AL23" s="100">
        <f>VLOOKUP($A23,情景假设!$A$436:$AP$499,COLUMN(情景假设!S$436),0)</f>
        <v>12092.94955563558</v>
      </c>
      <c r="AM23" s="100">
        <f>VLOOKUP($A23,情景假设!$A$436:$AP$499,COLUMN(情景假设!T$436),0)</f>
        <v>12368.82490086168</v>
      </c>
      <c r="AN23" s="100">
        <f>VLOOKUP($A23,情景假设!$A$436:$AP$499,COLUMN(情景假设!U$436),0)</f>
        <v>12629.92546256091</v>
      </c>
      <c r="AO23" s="66">
        <f>VLOOKUP($A23,情景假设!$A$436:$AP$499,COLUMN(情景假设!V$436),0)</f>
        <v>12875.856211965091</v>
      </c>
      <c r="AP23" s="100">
        <f>VLOOKUP($A23,情景假设!$A$436:$AP$499,COLUMN(情景假设!W$436),0)</f>
        <v>13106.33523698976</v>
      </c>
      <c r="AQ23" s="100">
        <f>VLOOKUP($A23,情景假设!$A$436:$AP$499,COLUMN(情景假设!X$436),0)</f>
        <v>13321.192021452191</v>
      </c>
      <c r="AR23" s="100">
        <f>VLOOKUP($A23,情景假设!$A$436:$AP$499,COLUMN(情景假设!Y$436),0)</f>
        <v>13520.36468446511</v>
      </c>
      <c r="AS23" s="100">
        <f>VLOOKUP($A23,情景假设!$A$436:$AP$499,COLUMN(情景假设!Z$436),0)</f>
        <v>13703.896289134589</v>
      </c>
      <c r="AT23" s="100">
        <f>VLOOKUP($A23,情景假设!$A$436:$AP$499,COLUMN(情景假设!AA$436),0)</f>
        <v>13871.930337100001</v>
      </c>
      <c r="AU23" s="65">
        <f>VLOOKUP($A23,情景假设!$A$436:$AP$499,COLUMN(情景假设!AB$436),0)</f>
        <v>14024.70557010095</v>
      </c>
      <c r="AV23" s="100">
        <f>VLOOKUP($A23,情景假设!$A$436:$AP$499,COLUMN(情景假设!AC$436),0)</f>
        <v>14162.55020181566</v>
      </c>
      <c r="AW23" s="100">
        <f>VLOOKUP($A23,情景假设!$A$436:$AP$499,COLUMN(情景假设!AD$436),0)</f>
        <v>14285.875702884839</v>
      </c>
      <c r="AX23" s="100">
        <f>VLOOKUP($A23,情景假设!$A$436:$AP$499,COLUMN(情景假设!AE$436),0)</f>
        <v>14395.17025957029</v>
      </c>
      <c r="AY23" s="102">
        <f>VLOOKUP($A23,情景假设!$A$436:$AP$499,COLUMN(情景假设!AF$436),0)</f>
        <v>14490.992022167829</v>
      </c>
      <c r="AZ23" s="65">
        <f>VLOOKUP($A23,情景假设!$A$436:$AP$499,COLUMN(情景假设!AG$436),0)</f>
        <v>14573.96225338994</v>
      </c>
      <c r="BA23" s="100">
        <f>VLOOKUP($A23,情景假设!$A$436:$AP$499,COLUMN(情景假设!AH$436),0)</f>
        <v>14644.758479751201</v>
      </c>
      <c r="BB23" s="100">
        <f>VLOOKUP($A23,情景假设!$A$436:$AP$499,COLUMN(情景假设!AI$436),0)</f>
        <v>14704.107740825781</v>
      </c>
      <c r="BC23" s="100">
        <f>VLOOKUP($A23,情景假设!$A$436:$AP$499,COLUMN(情景假设!AJ$436),0)</f>
        <v>14752.780022381319</v>
      </c>
      <c r="BD23" s="66">
        <f>VLOOKUP($A23,情景假设!$A$436:$AP$499,COLUMN(情景假设!AK$436),0)</f>
        <v>14791.58195010748</v>
      </c>
      <c r="BE23" s="100">
        <f>VLOOKUP($A23,情景假设!$A$436:$AP$499,COLUMN(情景假设!AL$436),0)</f>
        <v>14821.350811189979</v>
      </c>
      <c r="BF23" s="100">
        <f>VLOOKUP($A23,情景假设!$A$436:$AP$499,COLUMN(情景假设!AM$436),0)</f>
        <v>14842.948961572411</v>
      </c>
      <c r="BG23" s="100">
        <f>VLOOKUP($A23,情景假设!$A$436:$AP$499,COLUMN(情景假设!AN$436),0)</f>
        <v>14857.25866758745</v>
      </c>
      <c r="BH23" s="100">
        <f>VLOOKUP($A23,情景假设!$A$436:$AP$499,COLUMN(情景假设!AO$436),0)</f>
        <v>14865.177421915039</v>
      </c>
      <c r="BI23" s="102">
        <f>VLOOKUP($A23,情景假设!$A$436:$AP$499,COLUMN(情景假设!AP$436),0)</f>
        <v>14867.613765673959</v>
      </c>
    </row>
    <row r="24" spans="1:61" x14ac:dyDescent="0.2">
      <c r="A24" s="23" t="s">
        <v>117</v>
      </c>
      <c r="B24" s="53"/>
      <c r="C24" s="54"/>
      <c r="D24" s="54"/>
      <c r="E24" s="54"/>
      <c r="F24" s="55"/>
      <c r="G24" s="53"/>
      <c r="H24" s="54"/>
      <c r="I24" s="54">
        <f>'历史数据 (2001-2022, 当年价) '!I24*I$77</f>
        <v>5910.2529339903967</v>
      </c>
      <c r="J24" s="54">
        <f>'历史数据 (2001-2022, 当年价) '!J24*J$77</f>
        <v>6061.9868434906066</v>
      </c>
      <c r="K24" s="55">
        <f>'历史数据 (2001-2022, 当年价) '!K24*K$77</f>
        <v>6587.4237670059674</v>
      </c>
      <c r="L24" s="53">
        <f>'历史数据 (2001-2022, 当年价) '!L24*L$77</f>
        <v>7127.2733201323808</v>
      </c>
      <c r="M24" s="54">
        <f>'历史数据 (2001-2022, 当年价) '!M24*M$77</f>
        <v>7416.135483677398</v>
      </c>
      <c r="N24" s="54">
        <f>'历史数据 (2001-2022, 当年价) '!N24*N$77</f>
        <v>7552.2827148565511</v>
      </c>
      <c r="O24" s="54">
        <f>'历史数据 (2001-2022, 当年价) '!O24*O$77</f>
        <v>7834.3150298743867</v>
      </c>
      <c r="P24" s="54">
        <f>'历史数据 (2001-2022, 当年价) '!P24*P$77</f>
        <v>7685.1772861720265</v>
      </c>
      <c r="Q24" s="53">
        <f>'历史数据 (2001-2022, 当年价) '!Q24*Q$77</f>
        <v>6877.3623126955108</v>
      </c>
      <c r="R24" s="54">
        <f>'历史数据 (2001-2022, 当年价) '!R24*R$77</f>
        <v>7204.9831937381059</v>
      </c>
      <c r="S24" s="54">
        <f>'历史数据 (2001-2022, 当年价) '!S24*S$77</f>
        <v>7604.4308278526087</v>
      </c>
      <c r="T24" s="54">
        <f>'历史数据 (2001-2022, 当年价) '!T24*T$77</f>
        <v>7713.2012358029078</v>
      </c>
      <c r="U24" s="55">
        <f>'历史数据 (2001-2022, 当年价) '!U24*U$77</f>
        <v>7700.2442564631801</v>
      </c>
      <c r="V24" s="54">
        <f>'历史数据 (2001-2022, 当年价) '!V24*V$77</f>
        <v>8298.0213959945031</v>
      </c>
      <c r="W24" s="54">
        <f>'历史数据 (2001-2022, 当年价) '!W24*W$77</f>
        <v>9019.4531857153415</v>
      </c>
      <c r="X24" s="100">
        <f>VLOOKUP($A24,情景假设!$A$436:$AP$499,COLUMN(情景假设!E$436),0)</f>
        <v>9111.7767741440821</v>
      </c>
      <c r="Y24" s="100">
        <f>VLOOKUP($A24,情景假设!$A$436:$AP$499,COLUMN(情景假设!F$436),0)</f>
        <v>9345.7687782402136</v>
      </c>
      <c r="Z24" s="101">
        <f>VLOOKUP($A24,情景假设!$A$436:$AP$499,COLUMN(情景假设!G$436),0)</f>
        <v>9656.7535516426233</v>
      </c>
      <c r="AA24" s="65">
        <f>VLOOKUP($A24,情景假设!$A$436:$AP$499,COLUMN(情景假设!H$436),0)</f>
        <v>9986.4474698463491</v>
      </c>
      <c r="AB24" s="100">
        <f>VLOOKUP($A24,情景假设!$A$436:$AP$499,COLUMN(情景假设!I$436),0)</f>
        <v>10320.302667325141</v>
      </c>
      <c r="AC24" s="100">
        <f>VLOOKUP($A24,情景假设!$A$436:$AP$499,COLUMN(情景假设!J$436),0)</f>
        <v>10655.10441208878</v>
      </c>
      <c r="AD24" s="100">
        <f>VLOOKUP($A24,情景假设!$A$436:$AP$499,COLUMN(情景假设!K$436),0)</f>
        <v>10987.25423411641</v>
      </c>
      <c r="AE24" s="102">
        <f>VLOOKUP($A24,情景假设!$A$436:$AP$499,COLUMN(情景假设!L$436),0)</f>
        <v>11312.775037689689</v>
      </c>
      <c r="AF24" s="100">
        <f>VLOOKUP($A24,情景假设!$A$436:$AP$499,COLUMN(情景假设!M$436),0)</f>
        <v>11627.736492184251</v>
      </c>
      <c r="AG24" s="100">
        <f>VLOOKUP($A24,情景假设!$A$436:$AP$499,COLUMN(情景假设!N$436),0)</f>
        <v>11929.594006365631</v>
      </c>
      <c r="AH24" s="100">
        <f>VLOOKUP($A24,情景假设!$A$436:$AP$499,COLUMN(情景假设!O$436),0)</f>
        <v>12216.145952432629</v>
      </c>
      <c r="AI24" s="100">
        <f>VLOOKUP($A24,情景假设!$A$436:$AP$499,COLUMN(情景假设!P$436),0)</f>
        <v>12485.16948875737</v>
      </c>
      <c r="AJ24" s="101">
        <f>VLOOKUP($A24,情景假设!$A$436:$AP$499,COLUMN(情景假设!Q$436),0)</f>
        <v>12734.443373582701</v>
      </c>
      <c r="AK24" s="65">
        <f>VLOOKUP($A24,情景假设!$A$436:$AP$499,COLUMN(情景假设!R$436),0)</f>
        <v>12962.1329239201</v>
      </c>
      <c r="AL24" s="100">
        <f>VLOOKUP($A24,情景假设!$A$436:$AP$499,COLUMN(情景假设!S$436),0)</f>
        <v>13167.942606495801</v>
      </c>
      <c r="AM24" s="100">
        <f>VLOOKUP($A24,情景假设!$A$436:$AP$499,COLUMN(情景假设!T$436),0)</f>
        <v>13352.124418278479</v>
      </c>
      <c r="AN24" s="100">
        <f>VLOOKUP($A24,情景假设!$A$436:$AP$499,COLUMN(情景假设!U$436),0)</f>
        <v>13515.118215432511</v>
      </c>
      <c r="AO24" s="66">
        <f>VLOOKUP($A24,情景假设!$A$436:$AP$499,COLUMN(情景假设!V$436),0)</f>
        <v>13657.537478464739</v>
      </c>
      <c r="AP24" s="100">
        <f>VLOOKUP($A24,情景假设!$A$436:$AP$499,COLUMN(情景假设!W$436),0)</f>
        <v>13780.15391517331</v>
      </c>
      <c r="AQ24" s="100">
        <f>VLOOKUP($A24,情景假设!$A$436:$AP$499,COLUMN(情景假设!X$436),0)</f>
        <v>13883.88130991622</v>
      </c>
      <c r="AR24" s="100">
        <f>VLOOKUP($A24,情景假设!$A$436:$AP$499,COLUMN(情景假设!Y$436),0)</f>
        <v>13969.75900606072</v>
      </c>
      <c r="AS24" s="100">
        <f>VLOOKUP($A24,情景假设!$A$436:$AP$499,COLUMN(情景假设!Z$436),0)</f>
        <v>14038.93537994602</v>
      </c>
      <c r="AT24" s="100">
        <f>VLOOKUP($A24,情景假设!$A$436:$AP$499,COLUMN(情景假设!AA$436),0)</f>
        <v>14092.65163104099</v>
      </c>
      <c r="AU24" s="65">
        <f>VLOOKUP($A24,情景假设!$A$436:$AP$499,COLUMN(情景假设!AB$436),0)</f>
        <v>14132.22617589955</v>
      </c>
      <c r="AV24" s="100">
        <f>VLOOKUP($A24,情景假设!$A$436:$AP$499,COLUMN(情景假设!AC$436),0)</f>
        <v>14159.03989460358</v>
      </c>
      <c r="AW24" s="100">
        <f>VLOOKUP($A24,情景假设!$A$436:$AP$499,COLUMN(情景假设!AD$436),0)</f>
        <v>14174.52243907575</v>
      </c>
      <c r="AX24" s="100">
        <f>VLOOKUP($A24,情景假设!$A$436:$AP$499,COLUMN(情景假设!AE$436),0)</f>
        <v>14180.13977421402</v>
      </c>
      <c r="AY24" s="102">
        <f>VLOOKUP($A24,情景假设!$A$436:$AP$499,COLUMN(情景假设!AF$436),0)</f>
        <v>14177.383086326459</v>
      </c>
      <c r="AZ24" s="65">
        <f>VLOOKUP($A24,情景假设!$A$436:$AP$499,COLUMN(情景假设!AG$436),0)</f>
        <v>14167.75915971738</v>
      </c>
      <c r="BA24" s="100">
        <f>VLOOKUP($A24,情景假设!$A$436:$AP$499,COLUMN(情景假设!AH$436),0)</f>
        <v>14152.782292190441</v>
      </c>
      <c r="BB24" s="100">
        <f>VLOOKUP($A24,情景假设!$A$436:$AP$499,COLUMN(情景假设!AI$436),0)</f>
        <v>14133.96779421513</v>
      </c>
      <c r="BC24" s="100">
        <f>VLOOKUP($A24,情景假设!$A$436:$AP$499,COLUMN(情景假设!AJ$436),0)</f>
        <v>14112.827094910759</v>
      </c>
      <c r="BD24" s="66">
        <f>VLOOKUP($A24,情景假设!$A$436:$AP$499,COLUMN(情景假设!AK$436),0)</f>
        <v>14090.86446106238</v>
      </c>
      <c r="BE24" s="100">
        <f>VLOOKUP($A24,情景假设!$A$436:$AP$499,COLUMN(情景假设!AL$436),0)</f>
        <v>14069.575323208999</v>
      </c>
      <c r="BF24" s="100">
        <f>VLOOKUP($A24,情景假设!$A$436:$AP$499,COLUMN(情景假设!AM$436),0)</f>
        <v>14050.44619546694</v>
      </c>
      <c r="BG24" s="100">
        <f>VLOOKUP($A24,情景假设!$A$436:$AP$499,COLUMN(情景假设!AN$436),0)</f>
        <v>14034.95617313649</v>
      </c>
      <c r="BH24" s="100">
        <f>VLOOKUP($A24,情景假设!$A$436:$AP$499,COLUMN(情景假设!AO$436),0)</f>
        <v>14024.579994237471</v>
      </c>
      <c r="BI24" s="102">
        <f>VLOOKUP($A24,情景假设!$A$436:$AP$499,COLUMN(情景假设!AP$436),0)</f>
        <v>14020.79265786261</v>
      </c>
    </row>
    <row r="25" spans="1:61" x14ac:dyDescent="0.2">
      <c r="A25" s="23" t="s">
        <v>78</v>
      </c>
      <c r="B25" s="53"/>
      <c r="C25" s="54"/>
      <c r="D25" s="54"/>
      <c r="E25" s="54"/>
      <c r="F25" s="55"/>
      <c r="G25" s="53"/>
      <c r="H25" s="54"/>
      <c r="I25" s="54">
        <f>'历史数据 (2001-2022, 当年价) '!I25*I$77</f>
        <v>5647.7680515797283</v>
      </c>
      <c r="J25" s="54">
        <f>'历史数据 (2001-2022, 当年价) '!J25*J$77</f>
        <v>5808.8244530877719</v>
      </c>
      <c r="K25" s="55">
        <f>'历史数据 (2001-2022, 当年价) '!K25*K$77</f>
        <v>6295.3948284344315</v>
      </c>
      <c r="L25" s="53">
        <f>'历史数据 (2001-2022, 当年价) '!L25*L$77</f>
        <v>6551.1998829030117</v>
      </c>
      <c r="M25" s="54">
        <f>'历史数据 (2001-2022, 当年价) '!M25*M$77</f>
        <v>6997.5786247679334</v>
      </c>
      <c r="N25" s="54">
        <f>'历史数据 (2001-2022, 当年价) '!N25*N$77</f>
        <v>7225.7532936361977</v>
      </c>
      <c r="O25" s="54">
        <f>'历史数据 (2001-2022, 当年价) '!O25*O$77</f>
        <v>7391.6786908238228</v>
      </c>
      <c r="P25" s="54">
        <f>'历史数据 (2001-2022, 当年价) '!P25*P$77</f>
        <v>7503.4186514554003</v>
      </c>
      <c r="Q25" s="53">
        <f>'历史数据 (2001-2022, 当年价) '!Q25*Q$77</f>
        <v>7725.2103975749078</v>
      </c>
      <c r="R25" s="54">
        <f>'历史数据 (2001-2022, 当年价) '!R25*R$77</f>
        <v>8132.3183921548325</v>
      </c>
      <c r="S25" s="54">
        <f>'历史数据 (2001-2022, 当年价) '!S25*S$77</f>
        <v>8178.3110397253649</v>
      </c>
      <c r="T25" s="54">
        <f>'历史数据 (2001-2022, 当年价) '!T25*T$77</f>
        <v>7987.7649672471616</v>
      </c>
      <c r="U25" s="55">
        <f>'历史数据 (2001-2022, 当年价) '!U25*U$77</f>
        <v>7781.1697585795664</v>
      </c>
      <c r="V25" s="54">
        <f>'历史数据 (2001-2022, 当年价) '!V25*V$77</f>
        <v>8215.0941346473574</v>
      </c>
      <c r="W25" s="54">
        <f>'历史数据 (2001-2022, 当年价) '!W25*W$77</f>
        <v>8119.836142530613</v>
      </c>
      <c r="X25" s="100">
        <f>VLOOKUP($A25,情景假设!$A$436:$AP$499,COLUMN(情景假设!E$436),0)</f>
        <v>8138.2724941609031</v>
      </c>
      <c r="Y25" s="100">
        <f>VLOOKUP($A25,情景假设!$A$436:$AP$499,COLUMN(情景假设!F$436),0)</f>
        <v>8188.3434472529589</v>
      </c>
      <c r="Z25" s="101">
        <f>VLOOKUP($A25,情景假设!$A$436:$AP$499,COLUMN(情景假设!G$436),0)</f>
        <v>8262.3224431243107</v>
      </c>
      <c r="AA25" s="65">
        <f>VLOOKUP($A25,情景假设!$A$436:$AP$499,COLUMN(情景假设!H$436),0)</f>
        <v>8351.8867636165269</v>
      </c>
      <c r="AB25" s="100">
        <f>VLOOKUP($A25,情景假设!$A$436:$AP$499,COLUMN(情景假设!I$436),0)</f>
        <v>8446.1795696407698</v>
      </c>
      <c r="AC25" s="100">
        <f>VLOOKUP($A25,情景假设!$A$436:$AP$499,COLUMN(情景假设!J$436),0)</f>
        <v>8533.2970070238825</v>
      </c>
      <c r="AD25" s="100">
        <f>VLOOKUP($A25,情景假设!$A$436:$AP$499,COLUMN(情景假设!K$436),0)</f>
        <v>8600.8591278134281</v>
      </c>
      <c r="AE25" s="102">
        <f>VLOOKUP($A25,情景假设!$A$436:$AP$499,COLUMN(情景假设!L$436),0)</f>
        <v>8636.202391984496</v>
      </c>
      <c r="AF25" s="100">
        <f>VLOOKUP($A25,情景假设!$A$436:$AP$499,COLUMN(情景假设!M$436),0)</f>
        <v>8630.2714418662563</v>
      </c>
      <c r="AG25" s="100">
        <f>VLOOKUP($A25,情景假设!$A$436:$AP$499,COLUMN(情景假设!N$436),0)</f>
        <v>8588.5479649431254</v>
      </c>
      <c r="AH25" s="100">
        <f>VLOOKUP($A25,情景假设!$A$436:$AP$499,COLUMN(情景假设!O$436),0)</f>
        <v>8520.375598588982</v>
      </c>
      <c r="AI25" s="100">
        <f>VLOOKUP($A25,情景假设!$A$436:$AP$499,COLUMN(情景假设!P$436),0)</f>
        <v>8435.1245097203773</v>
      </c>
      <c r="AJ25" s="101">
        <f>VLOOKUP($A25,情景假设!$A$436:$AP$499,COLUMN(情景假设!Q$436),0)</f>
        <v>8341.9594948345748</v>
      </c>
      <c r="AK25" s="65">
        <f>VLOOKUP($A25,情景假设!$A$436:$AP$499,COLUMN(情景假设!R$436),0)</f>
        <v>8248.3336879270555</v>
      </c>
      <c r="AL25" s="100">
        <f>VLOOKUP($A25,情景假设!$A$436:$AP$499,COLUMN(情景假设!S$436),0)</f>
        <v>8155.9475072832711</v>
      </c>
      <c r="AM25" s="100">
        <f>VLOOKUP($A25,情景假设!$A$436:$AP$499,COLUMN(情景假设!T$436),0)</f>
        <v>8065.0831755111958</v>
      </c>
      <c r="AN25" s="100">
        <f>VLOOKUP($A25,情景假设!$A$436:$AP$499,COLUMN(情景假设!U$436),0)</f>
        <v>7976.0098670388934</v>
      </c>
      <c r="AO25" s="66">
        <f>VLOOKUP($A25,情景假设!$A$436:$AP$499,COLUMN(情景假设!V$436),0)</f>
        <v>7888.9843054178418</v>
      </c>
      <c r="AP25" s="100">
        <f>VLOOKUP($A25,情景假设!$A$436:$AP$499,COLUMN(情景假设!W$436),0)</f>
        <v>7804.251445404464</v>
      </c>
      <c r="AQ25" s="100">
        <f>VLOOKUP($A25,情景假设!$A$436:$AP$499,COLUMN(情景假设!X$436),0)</f>
        <v>7722.0452326396571</v>
      </c>
      <c r="AR25" s="100">
        <f>VLOOKUP($A25,情景假设!$A$436:$AP$499,COLUMN(情景假设!Y$436),0)</f>
        <v>7642.5894344581011</v>
      </c>
      <c r="AS25" s="100">
        <f>VLOOKUP($A25,情景假设!$A$436:$AP$499,COLUMN(情景假设!Z$436),0)</f>
        <v>7566.0985361313988</v>
      </c>
      <c r="AT25" s="100">
        <f>VLOOKUP($A25,情景假设!$A$436:$AP$499,COLUMN(情景假设!AA$436),0)</f>
        <v>7492.7786976768903</v>
      </c>
      <c r="AU25" s="65">
        <f>VLOOKUP($A25,情景假设!$A$436:$AP$499,COLUMN(情景假设!AB$436),0)</f>
        <v>7422.828767238504</v>
      </c>
      <c r="AV25" s="100">
        <f>VLOOKUP($A25,情景假设!$A$436:$AP$499,COLUMN(情景假设!AC$436),0)</f>
        <v>7356.4413479651312</v>
      </c>
      <c r="AW25" s="100">
        <f>VLOOKUP($A25,情景假设!$A$436:$AP$499,COLUMN(情景假设!AD$436),0)</f>
        <v>7293.8039162707146</v>
      </c>
      <c r="AX25" s="100">
        <f>VLOOKUP($A25,情景假设!$A$436:$AP$499,COLUMN(情景假设!AE$436),0)</f>
        <v>7235.099990359925</v>
      </c>
      <c r="AY25" s="102">
        <f>VLOOKUP($A25,情景假设!$A$436:$AP$499,COLUMN(情景假设!AF$436),0)</f>
        <v>7180.5103489422654</v>
      </c>
      <c r="AZ25" s="65">
        <f>VLOOKUP($A25,情景假设!$A$436:$AP$499,COLUMN(情景假设!AG$436),0)</f>
        <v>7130.2143011398866</v>
      </c>
      <c r="BA25" s="100">
        <f>VLOOKUP($A25,情景假设!$A$436:$AP$499,COLUMN(情景假设!AH$436),0)</f>
        <v>7084.3910097235594</v>
      </c>
      <c r="BB25" s="100">
        <f>VLOOKUP($A25,情景假设!$A$436:$AP$499,COLUMN(情景假设!AI$436),0)</f>
        <v>7043.2208709951447</v>
      </c>
      <c r="BC25" s="100">
        <f>VLOOKUP($A25,情景假设!$A$436:$AP$499,COLUMN(情景假设!AJ$436),0)</f>
        <v>7006.8869558803553</v>
      </c>
      <c r="BD25" s="66">
        <f>VLOOKUP($A25,情景假设!$A$436:$AP$499,COLUMN(情景假设!AK$436),0)</f>
        <v>6975.5765181148154</v>
      </c>
      <c r="BE25" s="100">
        <f>VLOOKUP($A25,情景假设!$A$436:$AP$499,COLUMN(情景假设!AL$436),0)</f>
        <v>6949.4825768124801</v>
      </c>
      <c r="BF25" s="100">
        <f>VLOOKUP($A25,情景假设!$A$436:$AP$499,COLUMN(情景假设!AM$436),0)</f>
        <v>6928.8055822141496</v>
      </c>
      <c r="BG25" s="100">
        <f>VLOOKUP($A25,情景假设!$A$436:$AP$499,COLUMN(情景假设!AN$436),0)</f>
        <v>6913.7551750449493</v>
      </c>
      <c r="BH25" s="100">
        <f>VLOOKUP($A25,情景假设!$A$436:$AP$499,COLUMN(情景假设!AO$436),0)</f>
        <v>6904.5520516848128</v>
      </c>
      <c r="BI25" s="102">
        <f>VLOOKUP($A25,情景假设!$A$436:$AP$499,COLUMN(情景假设!AP$436),0)</f>
        <v>6901.4299493021254</v>
      </c>
    </row>
    <row r="26" spans="1:61" x14ac:dyDescent="0.2">
      <c r="A26" s="23" t="s">
        <v>79</v>
      </c>
      <c r="B26" s="53"/>
      <c r="C26" s="54"/>
      <c r="D26" s="54"/>
      <c r="E26" s="54"/>
      <c r="F26" s="55"/>
      <c r="G26" s="53"/>
      <c r="H26" s="54"/>
      <c r="I26" s="54">
        <f>'历史数据 (2001-2022, 当年价) '!I26*I$77</f>
        <v>3460.8916760455404</v>
      </c>
      <c r="J26" s="54">
        <f>'历史数据 (2001-2022, 当年价) '!J26*J$77</f>
        <v>3605.515444217865</v>
      </c>
      <c r="K26" s="55">
        <f>'历史数据 (2001-2022, 当年价) '!K26*K$77</f>
        <v>4026.5743894484108</v>
      </c>
      <c r="L26" s="53">
        <f>'历史数据 (2001-2022, 当年价) '!L26*L$77</f>
        <v>4472.6300956934492</v>
      </c>
      <c r="M26" s="54">
        <f>'历史数据 (2001-2022, 当年价) '!M26*M$77</f>
        <v>4564.4856573758252</v>
      </c>
      <c r="N26" s="54">
        <f>'历史数据 (2001-2022, 当年价) '!N26*N$77</f>
        <v>4648.2816027676581</v>
      </c>
      <c r="O26" s="54">
        <f>'历史数据 (2001-2022, 当年价) '!O26*O$77</f>
        <v>4777.3025609458309</v>
      </c>
      <c r="P26" s="54">
        <f>'历史数据 (2001-2022, 当年价) '!P26*P$77</f>
        <v>4731.6821855644102</v>
      </c>
      <c r="Q26" s="53">
        <f>'历史数据 (2001-2022, 当年价) '!Q26*Q$77</f>
        <v>4793.0460137299378</v>
      </c>
      <c r="R26" s="54">
        <f>'历史数据 (2001-2022, 当年价) '!R26*R$77</f>
        <v>5132.9612289534653</v>
      </c>
      <c r="S26" s="54">
        <f>'历史数据 (2001-2022, 当年价) '!S26*S$77</f>
        <v>5335.7608842140544</v>
      </c>
      <c r="T26" s="54">
        <f>'历史数据 (2001-2022, 当年价) '!T26*T$77</f>
        <v>5190.8649943427326</v>
      </c>
      <c r="U26" s="55">
        <f>'历史数据 (2001-2022, 当年价) '!U26*U$77</f>
        <v>4569.5272137342927</v>
      </c>
      <c r="V26" s="54">
        <f>'历史数据 (2001-2022, 当年价) '!V26*V$77</f>
        <v>5162.1510144134963</v>
      </c>
      <c r="W26" s="54">
        <f>'历史数据 (2001-2022, 当年价) '!W26*W$77</f>
        <v>5144.2443998897388</v>
      </c>
      <c r="X26" s="100">
        <f>VLOOKUP($A26,情景假设!$A$436:$AP$499,COLUMN(情景假设!E$436),0)</f>
        <v>5161.3888403167311</v>
      </c>
      <c r="Y26" s="100">
        <f>VLOOKUP($A26,情景假设!$A$436:$AP$499,COLUMN(情景假设!F$436),0)</f>
        <v>5206.1432813711781</v>
      </c>
      <c r="Z26" s="101">
        <f>VLOOKUP($A26,情景假设!$A$436:$AP$499,COLUMN(情景假设!G$436),0)</f>
        <v>5268.5618366106828</v>
      </c>
      <c r="AA26" s="65">
        <f>VLOOKUP($A26,情景假设!$A$436:$AP$499,COLUMN(情景假设!H$436),0)</f>
        <v>5339.1127902900316</v>
      </c>
      <c r="AB26" s="100">
        <f>VLOOKUP($A26,情景假设!$A$436:$AP$499,COLUMN(情景假设!I$436),0)</f>
        <v>5410.442260481168</v>
      </c>
      <c r="AC26" s="100">
        <f>VLOOKUP($A26,情景假设!$A$436:$AP$499,COLUMN(情景假设!J$436),0)</f>
        <v>5475.4705893990094</v>
      </c>
      <c r="AD26" s="100">
        <f>VLOOKUP($A26,情景假设!$A$436:$AP$499,COLUMN(情景假设!K$436),0)</f>
        <v>5526.7968674347558</v>
      </c>
      <c r="AE26" s="102">
        <f>VLOOKUP($A26,情景假设!$A$436:$AP$499,COLUMN(情景假设!L$436),0)</f>
        <v>5556.8321517326394</v>
      </c>
      <c r="AF26" s="100">
        <f>VLOOKUP($A26,情景假设!$A$436:$AP$499,COLUMN(情景假设!M$436),0)</f>
        <v>5560.1889903052297</v>
      </c>
      <c r="AG26" s="100">
        <f>VLOOKUP($A26,情景假设!$A$436:$AP$499,COLUMN(情景假设!N$436),0)</f>
        <v>5540.3956382725619</v>
      </c>
      <c r="AH26" s="100">
        <f>VLOOKUP($A26,情景假设!$A$436:$AP$499,COLUMN(情景假设!O$436),0)</f>
        <v>5503.3841119582903</v>
      </c>
      <c r="AI26" s="100">
        <f>VLOOKUP($A26,情景假设!$A$436:$AP$499,COLUMN(情景假设!P$436),0)</f>
        <v>5455.1357917101714</v>
      </c>
      <c r="AJ26" s="101">
        <f>VLOOKUP($A26,情景假设!$A$436:$AP$499,COLUMN(情景假设!Q$436),0)</f>
        <v>5401.5309629398871</v>
      </c>
      <c r="AK26" s="65">
        <f>VLOOKUP($A26,情景假设!$A$436:$AP$499,COLUMN(情景假设!R$436),0)</f>
        <v>5347.3712475530119</v>
      </c>
      <c r="AL26" s="100">
        <f>VLOOKUP($A26,情景假设!$A$436:$AP$499,COLUMN(情景假设!S$436),0)</f>
        <v>5293.7505390228462</v>
      </c>
      <c r="AM26" s="100">
        <f>VLOOKUP($A26,情景假设!$A$436:$AP$499,COLUMN(情景假设!T$436),0)</f>
        <v>5240.847338374334</v>
      </c>
      <c r="AN26" s="100">
        <f>VLOOKUP($A26,情景假设!$A$436:$AP$499,COLUMN(情景假设!U$436),0)</f>
        <v>5188.8328627969568</v>
      </c>
      <c r="AO26" s="66">
        <f>VLOOKUP($A26,情景假设!$A$436:$AP$499,COLUMN(情景假设!V$436),0)</f>
        <v>5137.871321545631</v>
      </c>
      <c r="AP26" s="100">
        <f>VLOOKUP($A26,情景假设!$A$436:$AP$499,COLUMN(情景假设!W$436),0)</f>
        <v>5088.1202452359739</v>
      </c>
      <c r="AQ26" s="100">
        <f>VLOOKUP($A26,情景假设!$A$436:$AP$499,COLUMN(情景假设!X$436),0)</f>
        <v>5039.7308645987896</v>
      </c>
      <c r="AR26" s="100">
        <f>VLOOKUP($A26,情景假设!$A$436:$AP$499,COLUMN(情景假设!Y$436),0)</f>
        <v>4992.8485350926212</v>
      </c>
      <c r="AS26" s="100">
        <f>VLOOKUP($A26,情景假设!$A$436:$AP$499,COLUMN(情景假设!Z$436),0)</f>
        <v>4947.6132041464234</v>
      </c>
      <c r="AT26" s="100">
        <f>VLOOKUP($A26,情景假设!$A$436:$AP$499,COLUMN(情景假设!AA$436),0)</f>
        <v>4904.1599182143746</v>
      </c>
      <c r="AU26" s="65">
        <f>VLOOKUP($A26,情景假设!$A$436:$AP$499,COLUMN(情景假设!AB$436),0)</f>
        <v>4862.6193672657964</v>
      </c>
      <c r="AV26" s="100">
        <f>VLOOKUP($A26,情景假设!$A$436:$AP$499,COLUMN(情景假设!AC$436),0)</f>
        <v>4823.1184648043254</v>
      </c>
      <c r="AW26" s="100">
        <f>VLOOKUP($A26,情景假设!$A$436:$AP$499,COLUMN(情景假设!AD$436),0)</f>
        <v>4785.7809620092667</v>
      </c>
      <c r="AX26" s="100">
        <f>VLOOKUP($A26,情景假设!$A$436:$AP$499,COLUMN(情景假设!AE$436),0)</f>
        <v>4750.7280951164739</v>
      </c>
      <c r="AY26" s="102">
        <f>VLOOKUP($A26,情景假设!$A$436:$AP$499,COLUMN(情景假设!AF$436),0)</f>
        <v>4718.0792657078964</v>
      </c>
      <c r="AZ26" s="65">
        <f>VLOOKUP($A26,情景假设!$A$436:$AP$499,COLUMN(情景假设!AG$436),0)</f>
        <v>4687.9527541569587</v>
      </c>
      <c r="BA26" s="100">
        <f>VLOOKUP($A26,情景假设!$A$436:$AP$499,COLUMN(情景假设!AH$436),0)</f>
        <v>4660.466467084043</v>
      </c>
      <c r="BB26" s="100">
        <f>VLOOKUP($A26,情景假设!$A$436:$AP$499,COLUMN(情景假设!AI$436),0)</f>
        <v>4635.7387203151002</v>
      </c>
      <c r="BC26" s="100">
        <f>VLOOKUP($A26,情景假设!$A$436:$AP$499,COLUMN(情景假设!AJ$436),0)</f>
        <v>4613.8890595102976</v>
      </c>
      <c r="BD26" s="66">
        <f>VLOOKUP($A26,情景假设!$A$436:$AP$499,COLUMN(情景假设!AK$436),0)</f>
        <v>4595.0391213445564</v>
      </c>
      <c r="BE26" s="100">
        <f>VLOOKUP($A26,情景假设!$A$436:$AP$499,COLUMN(情景假设!AL$436),0)</f>
        <v>4579.3135388825012</v>
      </c>
      <c r="BF26" s="100">
        <f>VLOOKUP($A26,情景假设!$A$436:$AP$499,COLUMN(情景假设!AM$436),0)</f>
        <v>4566.840895606857</v>
      </c>
      <c r="BG26" s="100">
        <f>VLOOKUP($A26,情景假设!$A$436:$AP$499,COLUMN(情景假设!AN$436),0)</f>
        <v>4557.7547334385008</v>
      </c>
      <c r="BH26" s="100">
        <f>VLOOKUP($A26,情景假设!$A$436:$AP$499,COLUMN(情景假设!AO$436),0)</f>
        <v>4552.1946210404976</v>
      </c>
      <c r="BI26" s="102">
        <f>VLOOKUP($A26,情景假设!$A$436:$AP$499,COLUMN(情景假设!AP$436),0)</f>
        <v>4550.3072897400843</v>
      </c>
    </row>
    <row r="27" spans="1:61" x14ac:dyDescent="0.2">
      <c r="A27" s="23" t="s">
        <v>118</v>
      </c>
      <c r="B27" s="53"/>
      <c r="C27" s="54"/>
      <c r="D27" s="54"/>
      <c r="E27" s="54"/>
      <c r="F27" s="55"/>
      <c r="G27" s="53"/>
      <c r="H27" s="54"/>
      <c r="I27" s="54">
        <f>'历史数据 (2001-2022, 当年价) '!I27*I$77</f>
        <v>2304.2752500353404</v>
      </c>
      <c r="J27" s="54">
        <f>'历史数据 (2001-2022, 当年价) '!J27*J$77</f>
        <v>2387.4604094503197</v>
      </c>
      <c r="K27" s="55">
        <f>'历史数据 (2001-2022, 当年价) '!K27*K$77</f>
        <v>2701.0500413627724</v>
      </c>
      <c r="L27" s="53">
        <f>'历史数据 (2001-2022, 当年价) '!L27*L$77</f>
        <v>2935.3821972842488</v>
      </c>
      <c r="M27" s="54">
        <f>'历史数据 (2001-2022, 当年价) '!M27*M$77</f>
        <v>3009.6392280388595</v>
      </c>
      <c r="N27" s="54">
        <f>'历史数据 (2001-2022, 当年价) '!N27*N$77</f>
        <v>3090.6222823019139</v>
      </c>
      <c r="O27" s="54">
        <f>'历史数据 (2001-2022, 当年价) '!O27*O$77</f>
        <v>3146.7770885639497</v>
      </c>
      <c r="P27" s="54">
        <f>'历史数据 (2001-2022, 当年价) '!P27*P$77</f>
        <v>3131.6541085798658</v>
      </c>
      <c r="Q27" s="53">
        <f>'历史数据 (2001-2022, 当年价) '!Q27*Q$77</f>
        <v>3160.0430937785932</v>
      </c>
      <c r="R27" s="54">
        <f>'历史数据 (2001-2022, 当年价) '!R27*R$77</f>
        <v>3345.7647990286678</v>
      </c>
      <c r="S27" s="54">
        <f>'历史数据 (2001-2022, 当年价) '!S27*S$77</f>
        <v>3487.9477112441045</v>
      </c>
      <c r="T27" s="54">
        <f>'历史数据 (2001-2022, 当年价) '!T27*T$77</f>
        <v>3433.5858958672138</v>
      </c>
      <c r="U27" s="55">
        <f>'历史数据 (2001-2022, 当年价) '!U27*U$77</f>
        <v>2932.9101730437146</v>
      </c>
      <c r="V27" s="54">
        <f>'历史数据 (2001-2022, 当年价) '!V27*V$77</f>
        <v>3316.3341738898448</v>
      </c>
      <c r="W27" s="54">
        <f>'历史数据 (2001-2022, 当年价) '!W27*W$77</f>
        <v>3355.3629553285882</v>
      </c>
      <c r="X27" s="100">
        <f>VLOOKUP($A27,情景假设!$A$436:$AP$499,COLUMN(情景假设!E$436),0)</f>
        <v>3341.671505609625</v>
      </c>
      <c r="Y27" s="100">
        <f>VLOOKUP($A27,情景假设!$A$436:$AP$499,COLUMN(情景假设!F$436),0)</f>
        <v>3313.7351647313681</v>
      </c>
      <c r="Z27" s="101">
        <f>VLOOKUP($A27,情景假设!$A$436:$AP$499,COLUMN(情景假设!G$436),0)</f>
        <v>3290.9672824402091</v>
      </c>
      <c r="AA27" s="65">
        <f>VLOOKUP($A27,情景假设!$A$436:$AP$499,COLUMN(情景假设!H$436),0)</f>
        <v>3288.0681468894509</v>
      </c>
      <c r="AB27" s="100">
        <f>VLOOKUP($A27,情景假设!$A$436:$AP$499,COLUMN(情景假设!I$436),0)</f>
        <v>3302.7867612224059</v>
      </c>
      <c r="AC27" s="100">
        <f>VLOOKUP($A27,情景假设!$A$436:$AP$499,COLUMN(情景假设!J$436),0)</f>
        <v>3328.8295392724572</v>
      </c>
      <c r="AD27" s="100">
        <f>VLOOKUP($A27,情景假设!$A$436:$AP$499,COLUMN(情景假设!K$436),0)</f>
        <v>3359.8716776093811</v>
      </c>
      <c r="AE27" s="102">
        <f>VLOOKUP($A27,情景假设!$A$436:$AP$499,COLUMN(情景假设!L$436),0)</f>
        <v>3389.3994460554859</v>
      </c>
      <c r="AF27" s="100">
        <f>VLOOKUP($A27,情景假设!$A$436:$AP$499,COLUMN(情景假设!M$436),0)</f>
        <v>3411.762371343093</v>
      </c>
      <c r="AG27" s="100">
        <f>VLOOKUP($A27,情景假设!$A$436:$AP$499,COLUMN(情景假设!N$436),0)</f>
        <v>3425.5525208946619</v>
      </c>
      <c r="AH27" s="100">
        <f>VLOOKUP($A27,情景假设!$A$436:$AP$499,COLUMN(情景假设!O$436),0)</f>
        <v>3430.4919928941799</v>
      </c>
      <c r="AI27" s="100">
        <f>VLOOKUP($A27,情景假设!$A$436:$AP$499,COLUMN(情景假设!P$436),0)</f>
        <v>3426.3695552969261</v>
      </c>
      <c r="AJ27" s="101">
        <f>VLOOKUP($A27,情景假设!$A$436:$AP$499,COLUMN(情景假设!Q$436),0)</f>
        <v>3413.045652619202</v>
      </c>
      <c r="AK27" s="65">
        <f>VLOOKUP($A27,情景假设!$A$436:$AP$499,COLUMN(情景假设!R$436),0)</f>
        <v>3390.618636281677</v>
      </c>
      <c r="AL27" s="100">
        <f>VLOOKUP($A27,情景假设!$A$436:$AP$499,COLUMN(情景假设!S$436),0)</f>
        <v>3359.9022166875802</v>
      </c>
      <c r="AM27" s="100">
        <f>VLOOKUP($A27,情景假设!$A$436:$AP$499,COLUMN(情景假设!T$436),0)</f>
        <v>3321.9097753592609</v>
      </c>
      <c r="AN27" s="100">
        <f>VLOOKUP($A27,情景假设!$A$436:$AP$499,COLUMN(情景假设!U$436),0)</f>
        <v>3277.6696700656298</v>
      </c>
      <c r="AO27" s="66">
        <f>VLOOKUP($A27,情景假设!$A$436:$AP$499,COLUMN(情景假设!V$436),0)</f>
        <v>3228.2067569769588</v>
      </c>
      <c r="AP27" s="100">
        <f>VLOOKUP($A27,情景假设!$A$436:$AP$499,COLUMN(情景假设!W$436),0)</f>
        <v>3174.526572238171</v>
      </c>
      <c r="AQ27" s="100">
        <f>VLOOKUP($A27,情景假设!$A$436:$AP$499,COLUMN(情景假设!X$436),0)</f>
        <v>3117.602280124921</v>
      </c>
      <c r="AR27" s="100">
        <f>VLOOKUP($A27,情景假设!$A$436:$AP$499,COLUMN(情景假设!Y$436),0)</f>
        <v>3058.3643880145319</v>
      </c>
      <c r="AS27" s="100">
        <f>VLOOKUP($A27,情景假设!$A$436:$AP$499,COLUMN(情景假设!Z$436),0)</f>
        <v>2997.6931410652792</v>
      </c>
      <c r="AT27" s="100">
        <f>VLOOKUP($A27,情景假设!$A$436:$AP$499,COLUMN(情景假设!AA$436),0)</f>
        <v>2936.4134423281839</v>
      </c>
      <c r="AU27" s="65">
        <f>VLOOKUP($A27,情景假设!$A$436:$AP$499,COLUMN(情景假设!AB$436),0)</f>
        <v>2875.2920964776031</v>
      </c>
      <c r="AV27" s="100">
        <f>VLOOKUP($A27,情景假设!$A$436:$AP$499,COLUMN(情景假设!AC$436),0)</f>
        <v>2815.037146076199</v>
      </c>
      <c r="AW27" s="100">
        <f>VLOOKUP($A27,情景假设!$A$436:$AP$499,COLUMN(情景假设!AD$436),0)</f>
        <v>2756.2990563620142</v>
      </c>
      <c r="AX27" s="100">
        <f>VLOOKUP($A27,情景假设!$A$436:$AP$499,COLUMN(情景假设!AE$436),0)</f>
        <v>2699.6735057321112</v>
      </c>
      <c r="AY27" s="102">
        <f>VLOOKUP($A27,情景假设!$A$436:$AP$499,COLUMN(情景假设!AF$436),0)</f>
        <v>2645.7055520770259</v>
      </c>
      <c r="AZ27" s="65">
        <f>VLOOKUP($A27,情景假设!$A$436:$AP$499,COLUMN(情景假设!AG$436),0)</f>
        <v>2594.8949676612528</v>
      </c>
      <c r="BA27" s="100">
        <f>VLOOKUP($A27,情景假设!$A$436:$AP$499,COLUMN(情景假设!AH$436),0)</f>
        <v>2547.7025653400178</v>
      </c>
      <c r="BB27" s="100">
        <f>VLOOKUP($A27,情景假设!$A$436:$AP$499,COLUMN(情景假设!AI$436),0)</f>
        <v>2504.5573748772172</v>
      </c>
      <c r="BC27" s="100">
        <f>VLOOKUP($A27,情景假设!$A$436:$AP$499,COLUMN(情景假设!AJ$436),0)</f>
        <v>2465.8645687122098</v>
      </c>
      <c r="BD27" s="66">
        <f>VLOOKUP($A27,情景假设!$A$436:$AP$499,COLUMN(情景假设!AK$436),0)</f>
        <v>2432.0140809034428</v>
      </c>
      <c r="BE27" s="100">
        <f>VLOOKUP($A27,情景假设!$A$436:$AP$499,COLUMN(情景假设!AL$436),0)</f>
        <v>2403.389910838021</v>
      </c>
      <c r="BF27" s="100">
        <f>VLOOKUP($A27,情景假设!$A$436:$AP$499,COLUMN(情景假设!AM$436),0)</f>
        <v>2380.3801548578231</v>
      </c>
      <c r="BG27" s="100">
        <f>VLOOKUP($A27,情景假设!$A$436:$AP$499,COLUMN(情景假设!AN$436),0)</f>
        <v>2363.387865004911</v>
      </c>
      <c r="BH27" s="100">
        <f>VLOOKUP($A27,情景假设!$A$436:$AP$499,COLUMN(情景假设!AO$436),0)</f>
        <v>2352.8428960581682</v>
      </c>
      <c r="BI27" s="102">
        <f>VLOOKUP($A27,情景假设!$A$436:$AP$499,COLUMN(情景假设!AP$436),0)</f>
        <v>2349.214972062066</v>
      </c>
    </row>
    <row r="28" spans="1:61" x14ac:dyDescent="0.2">
      <c r="A28" s="23" t="s">
        <v>119</v>
      </c>
      <c r="B28" s="53"/>
      <c r="C28" s="54"/>
      <c r="D28" s="54"/>
      <c r="E28" s="54"/>
      <c r="F28" s="55"/>
      <c r="G28" s="53"/>
      <c r="H28" s="54"/>
      <c r="I28" s="54">
        <f>'历史数据 (2001-2022, 当年价) '!I28*I$77</f>
        <v>1328.9824036014877</v>
      </c>
      <c r="J28" s="54">
        <f>'历史数据 (2001-2022, 当年价) '!J28*J$77</f>
        <v>1482.7821695107011</v>
      </c>
      <c r="K28" s="55">
        <f>'历史数据 (2001-2022, 当年价) '!K28*K$77</f>
        <v>1762.5007041562442</v>
      </c>
      <c r="L28" s="53">
        <f>'历史数据 (2001-2022, 当年价) '!L28*L$77</f>
        <v>2049.1987875789623</v>
      </c>
      <c r="M28" s="54">
        <f>'历史数据 (2001-2022, 当年价) '!M28*M$77</f>
        <v>2192.7265800548553</v>
      </c>
      <c r="N28" s="54">
        <f>'历史数据 (2001-2022, 当年价) '!N28*N$77</f>
        <v>2326.7164094671548</v>
      </c>
      <c r="O28" s="54">
        <f>'历史数据 (2001-2022, 当年价) '!O28*O$77</f>
        <v>2442.6042210226533</v>
      </c>
      <c r="P28" s="54">
        <f>'历史数据 (2001-2022, 当年价) '!P28*P$77</f>
        <v>2463.3078356766532</v>
      </c>
      <c r="Q28" s="53">
        <f>'历史数据 (2001-2022, 当年价) '!Q28*Q$77</f>
        <v>2567.3709288969417</v>
      </c>
      <c r="R28" s="54">
        <f>'历史数据 (2001-2022, 当年价) '!R28*R$77</f>
        <v>2759.8396763201949</v>
      </c>
      <c r="S28" s="54">
        <f>'历史数据 (2001-2022, 当年价) '!S28*S$77</f>
        <v>2824.9114892595062</v>
      </c>
      <c r="T28" s="54">
        <f>'历史数据 (2001-2022, 当年价) '!T28*T$77</f>
        <v>2783.6071882539604</v>
      </c>
      <c r="U28" s="55">
        <f>'历史数据 (2001-2022, 当年价) '!U28*U$77</f>
        <v>2641.6002604003402</v>
      </c>
      <c r="V28" s="54">
        <f>'历史数据 (2001-2022, 当年价) '!V28*V$77</f>
        <v>3036.4481610921225</v>
      </c>
      <c r="W28" s="54">
        <f>'历史数据 (2001-2022, 当年价) '!W28*W$77</f>
        <v>3069.0985404160137</v>
      </c>
      <c r="X28" s="100">
        <f>VLOOKUP($A28,情景假设!$A$436:$AP$499,COLUMN(情景假设!E$436),0)</f>
        <v>3077.3148366665018</v>
      </c>
      <c r="Y28" s="100">
        <f>VLOOKUP($A28,情景假设!$A$436:$AP$499,COLUMN(情景假设!F$436),0)</f>
        <v>3100.6967274742051</v>
      </c>
      <c r="Z28" s="101">
        <f>VLOOKUP($A28,情景假设!$A$436:$AP$499,COLUMN(情景假设!G$436),0)</f>
        <v>3137.4658859207821</v>
      </c>
      <c r="AA28" s="65">
        <f>VLOOKUP($A28,情景假设!$A$436:$AP$499,COLUMN(情景假设!H$436),0)</f>
        <v>3185.6873427864221</v>
      </c>
      <c r="AB28" s="100">
        <f>VLOOKUP($A28,情景假设!$A$436:$AP$499,COLUMN(情景假设!I$436),0)</f>
        <v>3242.4073981689889</v>
      </c>
      <c r="AC28" s="100">
        <f>VLOOKUP($A28,情景假设!$A$436:$AP$499,COLUMN(情景假设!J$436),0)</f>
        <v>3304.2594516109521</v>
      </c>
      <c r="AD28" s="100">
        <f>VLOOKUP($A28,情景假设!$A$436:$AP$499,COLUMN(情景假设!K$436),0)</f>
        <v>3367.6322623314982</v>
      </c>
      <c r="AE28" s="102">
        <f>VLOOKUP($A28,情景假设!$A$436:$AP$499,COLUMN(情景假设!L$436),0)</f>
        <v>3428.6328104918848</v>
      </c>
      <c r="AF28" s="100">
        <f>VLOOKUP($A28,情景假设!$A$436:$AP$499,COLUMN(情景假设!M$436),0)</f>
        <v>3483.7194650094998</v>
      </c>
      <c r="AG28" s="100">
        <f>VLOOKUP($A28,情景假设!$A$436:$AP$499,COLUMN(情景假设!N$436),0)</f>
        <v>3531.7045292876701</v>
      </c>
      <c r="AH28" s="100">
        <f>VLOOKUP($A28,情景假设!$A$436:$AP$499,COLUMN(情景假设!O$436),0)</f>
        <v>3572.0365898044452</v>
      </c>
      <c r="AI28" s="100">
        <f>VLOOKUP($A28,情景假设!$A$436:$AP$499,COLUMN(情景假设!P$436),0)</f>
        <v>3604.2021821382018</v>
      </c>
      <c r="AJ28" s="101">
        <f>VLOOKUP($A28,情景假设!$A$436:$AP$499,COLUMN(情景假设!Q$436),0)</f>
        <v>3627.7342219911252</v>
      </c>
      <c r="AK28" s="65">
        <f>VLOOKUP($A28,情景假设!$A$436:$AP$499,COLUMN(情景假设!R$436),0)</f>
        <v>3642.3726173598939</v>
      </c>
      <c r="AL28" s="100">
        <f>VLOOKUP($A28,情景假设!$A$436:$AP$499,COLUMN(情景假设!S$436),0)</f>
        <v>3648.5310999185322</v>
      </c>
      <c r="AM28" s="100">
        <f>VLOOKUP($A28,情景假设!$A$436:$AP$499,COLUMN(情景假设!T$436),0)</f>
        <v>3646.8411053469981</v>
      </c>
      <c r="AN28" s="100">
        <f>VLOOKUP($A28,情景假设!$A$436:$AP$499,COLUMN(情景假设!U$436),0)</f>
        <v>3637.9864545954551</v>
      </c>
      <c r="AO28" s="66">
        <f>VLOOKUP($A28,情景假设!$A$436:$AP$499,COLUMN(情景假设!V$436),0)</f>
        <v>3622.689402960048</v>
      </c>
      <c r="AP28" s="100">
        <f>VLOOKUP($A28,情景假设!$A$436:$AP$499,COLUMN(情景假设!W$436),0)</f>
        <v>3601.6976229659672</v>
      </c>
      <c r="AQ28" s="100">
        <f>VLOOKUP($A28,情景假设!$A$436:$AP$499,COLUMN(情景假设!X$436),0)</f>
        <v>3575.7723537944939</v>
      </c>
      <c r="AR28" s="100">
        <f>VLOOKUP($A28,情景假设!$A$436:$AP$499,COLUMN(情景假设!Y$436),0)</f>
        <v>3545.6778867848038</v>
      </c>
      <c r="AS28" s="100">
        <f>VLOOKUP($A28,情景假设!$A$436:$AP$499,COLUMN(情景假设!Z$436),0)</f>
        <v>3512.1724977002868</v>
      </c>
      <c r="AT28" s="100">
        <f>VLOOKUP($A28,情景假设!$A$436:$AP$499,COLUMN(情景假设!AA$436),0)</f>
        <v>3476.0008837283458</v>
      </c>
      <c r="AU28" s="65">
        <f>VLOOKUP($A28,情景假设!$A$436:$AP$499,COLUMN(情景假设!AB$436),0)</f>
        <v>3437.8881177778349</v>
      </c>
      <c r="AV28" s="100">
        <f>VLOOKUP($A28,情景假设!$A$436:$AP$499,COLUMN(情景假设!AC$436),0)</f>
        <v>3398.5350952339072</v>
      </c>
      <c r="AW28" s="100">
        <f>VLOOKUP($A28,情景假设!$A$436:$AP$499,COLUMN(情景假设!AD$436),0)</f>
        <v>3358.615419175866</v>
      </c>
      <c r="AX28" s="100">
        <f>VLOOKUP($A28,情景假设!$A$436:$AP$499,COLUMN(情景假设!AE$436),0)</f>
        <v>3318.773649051283</v>
      </c>
      <c r="AY28" s="102">
        <f>VLOOKUP($A28,情景假设!$A$436:$AP$499,COLUMN(情景假设!AF$436),0)</f>
        <v>3279.6248245543461</v>
      </c>
      <c r="AZ28" s="65">
        <f>VLOOKUP($A28,情景假设!$A$436:$AP$499,COLUMN(情景假设!AG$436),0)</f>
        <v>3241.7551704185989</v>
      </c>
      <c r="BA28" s="100">
        <f>VLOOKUP($A28,情景假设!$A$436:$AP$499,COLUMN(情景假设!AH$436),0)</f>
        <v>3205.7238883430218</v>
      </c>
      <c r="BB28" s="100">
        <f>VLOOKUP($A28,情景假设!$A$436:$AP$499,COLUMN(情景假设!AI$436),0)</f>
        <v>3172.0659486341128</v>
      </c>
      <c r="BC28" s="100">
        <f>VLOOKUP($A28,情景假设!$A$436:$AP$499,COLUMN(情景假设!AJ$436),0)</f>
        <v>3141.2958057079741</v>
      </c>
      <c r="BD28" s="66">
        <f>VLOOKUP($A28,情景假设!$A$436:$AP$499,COLUMN(情景假设!AK$436),0)</f>
        <v>3113.9119777872079</v>
      </c>
      <c r="BE28" s="100">
        <f>VLOOKUP($A28,情景假设!$A$436:$AP$499,COLUMN(情景假设!AL$436),0)</f>
        <v>3090.4024515160431</v>
      </c>
      <c r="BF28" s="100">
        <f>VLOOKUP($A28,情景假设!$A$436:$AP$499,COLUMN(情景假设!AM$436),0)</f>
        <v>3071.2508965495558</v>
      </c>
      <c r="BG28" s="100">
        <f>VLOOKUP($A28,情景假设!$A$436:$AP$499,COLUMN(情景假设!AN$436),0)</f>
        <v>3056.9437034117718</v>
      </c>
      <c r="BH28" s="100">
        <f>VLOOKUP($A28,情景假设!$A$436:$AP$499,COLUMN(情景假设!AO$436),0)</f>
        <v>3047.9778902778489</v>
      </c>
      <c r="BI28" s="102">
        <f>VLOOKUP($A28,情景假设!$A$436:$AP$499,COLUMN(情景假设!AP$436),0)</f>
        <v>3044.869961329071</v>
      </c>
    </row>
    <row r="29" spans="1:61" x14ac:dyDescent="0.2">
      <c r="A29" s="23" t="s">
        <v>120</v>
      </c>
      <c r="B29" s="53"/>
      <c r="C29" s="54"/>
      <c r="D29" s="54"/>
      <c r="E29" s="54"/>
      <c r="F29" s="55"/>
      <c r="G29" s="53"/>
      <c r="H29" s="54"/>
      <c r="I29" s="54">
        <f>'历史数据 (2001-2022, 当年价) '!I29*I$77</f>
        <v>942.44830582196994</v>
      </c>
      <c r="J29" s="54">
        <f>'历史数据 (2001-2022, 当年价) '!J29*J$77</f>
        <v>972.00409563695905</v>
      </c>
      <c r="K29" s="55">
        <f>'历史数据 (2001-2022, 当年价) '!K29*K$77</f>
        <v>1129.8811717538965</v>
      </c>
      <c r="L29" s="53">
        <f>'历史数据 (2001-2022, 当年价) '!L29*L$77</f>
        <v>1250.7043821461339</v>
      </c>
      <c r="M29" s="54">
        <f>'历史数据 (2001-2022, 当年价) '!M29*M$77</f>
        <v>1324.0169299660911</v>
      </c>
      <c r="N29" s="54">
        <f>'历史数据 (2001-2022, 当年价) '!N29*N$77</f>
        <v>1386.0564923380959</v>
      </c>
      <c r="O29" s="54">
        <f>'历史数据 (2001-2022, 当年价) '!O29*O$77</f>
        <v>1444.4616196836896</v>
      </c>
      <c r="P29" s="54">
        <f>'历史数据 (2001-2022, 当年价) '!P29*P$77</f>
        <v>1464.9271654424824</v>
      </c>
      <c r="Q29" s="53">
        <f>'历史数据 (2001-2022, 当年价) '!Q29*Q$77</f>
        <v>1523.9542011748163</v>
      </c>
      <c r="R29" s="54">
        <f>'历史数据 (2001-2022, 当年价) '!R29*R$77</f>
        <v>1693.7330948132931</v>
      </c>
      <c r="S29" s="54">
        <f>'历史数据 (2001-2022, 当年价) '!S29*S$77</f>
        <v>1780.8886584549791</v>
      </c>
      <c r="T29" s="54">
        <f>'历史数据 (2001-2022, 当年价) '!T29*T$77</f>
        <v>1760.0007062456536</v>
      </c>
      <c r="U29" s="55">
        <f>'历史数据 (2001-2022, 当年价) '!U29*U$77</f>
        <v>1627.6494522571516</v>
      </c>
      <c r="V29" s="54">
        <f>'历史数据 (2001-2022, 当年价) '!V29*V$77</f>
        <v>1901.4435312506728</v>
      </c>
      <c r="W29" s="54">
        <f>'历史数据 (2001-2022, 当年价) '!W29*W$77</f>
        <v>1802.1334874675638</v>
      </c>
      <c r="X29" s="100">
        <f>VLOOKUP($A29,情景假设!$A$436:$AP$499,COLUMN(情景假设!E$436),0)</f>
        <v>1805.952588389775</v>
      </c>
      <c r="Y29" s="100">
        <f>VLOOKUP($A29,情景假设!$A$436:$AP$499,COLUMN(情景假设!F$436),0)</f>
        <v>1817.2849955312799</v>
      </c>
      <c r="Z29" s="101">
        <f>VLOOKUP($A29,情景假设!$A$436:$AP$499,COLUMN(情景假设!G$436),0)</f>
        <v>1836.0091658570409</v>
      </c>
      <c r="AA29" s="65">
        <f>VLOOKUP($A29,情景假设!$A$436:$AP$499,COLUMN(情景假设!H$436),0)</f>
        <v>1861.752976350235</v>
      </c>
      <c r="AB29" s="100">
        <f>VLOOKUP($A29,情景假设!$A$436:$AP$499,COLUMN(情景假设!I$436),0)</f>
        <v>1892.8446734616109</v>
      </c>
      <c r="AC29" s="100">
        <f>VLOOKUP($A29,情景假设!$A$436:$AP$499,COLUMN(情景假设!J$436),0)</f>
        <v>1927.198316802413</v>
      </c>
      <c r="AD29" s="100">
        <f>VLOOKUP($A29,情景假设!$A$436:$AP$499,COLUMN(情景假设!K$436),0)</f>
        <v>1962.588046045149</v>
      </c>
      <c r="AE29" s="102">
        <f>VLOOKUP($A29,情景假设!$A$436:$AP$499,COLUMN(情景假设!L$436),0)</f>
        <v>1996.6226950824851</v>
      </c>
      <c r="AF29" s="100">
        <f>VLOOKUP($A29,情景假设!$A$436:$AP$499,COLUMN(情景假设!M$436),0)</f>
        <v>2027.13632190413</v>
      </c>
      <c r="AG29" s="100">
        <f>VLOOKUP($A29,情景假设!$A$436:$AP$499,COLUMN(情景假设!N$436),0)</f>
        <v>2053.4244448552749</v>
      </c>
      <c r="AH29" s="100">
        <f>VLOOKUP($A29,情景假设!$A$436:$AP$499,COLUMN(情景假设!O$436),0)</f>
        <v>2075.177391357081</v>
      </c>
      <c r="AI29" s="100">
        <f>VLOOKUP($A29,情景假设!$A$436:$AP$499,COLUMN(情景假设!P$436),0)</f>
        <v>2092.1092535529228</v>
      </c>
      <c r="AJ29" s="101">
        <f>VLOOKUP($A29,情景假设!$A$436:$AP$499,COLUMN(情景假设!Q$436),0)</f>
        <v>2103.9626891660068</v>
      </c>
      <c r="AK29" s="65">
        <f>VLOOKUP($A29,情景假设!$A$436:$AP$499,COLUMN(情景假设!R$436),0)</f>
        <v>2110.6029165971772</v>
      </c>
      <c r="AL29" s="100">
        <f>VLOOKUP($A29,情景假设!$A$436:$AP$499,COLUMN(情景假设!S$436),0)</f>
        <v>2112.290589260544</v>
      </c>
      <c r="AM29" s="100">
        <f>VLOOKUP($A29,情景假设!$A$436:$AP$499,COLUMN(情景假设!T$436),0)</f>
        <v>2109.41294947079</v>
      </c>
      <c r="AN29" s="100">
        <f>VLOOKUP($A29,情景假设!$A$436:$AP$499,COLUMN(情景假设!U$436),0)</f>
        <v>2102.3864457819659</v>
      </c>
      <c r="AO29" s="66">
        <f>VLOOKUP($A29,情景假设!$A$436:$AP$499,COLUMN(情景假设!V$436),0)</f>
        <v>2091.6483288586151</v>
      </c>
      <c r="AP29" s="100">
        <f>VLOOKUP($A29,情景假设!$A$436:$AP$499,COLUMN(情景假设!W$436),0)</f>
        <v>2077.6488638207829</v>
      </c>
      <c r="AQ29" s="100">
        <f>VLOOKUP($A29,情景假设!$A$436:$AP$499,COLUMN(情景假设!X$436),0)</f>
        <v>2060.84429276429</v>
      </c>
      <c r="AR29" s="100">
        <f>VLOOKUP($A29,情景假设!$A$436:$AP$499,COLUMN(情景假设!Y$436),0)</f>
        <v>2041.6906420421799</v>
      </c>
      <c r="AS29" s="100">
        <f>VLOOKUP($A29,情景假设!$A$436:$AP$499,COLUMN(情景假设!Z$436),0)</f>
        <v>2020.6384328647789</v>
      </c>
      <c r="AT29" s="100">
        <f>VLOOKUP($A29,情景假设!$A$436:$AP$499,COLUMN(情景假设!AA$436),0)</f>
        <v>1998.128321855108</v>
      </c>
      <c r="AU29" s="65">
        <f>VLOOKUP($A29,情景假设!$A$436:$AP$499,COLUMN(情景假设!AB$436),0)</f>
        <v>1974.5876710489331</v>
      </c>
      <c r="AV29" s="100">
        <f>VLOOKUP($A29,情景假设!$A$436:$AP$499,COLUMN(情景假设!AC$436),0)</f>
        <v>1950.428024803962</v>
      </c>
      <c r="AW29" s="100">
        <f>VLOOKUP($A29,情景假设!$A$436:$AP$499,COLUMN(情景假设!AD$436),0)</f>
        <v>1926.043454262315</v>
      </c>
      <c r="AX29" s="100">
        <f>VLOOKUP($A29,情景假设!$A$436:$AP$499,COLUMN(情景假设!AE$436),0)</f>
        <v>1901.809718262313</v>
      </c>
      <c r="AY29" s="102">
        <f>VLOOKUP($A29,情景假设!$A$436:$AP$499,COLUMN(情景假设!AF$436),0)</f>
        <v>1878.084182631042</v>
      </c>
      <c r="AZ29" s="65">
        <f>VLOOKUP($A29,情景假设!$A$436:$AP$499,COLUMN(情景假设!AG$436),0)</f>
        <v>1855.2064372166069</v>
      </c>
      <c r="BA29" s="100">
        <f>VLOOKUP($A29,情景假设!$A$436:$AP$499,COLUMN(情景假设!AH$436),0)</f>
        <v>1833.499551394548</v>
      </c>
      <c r="BB29" s="100">
        <f>VLOOKUP($A29,情景假设!$A$436:$AP$499,COLUMN(情景假设!AI$436),0)</f>
        <v>1813.2719136558269</v>
      </c>
      <c r="BC29" s="100">
        <f>VLOOKUP($A29,情景假设!$A$436:$AP$499,COLUMN(情景假设!AJ$436),0)</f>
        <v>1794.819608835101</v>
      </c>
      <c r="BD29" s="66">
        <f>VLOOKUP($A29,情景假设!$A$436:$AP$499,COLUMN(情景假设!AK$436),0)</f>
        <v>1778.4292972134431</v>
      </c>
      <c r="BE29" s="100">
        <f>VLOOKUP($A29,情景假设!$A$436:$AP$499,COLUMN(情景假设!AL$436),0)</f>
        <v>1764.381572868846</v>
      </c>
      <c r="BF29" s="100">
        <f>VLOOKUP($A29,情景假设!$A$436:$AP$499,COLUMN(情景假设!AM$436),0)</f>
        <v>1752.954794107714</v>
      </c>
      <c r="BG29" s="100">
        <f>VLOOKUP($A29,情景假设!$A$436:$AP$499,COLUMN(情景假设!AN$436),0)</f>
        <v>1744.4293965887571</v>
      </c>
      <c r="BH29" s="100">
        <f>VLOOKUP($A29,情景假设!$A$436:$AP$499,COLUMN(情景假设!AO$436),0)</f>
        <v>1739.092720008641</v>
      </c>
      <c r="BI29" s="102">
        <f>VLOOKUP($A29,情景假设!$A$436:$AP$499,COLUMN(情景假设!AP$436),0)</f>
        <v>1737.2444023060841</v>
      </c>
    </row>
    <row r="30" spans="1:61" x14ac:dyDescent="0.2">
      <c r="A30" s="23" t="s">
        <v>83</v>
      </c>
      <c r="B30" s="53"/>
      <c r="C30" s="54"/>
      <c r="D30" s="54"/>
      <c r="E30" s="54"/>
      <c r="F30" s="55"/>
      <c r="G30" s="53"/>
      <c r="H30" s="54"/>
      <c r="I30" s="54">
        <f>'历史数据 (2001-2022, 当年价) '!I30*I$77</f>
        <v>2399.4158408160433</v>
      </c>
      <c r="J30" s="54">
        <f>'历史数据 (2001-2022, 当年价) '!J30*J$77</f>
        <v>2517.8787005987151</v>
      </c>
      <c r="K30" s="55">
        <f>'历史数据 (2001-2022, 当年价) '!K30*K$77</f>
        <v>2841.2631481498397</v>
      </c>
      <c r="L30" s="53">
        <f>'历史数据 (2001-2022, 当年价) '!L30*L$77</f>
        <v>3123.251114962859</v>
      </c>
      <c r="M30" s="54">
        <f>'历史数据 (2001-2022, 当年价) '!M30*M$77</f>
        <v>3234.9671780680355</v>
      </c>
      <c r="N30" s="54">
        <f>'历史数据 (2001-2022, 当年价) '!N30*N$77</f>
        <v>3331.2326114407938</v>
      </c>
      <c r="O30" s="54">
        <f>'历史数据 (2001-2022, 当年价) '!O30*O$77</f>
        <v>3401.3404077881783</v>
      </c>
      <c r="P30" s="54">
        <f>'历史数据 (2001-2022, 当年价) '!P30*P$77</f>
        <v>3397.9015395567599</v>
      </c>
      <c r="Q30" s="53">
        <f>'历史数据 (2001-2022, 当年价) '!Q30*Q$77</f>
        <v>3511.6031390759331</v>
      </c>
      <c r="R30" s="54">
        <f>'历史数据 (2001-2022, 当年价) '!R30*R$77</f>
        <v>3703.7687703101592</v>
      </c>
      <c r="S30" s="54">
        <f>'历史数据 (2001-2022, 当年价) '!S30*S$77</f>
        <v>3724.7155807424642</v>
      </c>
      <c r="T30" s="54">
        <f>'历史数据 (2001-2022, 当年价) '!T30*T$77</f>
        <v>3742.079787486814</v>
      </c>
      <c r="U30" s="55">
        <f>'历史数据 (2001-2022, 当年价) '!U30*U$77</f>
        <v>3663.3945727849982</v>
      </c>
      <c r="V30" s="54">
        <f>'历史数据 (2001-2022, 当年价) '!V30*V$77</f>
        <v>4054.5873514850814</v>
      </c>
      <c r="W30" s="54">
        <f>'历史数据 (2001-2022, 当年价) '!W30*W$77</f>
        <v>4094.0668183633061</v>
      </c>
      <c r="X30" s="100">
        <f>VLOOKUP($A30,情景假设!$A$436:$AP$499,COLUMN(情景假设!E$436),0)</f>
        <v>4124.4083700697884</v>
      </c>
      <c r="Y30" s="100">
        <f>VLOOKUP($A30,情景假设!$A$436:$AP$499,COLUMN(情景假设!F$436),0)</f>
        <v>4200.1942367693036</v>
      </c>
      <c r="Z30" s="101">
        <f>VLOOKUP($A30,情景假设!$A$436:$AP$499,COLUMN(情景假设!G$436),0)</f>
        <v>4298.4249207126331</v>
      </c>
      <c r="AA30" s="65">
        <f>VLOOKUP($A30,情景假设!$A$436:$AP$499,COLUMN(情景假设!H$436),0)</f>
        <v>4398.2483352834961</v>
      </c>
      <c r="AB30" s="100">
        <f>VLOOKUP($A30,情景假设!$A$436:$AP$499,COLUMN(情景假设!I$436),0)</f>
        <v>4492.0684003461984</v>
      </c>
      <c r="AC30" s="100">
        <f>VLOOKUP($A30,情景假设!$A$436:$AP$499,COLUMN(情景假设!J$436),0)</f>
        <v>4575.5348668129473</v>
      </c>
      <c r="AD30" s="100">
        <f>VLOOKUP($A30,情景假设!$A$436:$AP$499,COLUMN(情景假设!K$436),0)</f>
        <v>4644.0721195055321</v>
      </c>
      <c r="AE30" s="102">
        <f>VLOOKUP($A30,情景假设!$A$436:$AP$499,COLUMN(情景假设!L$436),0)</f>
        <v>4692.9972782375662</v>
      </c>
      <c r="AF30" s="100">
        <f>VLOOKUP($A30,情景假设!$A$436:$AP$499,COLUMN(情景假设!M$436),0)</f>
        <v>4719.1508753573044</v>
      </c>
      <c r="AG30" s="100">
        <f>VLOOKUP($A30,情景假设!$A$436:$AP$499,COLUMN(情景假设!N$436),0)</f>
        <v>4725.5097823793521</v>
      </c>
      <c r="AH30" s="100">
        <f>VLOOKUP($A30,情景假设!$A$436:$AP$499,COLUMN(情景假设!O$436),0)</f>
        <v>4716.8168764923867</v>
      </c>
      <c r="AI30" s="100">
        <f>VLOOKUP($A30,情景假设!$A$436:$AP$499,COLUMN(情景假设!P$436),0)</f>
        <v>4697.9588740489917</v>
      </c>
      <c r="AJ30" s="101">
        <f>VLOOKUP($A30,情景假设!$A$436:$AP$499,COLUMN(情景假设!Q$436),0)</f>
        <v>4673.8368897228902</v>
      </c>
      <c r="AK30" s="65">
        <f>VLOOKUP($A30,情景假设!$A$436:$AP$499,COLUMN(情景假设!R$436),0)</f>
        <v>4648.5148595644423</v>
      </c>
      <c r="AL30" s="100">
        <f>VLOOKUP($A30,情景假设!$A$436:$AP$499,COLUMN(情景假设!S$436),0)</f>
        <v>4622.904694289603</v>
      </c>
      <c r="AM30" s="100">
        <f>VLOOKUP($A30,情景假设!$A$436:$AP$499,COLUMN(情景假设!T$436),0)</f>
        <v>4597.1354445823335</v>
      </c>
      <c r="AN30" s="100">
        <f>VLOOKUP($A30,情景假设!$A$436:$AP$499,COLUMN(情景假设!U$436),0)</f>
        <v>4571.3334280960325</v>
      </c>
      <c r="AO30" s="66">
        <f>VLOOKUP($A30,情景假设!$A$436:$AP$499,COLUMN(情景假设!V$436),0)</f>
        <v>4545.6222030721083</v>
      </c>
      <c r="AP30" s="100">
        <f>VLOOKUP($A30,情景假设!$A$436:$AP$499,COLUMN(情景假设!W$436),0)</f>
        <v>4520.1225759057297</v>
      </c>
      <c r="AQ30" s="100">
        <f>VLOOKUP($A30,情景假设!$A$436:$AP$499,COLUMN(情景假设!X$436),0)</f>
        <v>4494.9526413697586</v>
      </c>
      <c r="AR30" s="100">
        <f>VLOOKUP($A30,情景假设!$A$436:$AP$499,COLUMN(情景假设!Y$436),0)</f>
        <v>4470.2278542256763</v>
      </c>
      <c r="AS30" s="100">
        <f>VLOOKUP($A30,情景假设!$A$436:$AP$499,COLUMN(情景假设!Z$436),0)</f>
        <v>4446.0611309915012</v>
      </c>
      <c r="AT30" s="100">
        <f>VLOOKUP($A30,情景假设!$A$436:$AP$499,COLUMN(情景假设!AA$436),0)</f>
        <v>4422.562980701061</v>
      </c>
      <c r="AU30" s="65">
        <f>VLOOKUP($A30,情景假设!$A$436:$AP$499,COLUMN(情景假设!AB$436),0)</f>
        <v>4399.8416635737894</v>
      </c>
      <c r="AV30" s="100">
        <f>VLOOKUP($A30,情景假设!$A$436:$AP$499,COLUMN(情景假设!AC$436),0)</f>
        <v>4378.0033766196084</v>
      </c>
      <c r="AW30" s="100">
        <f>VLOOKUP($A30,情景假设!$A$436:$AP$499,COLUMN(情景假设!AD$436),0)</f>
        <v>4357.1524653278157</v>
      </c>
      <c r="AX30" s="100">
        <f>VLOOKUP($A30,情景假设!$A$436:$AP$499,COLUMN(情景假设!AE$436),0)</f>
        <v>4337.3916607310066</v>
      </c>
      <c r="AY30" s="102">
        <f>VLOOKUP($A30,情景假设!$A$436:$AP$499,COLUMN(情景假设!AF$436),0)</f>
        <v>4318.8223412957668</v>
      </c>
      <c r="AZ30" s="65">
        <f>VLOOKUP($A30,情景假设!$A$436:$AP$499,COLUMN(情景假设!AG$436),0)</f>
        <v>4301.5448192682607</v>
      </c>
      <c r="BA30" s="100">
        <f>VLOOKUP($A30,情景假设!$A$436:$AP$499,COLUMN(情景假设!AH$436),0)</f>
        <v>4285.6586512978784</v>
      </c>
      <c r="BB30" s="100">
        <f>VLOOKUP($A30,情景假设!$A$436:$AP$499,COLUMN(情景假设!AI$436),0)</f>
        <v>4271.262973372468</v>
      </c>
      <c r="BC30" s="100">
        <f>VLOOKUP($A30,情景假设!$A$436:$AP$499,COLUMN(情景假设!AJ$436),0)</f>
        <v>4258.4568603275629</v>
      </c>
      <c r="BD30" s="66">
        <f>VLOOKUP($A30,情景假设!$A$436:$AP$499,COLUMN(情景假设!AK$436),0)</f>
        <v>4247.339710438443</v>
      </c>
      <c r="BE30" s="100">
        <f>VLOOKUP($A30,情景假设!$A$436:$AP$499,COLUMN(情景假设!AL$436),0)</f>
        <v>4238.0116558692034</v>
      </c>
      <c r="BF30" s="100">
        <f>VLOOKUP($A30,情景假设!$A$436:$AP$499,COLUMN(情景假设!AM$436),0)</f>
        <v>4230.5740000389414</v>
      </c>
      <c r="BG30" s="100">
        <f>VLOOKUP($A30,情景假设!$A$436:$AP$499,COLUMN(情景假设!AN$436),0)</f>
        <v>4225.1296832727503</v>
      </c>
      <c r="BH30" s="100">
        <f>VLOOKUP($A30,情景假设!$A$436:$AP$499,COLUMN(情景假设!AO$436),0)</f>
        <v>4221.7837784377452</v>
      </c>
      <c r="BI30" s="102">
        <f>VLOOKUP($A30,情景假设!$A$436:$AP$499,COLUMN(情景假设!AP$436),0)</f>
        <v>4220.6440186232121</v>
      </c>
    </row>
    <row r="31" spans="1:61" x14ac:dyDescent="0.2">
      <c r="A31" s="23" t="s">
        <v>121</v>
      </c>
      <c r="B31" s="53"/>
      <c r="C31" s="54"/>
      <c r="D31" s="54"/>
      <c r="E31" s="54"/>
      <c r="F31" s="55"/>
      <c r="G31" s="53"/>
      <c r="H31" s="54"/>
      <c r="I31" s="54">
        <f>'历史数据 (2001-2022, 当年价) '!I31*I$77</f>
        <v>960.49923103428591</v>
      </c>
      <c r="J31" s="54">
        <f>'历史数据 (2001-2022, 当年价) '!J31*J$77</f>
        <v>990.62110956548941</v>
      </c>
      <c r="K31" s="55">
        <f>'历史数据 (2001-2022, 当年价) '!K31*K$77</f>
        <v>1105.3457185260063</v>
      </c>
      <c r="L31" s="53">
        <f>'历史数据 (2001-2022, 当年价) '!L31*L$77</f>
        <v>1209.7378757621632</v>
      </c>
      <c r="M31" s="54">
        <f>'历史数据 (2001-2022, 当年价) '!M31*M$77</f>
        <v>1267.9807982271564</v>
      </c>
      <c r="N31" s="54">
        <f>'历史数据 (2001-2022, 当年价) '!N31*N$77</f>
        <v>1347.8717215792374</v>
      </c>
      <c r="O31" s="54">
        <f>'历史数据 (2001-2022, 当年价) '!O31*O$77</f>
        <v>1421.466988732664</v>
      </c>
      <c r="P31" s="54">
        <f>'历史数据 (2001-2022, 当年价) '!P31*P$77</f>
        <v>1438.9096272736515</v>
      </c>
      <c r="Q31" s="53">
        <f>'历史数据 (2001-2022, 当年价) '!Q31*Q$77</f>
        <v>1489.8672732730606</v>
      </c>
      <c r="R31" s="54">
        <f>'历史数据 (2001-2022, 当年价) '!R31*R$77</f>
        <v>1658.8647683805762</v>
      </c>
      <c r="S31" s="54">
        <f>'历史数据 (2001-2022, 当年价) '!S31*S$77</f>
        <v>1760.7433815949707</v>
      </c>
      <c r="T31" s="54">
        <f>'历史数据 (2001-2022, 当年价) '!T31*T$77</f>
        <v>1740.091712310071</v>
      </c>
      <c r="U31" s="55">
        <f>'历史数据 (2001-2022, 当年价) '!U31*U$77</f>
        <v>1649.6368760600501</v>
      </c>
      <c r="V31" s="54">
        <f>'历史数据 (2001-2022, 当年价) '!V31*V$77</f>
        <v>1909.953713647637</v>
      </c>
      <c r="W31" s="54">
        <f>'历史数据 (2001-2022, 当年价) '!W31*W$77</f>
        <v>1947.9528299445335</v>
      </c>
      <c r="X31" s="100">
        <f>VLOOKUP($A31,情景假设!$A$436:$AP$499,COLUMN(情景假设!E$436),0)</f>
        <v>1963.318550156637</v>
      </c>
      <c r="Y31" s="100">
        <f>VLOOKUP($A31,情景假设!$A$436:$AP$499,COLUMN(情景假设!F$436),0)</f>
        <v>2002.5965117436931</v>
      </c>
      <c r="Z31" s="101">
        <f>VLOOKUP($A31,情景假设!$A$436:$AP$499,COLUMN(情景假设!G$436),0)</f>
        <v>2055.583003385852</v>
      </c>
      <c r="AA31" s="65">
        <f>VLOOKUP($A31,情景假设!$A$436:$AP$499,COLUMN(情景假设!H$436),0)</f>
        <v>2113.1706536450588</v>
      </c>
      <c r="AB31" s="100">
        <f>VLOOKUP($A31,情景假设!$A$436:$AP$499,COLUMN(情景假设!I$436),0)</f>
        <v>2172.6690320131879</v>
      </c>
      <c r="AC31" s="100">
        <f>VLOOKUP($A31,情景假设!$A$436:$AP$499,COLUMN(情景假设!J$436),0)</f>
        <v>2232.976104201734</v>
      </c>
      <c r="AD31" s="100">
        <f>VLOOKUP($A31,情景假设!$A$436:$AP$499,COLUMN(情景假设!K$436),0)</f>
        <v>2292.863085492937</v>
      </c>
      <c r="AE31" s="102">
        <f>VLOOKUP($A31,情景假设!$A$436:$AP$499,COLUMN(情景假设!L$436),0)</f>
        <v>2350.973652127494</v>
      </c>
      <c r="AF31" s="100">
        <f>VLOOKUP($A31,情景假设!$A$436:$AP$499,COLUMN(情景假设!M$436),0)</f>
        <v>2406.0099752885321</v>
      </c>
      <c r="AG31" s="100">
        <f>VLOOKUP($A31,情景假设!$A$436:$AP$499,COLUMN(情景假设!N$436),0)</f>
        <v>2457.3163139476401</v>
      </c>
      <c r="AH31" s="100">
        <f>VLOOKUP($A31,情景假设!$A$436:$AP$499,COLUMN(情景假设!O$436),0)</f>
        <v>2504.407647609155</v>
      </c>
      <c r="AI31" s="100">
        <f>VLOOKUP($A31,情景假设!$A$436:$AP$499,COLUMN(情景假设!P$436),0)</f>
        <v>2546.8046501993449</v>
      </c>
      <c r="AJ31" s="101">
        <f>VLOOKUP($A31,情景假设!$A$436:$AP$499,COLUMN(情景假设!Q$436),0)</f>
        <v>2584.0400525013401</v>
      </c>
      <c r="AK31" s="65">
        <f>VLOOKUP($A31,情景假设!$A$436:$AP$499,COLUMN(情景假设!R$436),0)</f>
        <v>2615.762482085147</v>
      </c>
      <c r="AL31" s="100">
        <f>VLOOKUP($A31,情景假设!$A$436:$AP$499,COLUMN(情景假设!S$436),0)</f>
        <v>2642.0425105859731</v>
      </c>
      <c r="AM31" s="100">
        <f>VLOOKUP($A31,情景假设!$A$436:$AP$499,COLUMN(情景假设!T$436),0)</f>
        <v>2663.0959993926722</v>
      </c>
      <c r="AN31" s="100">
        <f>VLOOKUP($A31,情景假设!$A$436:$AP$499,COLUMN(情景假设!U$436),0)</f>
        <v>2679.183540636373</v>
      </c>
      <c r="AO31" s="66">
        <f>VLOOKUP($A31,情景假设!$A$436:$AP$499,COLUMN(情景假设!V$436),0)</f>
        <v>2690.6042944812921</v>
      </c>
      <c r="AP31" s="100">
        <f>VLOOKUP($A31,情景假设!$A$436:$AP$499,COLUMN(情景假设!W$436),0)</f>
        <v>2697.6898184432212</v>
      </c>
      <c r="AQ31" s="100">
        <f>VLOOKUP($A31,情景假设!$A$436:$AP$499,COLUMN(情景假设!X$436),0)</f>
        <v>2700.7980343940508</v>
      </c>
      <c r="AR31" s="100">
        <f>VLOOKUP($A31,情景假设!$A$436:$AP$499,COLUMN(情景假设!Y$436),0)</f>
        <v>2700.3074594266859</v>
      </c>
      <c r="AS31" s="100">
        <f>VLOOKUP($A31,情景假设!$A$436:$AP$499,COLUMN(情景假设!Z$436),0)</f>
        <v>2696.6118062735209</v>
      </c>
      <c r="AT31" s="100">
        <f>VLOOKUP($A31,情景假设!$A$436:$AP$499,COLUMN(情景假设!AA$436),0)</f>
        <v>2690.1150383946938</v>
      </c>
      <c r="AU31" s="65">
        <f>VLOOKUP($A31,情景假设!$A$436:$AP$499,COLUMN(情景假设!AB$436),0)</f>
        <v>2681.2269449508649</v>
      </c>
      <c r="AV31" s="100">
        <f>VLOOKUP($A31,情景假设!$A$436:$AP$499,COLUMN(情景假设!AC$436),0)</f>
        <v>2670.3592822821629</v>
      </c>
      <c r="AW31" s="100">
        <f>VLOOKUP($A31,情景假设!$A$436:$AP$499,COLUMN(情景假设!AD$436),0)</f>
        <v>2657.9225117205369</v>
      </c>
      <c r="AX31" s="100">
        <f>VLOOKUP($A31,情景假设!$A$436:$AP$499,COLUMN(情景假设!AE$436),0)</f>
        <v>2644.323148922791</v>
      </c>
      <c r="AY31" s="102">
        <f>VLOOKUP($A31,情景假设!$A$436:$AP$499,COLUMN(情景假设!AF$436),0)</f>
        <v>2629.961727657394</v>
      </c>
      <c r="AZ31" s="65">
        <f>VLOOKUP($A31,情景假设!$A$436:$AP$499,COLUMN(情景假设!AG$436),0)</f>
        <v>2615.2313712340961</v>
      </c>
      <c r="BA31" s="100">
        <f>VLOOKUP($A31,情景假设!$A$436:$AP$499,COLUMN(情景假设!AH$436),0)</f>
        <v>2600.5169575657792</v>
      </c>
      <c r="BB31" s="100">
        <f>VLOOKUP($A31,情景假设!$A$436:$AP$499,COLUMN(情景假设!AI$436),0)</f>
        <v>2586.1948591629748</v>
      </c>
      <c r="BC31" s="100">
        <f>VLOOKUP($A31,情景假设!$A$436:$AP$499,COLUMN(情景假设!AJ$436),0)</f>
        <v>2572.6332371008912</v>
      </c>
      <c r="BD31" s="66">
        <f>VLOOKUP($A31,情景假设!$A$436:$AP$499,COLUMN(情景假设!AK$436),0)</f>
        <v>2560.192868055251</v>
      </c>
      <c r="BE31" s="100">
        <f>VLOOKUP($A31,情景假设!$A$436:$AP$499,COLUMN(情景假设!AL$436),0)</f>
        <v>2549.2284857578552</v>
      </c>
      <c r="BF31" s="100">
        <f>VLOOKUP($A31,情景假设!$A$436:$AP$499,COLUMN(情景假设!AM$436),0)</f>
        <v>2540.0906225646768</v>
      </c>
      <c r="BG31" s="100">
        <f>VLOOKUP($A31,情景假设!$A$436:$AP$499,COLUMN(情景假设!AN$436),0)</f>
        <v>2533.127943173381</v>
      </c>
      <c r="BH31" s="100">
        <f>VLOOKUP($A31,情景假设!$A$436:$AP$499,COLUMN(情景假设!AO$436),0)</f>
        <v>2528.6900708321109</v>
      </c>
      <c r="BI31" s="102">
        <f>VLOOKUP($A31,情景假设!$A$436:$AP$499,COLUMN(情景假设!AP$436),0)</f>
        <v>2527.130916660411</v>
      </c>
    </row>
    <row r="32" spans="1:61" x14ac:dyDescent="0.2">
      <c r="A32" s="23" t="s">
        <v>122</v>
      </c>
      <c r="B32" s="53"/>
      <c r="C32" s="54"/>
      <c r="D32" s="54"/>
      <c r="E32" s="54"/>
      <c r="F32" s="55"/>
      <c r="G32" s="53"/>
      <c r="H32" s="54"/>
      <c r="I32" s="54">
        <f>'历史数据 (2001-2022, 当年价) '!I32*I$77</f>
        <v>1237.2348438757313</v>
      </c>
      <c r="J32" s="54">
        <f>'历史数据 (2001-2022, 当年价) '!J32*J$77</f>
        <v>1260.7885849418121</v>
      </c>
      <c r="K32" s="55">
        <f>'历史数据 (2001-2022, 当年价) '!K32*K$77</f>
        <v>1389.6603169510863</v>
      </c>
      <c r="L32" s="53">
        <f>'历史数据 (2001-2022, 当年价) '!L32*L$77</f>
        <v>1498.203935994324</v>
      </c>
      <c r="M32" s="54">
        <f>'历史数据 (2001-2022, 当年价) '!M32*M$77</f>
        <v>1581.7453247763906</v>
      </c>
      <c r="N32" s="54">
        <f>'历史数据 (2001-2022, 当年价) '!N32*N$77</f>
        <v>1705.4469690205001</v>
      </c>
      <c r="O32" s="54">
        <f>'历史数据 (2001-2022, 当年价) '!O32*O$77</f>
        <v>1857.428402654961</v>
      </c>
      <c r="P32" s="54">
        <f>'历史数据 (2001-2022, 当年价) '!P32*P$77</f>
        <v>1864.3612617991985</v>
      </c>
      <c r="Q32" s="53">
        <f>'历史数据 (2001-2022, 当年价) '!Q32*Q$77</f>
        <v>1877.6232138558726</v>
      </c>
      <c r="R32" s="54">
        <f>'历史数据 (2001-2022, 当年价) '!R32*R$77</f>
        <v>2073.499402210462</v>
      </c>
      <c r="S32" s="54">
        <f>'历史数据 (2001-2022, 当年价) '!S32*S$77</f>
        <v>2225.6176241314952</v>
      </c>
      <c r="T32" s="54">
        <f>'历史数据 (2001-2022, 当年价) '!T32*T$77</f>
        <v>2169.4713333944724</v>
      </c>
      <c r="U32" s="55">
        <f>'历史数据 (2001-2022, 当年价) '!U32*U$77</f>
        <v>1972.7493616245627</v>
      </c>
      <c r="V32" s="54">
        <f>'历史数据 (2001-2022, 当年价) '!V32*V$77</f>
        <v>2360.0523650119308</v>
      </c>
      <c r="W32" s="54">
        <f>'历史数据 (2001-2022, 当年价) '!W32*W$77</f>
        <v>2335.0838323778685</v>
      </c>
      <c r="X32" s="100">
        <f>VLOOKUP($A32,情景假设!$A$436:$AP$499,COLUMN(情景假设!E$436),0)</f>
        <v>2350.813545455645</v>
      </c>
      <c r="Y32" s="100">
        <f>VLOOKUP($A32,情景假设!$A$436:$AP$499,COLUMN(情景假设!F$436),0)</f>
        <v>2391.481120614571</v>
      </c>
      <c r="Z32" s="101">
        <f>VLOOKUP($A32,情景假设!$A$436:$AP$499,COLUMN(情景假设!G$436),0)</f>
        <v>2447.3792179821862</v>
      </c>
      <c r="AA32" s="65">
        <f>VLOOKUP($A32,情景假设!$A$436:$AP$499,COLUMN(情景假设!H$436),0)</f>
        <v>2509.8558997586829</v>
      </c>
      <c r="AB32" s="100">
        <f>VLOOKUP($A32,情景假设!$A$436:$AP$499,COLUMN(情景假设!I$436),0)</f>
        <v>2575.9531961114299</v>
      </c>
      <c r="AC32" s="100">
        <f>VLOOKUP($A32,情景假设!$A$436:$AP$499,COLUMN(情景假设!J$436),0)</f>
        <v>2644.0669964792719</v>
      </c>
      <c r="AD32" s="100">
        <f>VLOOKUP($A32,情景假设!$A$436:$AP$499,COLUMN(情景假设!K$436),0)</f>
        <v>2712.4134996408802</v>
      </c>
      <c r="AE32" s="102">
        <f>VLOOKUP($A32,情景假设!$A$436:$AP$499,COLUMN(情景假设!L$436),0)</f>
        <v>2779.0217168010281</v>
      </c>
      <c r="AF32" s="100">
        <f>VLOOKUP($A32,情景假设!$A$436:$AP$499,COLUMN(情景假设!M$436),0)</f>
        <v>2842.035317425828</v>
      </c>
      <c r="AG32" s="100">
        <f>VLOOKUP($A32,情景假设!$A$436:$AP$499,COLUMN(情景假设!N$436),0)</f>
        <v>2900.6700010292161</v>
      </c>
      <c r="AH32" s="100">
        <f>VLOOKUP($A32,情景假设!$A$436:$AP$499,COLUMN(情景假设!O$436),0)</f>
        <v>2954.4291107244039</v>
      </c>
      <c r="AI32" s="100">
        <f>VLOOKUP($A32,情景假设!$A$436:$AP$499,COLUMN(情景假设!P$436),0)</f>
        <v>3002.8268893579839</v>
      </c>
      <c r="AJ32" s="101">
        <f>VLOOKUP($A32,情景假设!$A$436:$AP$499,COLUMN(情景假设!Q$436),0)</f>
        <v>3045.3945403067019</v>
      </c>
      <c r="AK32" s="65">
        <f>VLOOKUP($A32,情景假设!$A$436:$AP$499,COLUMN(情景假设!R$436),0)</f>
        <v>3081.7862687989959</v>
      </c>
      <c r="AL32" s="100">
        <f>VLOOKUP($A32,情景假设!$A$436:$AP$499,COLUMN(情景假设!S$436),0)</f>
        <v>3112.0927477689929</v>
      </c>
      <c r="AM32" s="100">
        <f>VLOOKUP($A32,情景假设!$A$436:$AP$499,COLUMN(情景假设!T$436),0)</f>
        <v>3136.5560734056148</v>
      </c>
      <c r="AN32" s="100">
        <f>VLOOKUP($A32,情景假设!$A$436:$AP$499,COLUMN(情景假设!U$436),0)</f>
        <v>3155.4662046265071</v>
      </c>
      <c r="AO32" s="66">
        <f>VLOOKUP($A32,情景假设!$A$436:$AP$499,COLUMN(情景假设!V$436),0)</f>
        <v>3169.1544639408339</v>
      </c>
      <c r="AP32" s="100">
        <f>VLOOKUP($A32,情景假设!$A$436:$AP$499,COLUMN(情景假设!W$436),0)</f>
        <v>3177.9870399033821</v>
      </c>
      <c r="AQ32" s="100">
        <f>VLOOKUP($A32,情景假设!$A$436:$AP$499,COLUMN(情景假设!X$436),0)</f>
        <v>3182.3586378865339</v>
      </c>
      <c r="AR32" s="100">
        <f>VLOOKUP($A32,情景假设!$A$436:$AP$499,COLUMN(情景假设!Y$436),0)</f>
        <v>3182.6864065278269</v>
      </c>
      <c r="AS32" s="100">
        <f>VLOOKUP($A32,情景假设!$A$436:$AP$499,COLUMN(情景假设!Z$436),0)</f>
        <v>3179.404246908276</v>
      </c>
      <c r="AT32" s="100">
        <f>VLOOKUP($A32,情景假设!$A$436:$AP$499,COLUMN(情景假设!AA$436),0)</f>
        <v>3172.9575911368261</v>
      </c>
      <c r="AU32" s="65">
        <f>VLOOKUP($A32,情景假设!$A$436:$AP$499,COLUMN(情景假设!AB$436),0)</f>
        <v>3163.798717293791</v>
      </c>
      <c r="AV32" s="100">
        <f>VLOOKUP($A32,情景假设!$A$436:$AP$499,COLUMN(情景假设!AC$436),0)</f>
        <v>3152.3826492258409</v>
      </c>
      <c r="AW32" s="100">
        <f>VLOOKUP($A32,情景假设!$A$436:$AP$499,COLUMN(情景假设!AD$436),0)</f>
        <v>3139.163672959723</v>
      </c>
      <c r="AX32" s="100">
        <f>VLOOKUP($A32,情景假设!$A$436:$AP$499,COLUMN(情景假设!AE$436),0)</f>
        <v>3124.5924868584261</v>
      </c>
      <c r="AY32" s="102">
        <f>VLOOKUP($A32,情景假设!$A$436:$AP$499,COLUMN(情景假设!AF$436),0)</f>
        <v>3109.113990312017</v>
      </c>
      <c r="AZ32" s="65">
        <f>VLOOKUP($A32,情景假设!$A$436:$AP$499,COLUMN(情景假设!AG$436),0)</f>
        <v>3093.1657058650649</v>
      </c>
      <c r="BA32" s="100">
        <f>VLOOKUP($A32,情景假设!$A$436:$AP$499,COLUMN(情景假设!AH$436),0)</f>
        <v>3077.1768222778892</v>
      </c>
      <c r="BB32" s="100">
        <f>VLOOKUP($A32,情景假设!$A$436:$AP$499,COLUMN(情景假设!AI$436),0)</f>
        <v>3061.5678410780929</v>
      </c>
      <c r="BC32" s="100">
        <f>VLOOKUP($A32,情景假设!$A$436:$AP$499,COLUMN(情景假设!AJ$436),0)</f>
        <v>3046.7508066128612</v>
      </c>
      <c r="BD32" s="66">
        <f>VLOOKUP($A32,情景假设!$A$436:$AP$499,COLUMN(情景假设!AK$436),0)</f>
        <v>3033.1300993644691</v>
      </c>
      <c r="BE32" s="100">
        <f>VLOOKUP($A32,情景假设!$A$436:$AP$499,COLUMN(情景假设!AL$436),0)</f>
        <v>3021.103774231879</v>
      </c>
      <c r="BF32" s="100">
        <f>VLOOKUP($A32,情景假设!$A$436:$AP$499,COLUMN(情景假设!AM$436),0)</f>
        <v>3011.0654295099398</v>
      </c>
      <c r="BG32" s="100">
        <f>VLOOKUP($A32,情景假设!$A$436:$AP$499,COLUMN(情景假设!AN$436),0)</f>
        <v>3003.4065983328901</v>
      </c>
      <c r="BH32" s="100">
        <f>VLOOKUP($A32,情景假设!$A$436:$AP$499,COLUMN(情景假设!AO$436),0)</f>
        <v>2998.519662349865</v>
      </c>
      <c r="BI32" s="102">
        <f>VLOOKUP($A32,情景假设!$A$436:$AP$499,COLUMN(情景假设!AP$436),0)</f>
        <v>2996.8012973752898</v>
      </c>
    </row>
    <row r="33" spans="1:61" x14ac:dyDescent="0.2">
      <c r="A33" s="23" t="s">
        <v>86</v>
      </c>
      <c r="B33" s="53"/>
      <c r="C33" s="54"/>
      <c r="D33" s="54"/>
      <c r="E33" s="54"/>
      <c r="F33" s="55"/>
      <c r="G33" s="53"/>
      <c r="H33" s="54"/>
      <c r="I33" s="54">
        <f>'历史数据 (2001-2022, 当年价) '!I33*I$77</f>
        <v>4625.6513765876116</v>
      </c>
      <c r="J33" s="54">
        <f>'历史数据 (2001-2022, 当年价) '!J33*J$77</f>
        <v>4612.8602684459884</v>
      </c>
      <c r="K33" s="55">
        <f>'历史数据 (2001-2022, 当年价) '!K33*K$77</f>
        <v>4909.6595710962438</v>
      </c>
      <c r="L33" s="53">
        <f>'历史数据 (2001-2022, 当年价) '!L33*L$77</f>
        <v>5076.1339274281618</v>
      </c>
      <c r="M33" s="54">
        <f>'历史数据 (2001-2022, 当年价) '!M33*M$77</f>
        <v>5136.8917752740663</v>
      </c>
      <c r="N33" s="54">
        <f>'历史数据 (2001-2022, 当年价) '!N33*N$77</f>
        <v>5177.5177742301576</v>
      </c>
      <c r="O33" s="54">
        <f>'历史数据 (2001-2022, 当年价) '!O33*O$77</f>
        <v>5231.8795946876407</v>
      </c>
      <c r="P33" s="54">
        <f>'历史数据 (2001-2022, 当年价) '!P33*P$77</f>
        <v>5330.8239788952933</v>
      </c>
      <c r="Q33" s="53">
        <f>'历史数据 (2001-2022, 当年价) '!Q33*Q$77</f>
        <v>5550.8237809702714</v>
      </c>
      <c r="R33" s="54">
        <f>'历史数据 (2001-2022, 当年价) '!R33*R$77</f>
        <v>5888.2933870137658</v>
      </c>
      <c r="S33" s="54">
        <f>'历史数据 (2001-2022, 当年价) '!S33*S$77</f>
        <v>6238.1949839855151</v>
      </c>
      <c r="T33" s="54">
        <f>'历史数据 (2001-2022, 当年价) '!T33*T$77</f>
        <v>6315.3940380225322</v>
      </c>
      <c r="U33" s="55">
        <f>'历史数据 (2001-2022, 当年价) '!U33*U$77</f>
        <v>6152.0529589530752</v>
      </c>
      <c r="V33" s="54">
        <f>'历史数据 (2001-2022, 当年价) '!V33*V$77</f>
        <v>6456.6953675432605</v>
      </c>
      <c r="W33" s="54">
        <f>'历史数据 (2001-2022, 当年价) '!W33*W$77</f>
        <v>6224.4128368227912</v>
      </c>
      <c r="X33" s="100">
        <f>VLOOKUP($A33,情景假设!$A$436:$AP$499,COLUMN(情景假设!E$436),0)</f>
        <v>6258.7848939423366</v>
      </c>
      <c r="Y33" s="100">
        <f>VLOOKUP($A33,情景假设!$A$436:$AP$499,COLUMN(情景假设!F$436),0)</f>
        <v>6344.286106476723</v>
      </c>
      <c r="Z33" s="101">
        <f>VLOOKUP($A33,情景假设!$A$436:$AP$499,COLUMN(情景假设!G$436),0)</f>
        <v>6454.3621865266996</v>
      </c>
      <c r="AA33" s="65">
        <f>VLOOKUP($A33,情景假设!$A$436:$AP$499,COLUMN(情景假设!H$436),0)</f>
        <v>6565.0397611158987</v>
      </c>
      <c r="AB33" s="100">
        <f>VLOOKUP($A33,情景假设!$A$436:$AP$499,COLUMN(情景假设!I$436),0)</f>
        <v>6666.6242855815517</v>
      </c>
      <c r="AC33" s="100">
        <f>VLOOKUP($A33,情景假设!$A$436:$AP$499,COLUMN(情景假设!J$436),0)</f>
        <v>6752.8826624804797</v>
      </c>
      <c r="AD33" s="100">
        <f>VLOOKUP($A33,情景假设!$A$436:$AP$499,COLUMN(情景假设!K$436),0)</f>
        <v>6817.3728153885513</v>
      </c>
      <c r="AE33" s="102">
        <f>VLOOKUP($A33,情景假设!$A$436:$AP$499,COLUMN(情景假设!L$436),0)</f>
        <v>6853.6120330817803</v>
      </c>
      <c r="AF33" s="100">
        <f>VLOOKUP($A33,情景假设!$A$436:$AP$499,COLUMN(情景假设!M$436),0)</f>
        <v>6857.3086649593324</v>
      </c>
      <c r="AG33" s="100">
        <f>VLOOKUP($A33,情景假设!$A$436:$AP$499,COLUMN(情景假设!N$436),0)</f>
        <v>6832.5832944256781</v>
      </c>
      <c r="AH33" s="100">
        <f>VLOOKUP($A33,情景假设!$A$436:$AP$499,COLUMN(情景假设!O$436),0)</f>
        <v>6785.8715497840403</v>
      </c>
      <c r="AI33" s="100">
        <f>VLOOKUP($A33,情景假设!$A$436:$AP$499,COLUMN(情景假设!P$436),0)</f>
        <v>6723.698142592094</v>
      </c>
      <c r="AJ33" s="101">
        <f>VLOOKUP($A33,情景假设!$A$436:$AP$499,COLUMN(情景假设!Q$436),0)</f>
        <v>6652.5027679253399</v>
      </c>
      <c r="AK33" s="65">
        <f>VLOOKUP($A33,情景假设!$A$436:$AP$499,COLUMN(情景假设!R$436),0)</f>
        <v>6577.6215866964167</v>
      </c>
      <c r="AL33" s="100">
        <f>VLOOKUP($A33,情景假设!$A$436:$AP$499,COLUMN(情景假设!S$436),0)</f>
        <v>6500.5999392079202</v>
      </c>
      <c r="AM33" s="100">
        <f>VLOOKUP($A33,情景假设!$A$436:$AP$499,COLUMN(情景假设!T$436),0)</f>
        <v>6422.0364963942402</v>
      </c>
      <c r="AN33" s="100">
        <f>VLOOKUP($A33,情景假设!$A$436:$AP$499,COLUMN(情景假设!U$436),0)</f>
        <v>6342.506421198731</v>
      </c>
      <c r="AO33" s="66">
        <f>VLOOKUP($A33,情景假设!$A$436:$AP$499,COLUMN(情景假设!V$436),0)</f>
        <v>6262.5602833822741</v>
      </c>
      <c r="AP33" s="100">
        <f>VLOOKUP($A33,情景假设!$A$436:$AP$499,COLUMN(情景假设!W$436),0)</f>
        <v>6182.7234626794034</v>
      </c>
      <c r="AQ33" s="100">
        <f>VLOOKUP($A33,情景假设!$A$436:$AP$499,COLUMN(情景假设!X$436),0)</f>
        <v>6103.4960062505743</v>
      </c>
      <c r="AR33" s="100">
        <f>VLOOKUP($A33,情景假设!$A$436:$AP$499,COLUMN(情景假设!Y$436),0)</f>
        <v>6025.3529054816117</v>
      </c>
      <c r="AS33" s="100">
        <f>VLOOKUP($A33,情景假设!$A$436:$AP$499,COLUMN(情景假设!Z$436),0)</f>
        <v>5948.7447572981364</v>
      </c>
      <c r="AT33" s="100">
        <f>VLOOKUP($A33,情景假设!$A$436:$AP$499,COLUMN(情景假设!AA$436),0)</f>
        <v>5874.0987761840825</v>
      </c>
      <c r="AU33" s="65">
        <f>VLOOKUP($A33,情景假设!$A$436:$AP$499,COLUMN(情景假设!AB$436),0)</f>
        <v>5801.8201249114636</v>
      </c>
      <c r="AV33" s="100">
        <f>VLOOKUP($A33,情景假设!$A$436:$AP$499,COLUMN(情景假设!AC$436),0)</f>
        <v>5732.2935345005862</v>
      </c>
      <c r="AW33" s="100">
        <f>VLOOKUP($A33,情景假设!$A$436:$AP$499,COLUMN(情景假设!AD$436),0)</f>
        <v>5665.8851870453491</v>
      </c>
      <c r="AX33" s="100">
        <f>VLOOKUP($A33,情景假设!$A$436:$AP$499,COLUMN(情景假设!AE$436),0)</f>
        <v>5602.9448386735748</v>
      </c>
      <c r="AY33" s="102">
        <f>VLOOKUP($A33,情景假设!$A$436:$AP$499,COLUMN(情景假设!AF$436),0)</f>
        <v>5543.8081640028468</v>
      </c>
      <c r="AZ33" s="65">
        <f>VLOOKUP($A33,情景假设!$A$436:$AP$499,COLUMN(情景假设!AG$436),0)</f>
        <v>5488.7993079448797</v>
      </c>
      <c r="BA33" s="100">
        <f>VLOOKUP($A33,情景假设!$A$436:$AP$499,COLUMN(情景假设!AH$436),0)</f>
        <v>5438.2336355736415</v>
      </c>
      <c r="BB33" s="100">
        <f>VLOOKUP($A33,情景假设!$A$436:$AP$499,COLUMN(情景假设!AI$436),0)</f>
        <v>5392.4206759856879</v>
      </c>
      <c r="BC33" s="100">
        <f>VLOOKUP($A33,情景假设!$A$436:$AP$499,COLUMN(情景假设!AJ$436),0)</f>
        <v>5351.6672616526557</v>
      </c>
      <c r="BD33" s="66">
        <f>VLOOKUP($A33,情景假设!$A$436:$AP$499,COLUMN(情景假设!AK$436),0)</f>
        <v>5316.2808707171653</v>
      </c>
      <c r="BE33" s="100">
        <f>VLOOKUP($A33,情景假设!$A$436:$AP$499,COLUMN(情景假设!AL$436),0)</f>
        <v>5286.5731860648111</v>
      </c>
      <c r="BF33" s="100">
        <f>VLOOKUP($A33,情景假设!$A$436:$AP$499,COLUMN(情景假设!AM$436),0)</f>
        <v>5262.863891885786</v>
      </c>
      <c r="BG33" s="100">
        <f>VLOOKUP($A33,情景假设!$A$436:$AP$499,COLUMN(情景假设!AN$436),0)</f>
        <v>5245.4847359213381</v>
      </c>
      <c r="BH33" s="100">
        <f>VLOOKUP($A33,情景假设!$A$436:$AP$499,COLUMN(情景假设!AO$436),0)</f>
        <v>5234.7838938002888</v>
      </c>
      <c r="BI33" s="102">
        <f>VLOOKUP($A33,情景假设!$A$436:$AP$499,COLUMN(情景假设!AP$436),0)</f>
        <v>5231.1306809719918</v>
      </c>
    </row>
    <row r="34" spans="1:61" x14ac:dyDescent="0.2">
      <c r="A34" s="23" t="s">
        <v>123</v>
      </c>
      <c r="B34" s="53"/>
      <c r="C34" s="54"/>
      <c r="D34" s="54"/>
      <c r="E34" s="54"/>
      <c r="F34" s="55"/>
      <c r="G34" s="53"/>
      <c r="H34" s="54"/>
      <c r="I34" s="54">
        <f>'历史数据 (2001-2022, 当年价) '!I34*I$77</f>
        <v>10307.621181201201</v>
      </c>
      <c r="J34" s="54">
        <f>'历史数据 (2001-2022, 当年价) '!J34*J$77</f>
        <v>11197.59429543964</v>
      </c>
      <c r="K34" s="55">
        <f>'历史数据 (2001-2022, 当年价) '!K34*K$77</f>
        <v>12559.64137823792</v>
      </c>
      <c r="L34" s="53">
        <f>'历史数据 (2001-2022, 当年价) '!L34*L$77</f>
        <v>13842.358017782368</v>
      </c>
      <c r="M34" s="54">
        <f>'历史数据 (2001-2022, 当年价) '!M34*M$77</f>
        <v>14719.644806821092</v>
      </c>
      <c r="N34" s="54">
        <f>'历史数据 (2001-2022, 当年价) '!N34*N$77</f>
        <v>15675.043022632364</v>
      </c>
      <c r="O34" s="54">
        <f>'历史数据 (2001-2022, 当年价) '!O34*O$77</f>
        <v>16576.00180083466</v>
      </c>
      <c r="P34" s="54">
        <f>'历史数据 (2001-2022, 当年价) '!P34*P$77</f>
        <v>17219.725535205271</v>
      </c>
      <c r="Q34" s="53">
        <f>'历史数据 (2001-2022, 当年价) '!Q34*Q$77</f>
        <v>18098.41766921154</v>
      </c>
      <c r="R34" s="54">
        <f>'历史数据 (2001-2022, 当年价) '!R34*R$77</f>
        <v>19015.540655849214</v>
      </c>
      <c r="S34" s="54">
        <f>'历史数据 (2001-2022, 当年价) '!S34*S$77</f>
        <v>19615.361201046722</v>
      </c>
      <c r="T34" s="54">
        <f>'历史数据 (2001-2022, 当年价) '!T34*T$77</f>
        <v>19801.368225340564</v>
      </c>
      <c r="U34" s="55">
        <f>'历史数据 (2001-2022, 当年价) '!U34*U$77</f>
        <v>19806.415285139785</v>
      </c>
      <c r="V34" s="54">
        <f>'历史数据 (2001-2022, 当年价) '!V34*V$77</f>
        <v>22210.139333921907</v>
      </c>
      <c r="W34" s="54">
        <f>'历史数据 (2001-2022, 当年价) '!W34*W$77</f>
        <v>24050.846611769</v>
      </c>
      <c r="X34" s="100">
        <f>VLOOKUP($A34,情景假设!$A$436:$AP$499,COLUMN(情景假设!E$436),0)</f>
        <v>24453.85037788091</v>
      </c>
      <c r="Y34" s="100">
        <f>VLOOKUP($A34,情景假设!$A$436:$AP$499,COLUMN(情景假设!F$436),0)</f>
        <v>25439.068386424158</v>
      </c>
      <c r="Z34" s="101">
        <f>VLOOKUP($A34,情景假设!$A$436:$AP$499,COLUMN(情景假设!G$436),0)</f>
        <v>26659.204370108491</v>
      </c>
      <c r="AA34" s="65">
        <f>VLOOKUP($A34,情景假设!$A$436:$AP$499,COLUMN(情景假设!H$436),0)</f>
        <v>27786.33047129546</v>
      </c>
      <c r="AB34" s="100">
        <f>VLOOKUP($A34,情景假设!$A$436:$AP$499,COLUMN(情景假设!I$436),0)</f>
        <v>28751.692658620788</v>
      </c>
      <c r="AC34" s="100">
        <f>VLOOKUP($A34,情景假设!$A$436:$AP$499,COLUMN(情景假设!J$436),0)</f>
        <v>29562.7660573918</v>
      </c>
      <c r="AD34" s="100">
        <f>VLOOKUP($A34,情景假设!$A$436:$AP$499,COLUMN(情景假设!K$436),0)</f>
        <v>30232.729937379281</v>
      </c>
      <c r="AE34" s="102">
        <f>VLOOKUP($A34,情景假设!$A$436:$AP$499,COLUMN(情景假设!L$436),0)</f>
        <v>30779.497944158211</v>
      </c>
      <c r="AF34" s="100">
        <f>VLOOKUP($A34,情景假设!$A$436:$AP$499,COLUMN(情景假设!M$436),0)</f>
        <v>31222.87255402287</v>
      </c>
      <c r="AG34" s="100">
        <f>VLOOKUP($A34,情景假设!$A$436:$AP$499,COLUMN(情景假设!N$436),0)</f>
        <v>31577.87500153447</v>
      </c>
      <c r="AH34" s="100">
        <f>VLOOKUP($A34,情景假设!$A$436:$AP$499,COLUMN(情景假设!O$436),0)</f>
        <v>31859.378339849682</v>
      </c>
      <c r="AI34" s="100">
        <f>VLOOKUP($A34,情景假设!$A$436:$AP$499,COLUMN(情景假设!P$436),0)</f>
        <v>32083.495259395411</v>
      </c>
      <c r="AJ34" s="101">
        <f>VLOOKUP($A34,情景假设!$A$436:$AP$499,COLUMN(情景假设!Q$436),0)</f>
        <v>32267.228630537771</v>
      </c>
      <c r="AK34" s="65">
        <f>VLOOKUP($A34,情景假设!$A$436:$AP$499,COLUMN(情景假设!R$436),0)</f>
        <v>32425.37420868206</v>
      </c>
      <c r="AL34" s="100">
        <f>VLOOKUP($A34,情景假设!$A$436:$AP$499,COLUMN(情景假设!S$436),0)</f>
        <v>32561.752929665079</v>
      </c>
      <c r="AM34" s="100">
        <f>VLOOKUP($A34,情景假设!$A$436:$AP$499,COLUMN(情景假设!T$436),0)</f>
        <v>32677.453955813711</v>
      </c>
      <c r="AN34" s="100">
        <f>VLOOKUP($A34,情景假设!$A$436:$AP$499,COLUMN(情景假设!U$436),0)</f>
        <v>32773.626990347373</v>
      </c>
      <c r="AO34" s="66">
        <f>VLOOKUP($A34,情景假设!$A$436:$AP$499,COLUMN(情景假设!V$436),0)</f>
        <v>32851.474536664013</v>
      </c>
      <c r="AP34" s="100">
        <f>VLOOKUP($A34,情景假设!$A$436:$AP$499,COLUMN(情景假设!W$436),0)</f>
        <v>32912.244464466406</v>
      </c>
      <c r="AQ34" s="100">
        <f>VLOOKUP($A34,情景假设!$A$436:$AP$499,COLUMN(情景假设!X$436),0)</f>
        <v>32957.22294078803</v>
      </c>
      <c r="AR34" s="100">
        <f>VLOOKUP($A34,情景假设!$A$436:$AP$499,COLUMN(情景假设!Y$436),0)</f>
        <v>32987.727776311433</v>
      </c>
      <c r="AS34" s="100">
        <f>VLOOKUP($A34,情景假设!$A$436:$AP$499,COLUMN(情景假设!Z$436),0)</f>
        <v>33005.102229918521</v>
      </c>
      <c r="AT34" s="100">
        <f>VLOOKUP($A34,情景假设!$A$436:$AP$499,COLUMN(情景假设!AA$436),0)</f>
        <v>33010.709307284997</v>
      </c>
      <c r="AU34" s="65">
        <f>VLOOKUP($A34,情景假设!$A$436:$AP$499,COLUMN(情景假设!AB$436),0)</f>
        <v>33005.926582619242</v>
      </c>
      <c r="AV34" s="100">
        <f>VLOOKUP($A34,情景假设!$A$436:$AP$499,COLUMN(情景假设!AC$436),0)</f>
        <v>32992.141566422972</v>
      </c>
      <c r="AW34" s="100">
        <f>VLOOKUP($A34,情景假设!$A$436:$AP$499,COLUMN(情景假设!AD$436),0)</f>
        <v>32970.747636485023</v>
      </c>
      <c r="AX34" s="100">
        <f>VLOOKUP($A34,情景假设!$A$436:$AP$499,COLUMN(情景假设!AE$436),0)</f>
        <v>32943.140544253147</v>
      </c>
      <c r="AY34" s="102">
        <f>VLOOKUP($A34,情景假设!$A$436:$AP$499,COLUMN(情景假设!AF$436),0)</f>
        <v>32910.715504300591</v>
      </c>
      <c r="AZ34" s="65">
        <f>VLOOKUP($A34,情景假设!$A$436:$AP$499,COLUMN(情景假设!AG$436),0)</f>
        <v>32874.864870843609</v>
      </c>
      <c r="BA34" s="100">
        <f>VLOOKUP($A34,情景假设!$A$436:$AP$499,COLUMN(情景假设!AH$436),0)</f>
        <v>32836.976402185137</v>
      </c>
      <c r="BB34" s="100">
        <f>VLOOKUP($A34,情景假设!$A$436:$AP$499,COLUMN(情景假设!AI$436),0)</f>
        <v>32798.432111566581</v>
      </c>
      <c r="BC34" s="100">
        <f>VLOOKUP($A34,情景假设!$A$436:$AP$499,COLUMN(情景假设!AJ$436),0)</f>
        <v>32760.607701212572</v>
      </c>
      <c r="BD34" s="66">
        <f>VLOOKUP($A34,情景假设!$A$436:$AP$499,COLUMN(情景假设!AK$436),0)</f>
        <v>32724.87257534339</v>
      </c>
      <c r="BE34" s="100">
        <f>VLOOKUP($A34,情景假设!$A$436:$AP$499,COLUMN(情景假设!AL$436),0)</f>
        <v>32692.590427603751</v>
      </c>
      <c r="BF34" s="100">
        <f>VLOOKUP($A34,情景假设!$A$436:$AP$499,COLUMN(情景假设!AM$436),0)</f>
        <v>32665.120398708721</v>
      </c>
      <c r="BG34" s="100">
        <f>VLOOKUP($A34,情景假设!$A$436:$AP$499,COLUMN(情景假设!AN$436),0)</f>
        <v>32643.818801128149</v>
      </c>
      <c r="BH34" s="100">
        <f>VLOOKUP($A34,情景假设!$A$436:$AP$499,COLUMN(情景假设!AO$436),0)</f>
        <v>32630.041409315731</v>
      </c>
      <c r="BI34" s="102">
        <f>VLOOKUP($A34,情景假设!$A$436:$AP$499,COLUMN(情景假设!AP$436),0)</f>
        <v>32625.146316339691</v>
      </c>
    </row>
    <row r="35" spans="1:61" x14ac:dyDescent="0.2">
      <c r="A35" s="23" t="s">
        <v>88</v>
      </c>
      <c r="B35" s="53"/>
      <c r="C35" s="54"/>
      <c r="D35" s="54"/>
      <c r="E35" s="54"/>
      <c r="F35" s="55"/>
      <c r="G35" s="53"/>
      <c r="H35" s="54"/>
      <c r="I35" s="54">
        <f>'历史数据 (2001-2022, 当年价) '!I35*I$77</f>
        <v>3511.6514206275415</v>
      </c>
      <c r="J35" s="54">
        <f>'历史数据 (2001-2022, 当年价) '!J35*J$77</f>
        <v>3821.5095498952564</v>
      </c>
      <c r="K35" s="55">
        <f>'历史数据 (2001-2022, 当年价) '!K35*K$77</f>
        <v>4275.2149454151495</v>
      </c>
      <c r="L35" s="53">
        <f>'历史数据 (2001-2022, 当年价) '!L35*L$77</f>
        <v>4843.2978802049302</v>
      </c>
      <c r="M35" s="54">
        <f>'历史数据 (2001-2022, 当年价) '!M35*M$77</f>
        <v>5279.3535482292027</v>
      </c>
      <c r="N35" s="54">
        <f>'历史数据 (2001-2022, 当年价) '!N35*N$77</f>
        <v>5692.229568301681</v>
      </c>
      <c r="O35" s="54">
        <f>'历史数据 (2001-2022, 当年价) '!O35*O$77</f>
        <v>6128.5494472918117</v>
      </c>
      <c r="P35" s="54">
        <f>'历史数据 (2001-2022, 当年价) '!P35*P$77</f>
        <v>6389.8065097620865</v>
      </c>
      <c r="Q35" s="53">
        <f>'历史数据 (2001-2022, 当年价) '!Q35*Q$77</f>
        <v>6909.1742549297605</v>
      </c>
      <c r="R35" s="54">
        <f>'历史数据 (2001-2022, 当年价) '!R35*R$77</f>
        <v>7860.7353543383379</v>
      </c>
      <c r="S35" s="54">
        <f>'历史数据 (2001-2022, 当年价) '!S35*S$77</f>
        <v>8586.1343391029313</v>
      </c>
      <c r="T35" s="54">
        <f>'历史数据 (2001-2022, 当年价) '!T35*T$77</f>
        <v>8824.8451278281718</v>
      </c>
      <c r="U35" s="55">
        <f>'历史数据 (2001-2022, 当年价) '!U35*U$77</f>
        <v>9040.5154886877699</v>
      </c>
      <c r="V35" s="54">
        <f>'历史数据 (2001-2022, 当年价) '!V35*V$77</f>
        <v>11747.284288306733</v>
      </c>
      <c r="W35" s="54">
        <f>'历史数据 (2001-2022, 当年价) '!W35*W$77</f>
        <v>11527.535972617879</v>
      </c>
      <c r="X35" s="100">
        <f>VLOOKUP($A35,情景假设!$A$436:$AP$499,COLUMN(情景假设!E$436),0)</f>
        <v>11799.3752845815</v>
      </c>
      <c r="Y35" s="100">
        <f>VLOOKUP($A35,情景假设!$A$436:$AP$499,COLUMN(情景假设!F$436),0)</f>
        <v>12459.55052945145</v>
      </c>
      <c r="Z35" s="101">
        <f>VLOOKUP($A35,情景假设!$A$436:$AP$499,COLUMN(情景假设!G$436),0)</f>
        <v>13261.12094276949</v>
      </c>
      <c r="AA35" s="65">
        <f>VLOOKUP($A35,情景假设!$A$436:$AP$499,COLUMN(情景假设!H$436),0)</f>
        <v>13962.84564573094</v>
      </c>
      <c r="AB35" s="100">
        <f>VLOOKUP($A35,情景假设!$A$436:$AP$499,COLUMN(情景假设!I$436),0)</f>
        <v>14535.68585773566</v>
      </c>
      <c r="AC35" s="100">
        <f>VLOOKUP($A35,情景假设!$A$436:$AP$499,COLUMN(情景假设!J$436),0)</f>
        <v>15020.51198643176</v>
      </c>
      <c r="AD35" s="100">
        <f>VLOOKUP($A35,情景假设!$A$436:$AP$499,COLUMN(情景假设!K$436),0)</f>
        <v>15468.253687715471</v>
      </c>
      <c r="AE35" s="102">
        <f>VLOOKUP($A35,情景假设!$A$436:$AP$499,COLUMN(情景假设!L$436),0)</f>
        <v>15937.6727172757</v>
      </c>
      <c r="AF35" s="100">
        <f>VLOOKUP($A35,情景假设!$A$436:$AP$499,COLUMN(情景假设!M$436),0)</f>
        <v>16481.436176515072</v>
      </c>
      <c r="AG35" s="100">
        <f>VLOOKUP($A35,情景假设!$A$436:$AP$499,COLUMN(情景假设!N$436),0)</f>
        <v>17102.915113311479</v>
      </c>
      <c r="AH35" s="100">
        <f>VLOOKUP($A35,情景假设!$A$436:$AP$499,COLUMN(情景假设!O$436),0)</f>
        <v>17791.325692521601</v>
      </c>
      <c r="AI35" s="100">
        <f>VLOOKUP($A35,情景假设!$A$436:$AP$499,COLUMN(情景假设!P$436),0)</f>
        <v>18533.938039564411</v>
      </c>
      <c r="AJ35" s="101">
        <f>VLOOKUP($A35,情景假设!$A$436:$AP$499,COLUMN(情景假设!Q$436),0)</f>
        <v>19315.5231239274</v>
      </c>
      <c r="AK35" s="65">
        <f>VLOOKUP($A35,情景假设!$A$436:$AP$499,COLUMN(情景假设!R$436),0)</f>
        <v>20121.037185897811</v>
      </c>
      <c r="AL35" s="100">
        <f>VLOOKUP($A35,情景假设!$A$436:$AP$499,COLUMN(情景假设!S$436),0)</f>
        <v>20945.732223029911</v>
      </c>
      <c r="AM35" s="100">
        <f>VLOOKUP($A35,情景假设!$A$436:$AP$499,COLUMN(情景假设!T$436),0)</f>
        <v>21787.419920365341</v>
      </c>
      <c r="AN35" s="100">
        <f>VLOOKUP($A35,情景假设!$A$436:$AP$499,COLUMN(情景假设!U$436),0)</f>
        <v>22643.57073262184</v>
      </c>
      <c r="AO35" s="66">
        <f>VLOOKUP($A35,情景假设!$A$436:$AP$499,COLUMN(情景假设!V$436),0)</f>
        <v>23511.300584586559</v>
      </c>
      <c r="AP35" s="100">
        <f>VLOOKUP($A35,情景假设!$A$436:$AP$499,COLUMN(情景假设!W$436),0)</f>
        <v>24387.360888141058</v>
      </c>
      <c r="AQ35" s="100">
        <f>VLOOKUP($A35,情景假设!$A$436:$AP$499,COLUMN(情景假设!X$436),0)</f>
        <v>25268.132517757949</v>
      </c>
      <c r="AR35" s="100">
        <f>VLOOKUP($A35,情景假设!$A$436:$AP$499,COLUMN(情景假设!Y$436),0)</f>
        <v>26149.624398774122</v>
      </c>
      <c r="AS35" s="100">
        <f>VLOOKUP($A35,情景假设!$A$436:$AP$499,COLUMN(情景假设!Z$436),0)</f>
        <v>27027.47736029603</v>
      </c>
      <c r="AT35" s="100">
        <f>VLOOKUP($A35,情景假设!$A$436:$AP$499,COLUMN(情景假设!AA$436),0)</f>
        <v>27896.973884690469</v>
      </c>
      <c r="AU35" s="65">
        <f>VLOOKUP($A35,情景假设!$A$436:$AP$499,COLUMN(情景假设!AB$436),0)</f>
        <v>28753.054345884771</v>
      </c>
      <c r="AV35" s="100">
        <f>VLOOKUP($A35,情景假设!$A$436:$AP$499,COLUMN(情景假设!AC$436),0)</f>
        <v>29590.340267011339</v>
      </c>
      <c r="AW35" s="100">
        <f>VLOOKUP($A35,情景假设!$A$436:$AP$499,COLUMN(情景假设!AD$436),0)</f>
        <v>30403.165042557401</v>
      </c>
      <c r="AX35" s="100">
        <f>VLOOKUP($A35,情景假设!$A$436:$AP$499,COLUMN(情景假设!AE$436),0)</f>
        <v>31185.612459925349</v>
      </c>
      <c r="AY35" s="102">
        <f>VLOOKUP($A35,情景假设!$A$436:$AP$499,COLUMN(情景假设!AF$436),0)</f>
        <v>31931.563219668071</v>
      </c>
      <c r="AZ35" s="65">
        <f>VLOOKUP($A35,情景假设!$A$436:$AP$499,COLUMN(情景假设!AG$436),0)</f>
        <v>32634.749492961779</v>
      </c>
      <c r="BA35" s="100">
        <f>VLOOKUP($A35,情景假设!$A$436:$AP$499,COLUMN(情景假设!AH$436),0)</f>
        <v>33288.817370415818</v>
      </c>
      <c r="BB35" s="100">
        <f>VLOOKUP($A35,情景假设!$A$436:$AP$499,COLUMN(情景假设!AI$436),0)</f>
        <v>33887.396850458012</v>
      </c>
      <c r="BC35" s="100">
        <f>VLOOKUP($A35,情景假设!$A$436:$AP$499,COLUMN(情景假设!AJ$436),0)</f>
        <v>34424.178791844723</v>
      </c>
      <c r="BD35" s="66">
        <f>VLOOKUP($A35,情景假设!$A$436:$AP$499,COLUMN(情景假设!AK$436),0)</f>
        <v>34892.998018076498</v>
      </c>
      <c r="BE35" s="100">
        <f>VLOOKUP($A35,情景假设!$A$436:$AP$499,COLUMN(情景假设!AL$436),0)</f>
        <v>35287.921517662508</v>
      </c>
      <c r="BF35" s="100">
        <f>VLOOKUP($A35,情景假设!$A$436:$AP$499,COLUMN(情景假设!AM$436),0)</f>
        <v>35603.340440407657</v>
      </c>
      <c r="BG35" s="100">
        <f>VLOOKUP($A35,情景假设!$A$436:$AP$499,COLUMN(情景假设!AN$436),0)</f>
        <v>35834.064354404793</v>
      </c>
      <c r="BH35" s="100">
        <f>VLOOKUP($A35,情景假设!$A$436:$AP$499,COLUMN(情景假设!AO$436),0)</f>
        <v>35975.416010230612</v>
      </c>
      <c r="BI35" s="102">
        <f>VLOOKUP($A35,情景假设!$A$436:$AP$499,COLUMN(情景假设!AP$436),0)</f>
        <v>36023.324667602879</v>
      </c>
    </row>
    <row r="36" spans="1:61" x14ac:dyDescent="0.2">
      <c r="A36" s="23" t="s">
        <v>89</v>
      </c>
      <c r="B36" s="53"/>
      <c r="C36" s="54"/>
      <c r="D36" s="54"/>
      <c r="E36" s="54"/>
      <c r="F36" s="55"/>
      <c r="G36" s="53"/>
      <c r="H36" s="54"/>
      <c r="I36" s="54">
        <f>'历史数据 (2001-2022, 当年价) '!I36*I$77</f>
        <v>859.11546311248117</v>
      </c>
      <c r="J36" s="54">
        <f>'历史数据 (2001-2022, 当年价) '!J36*J$77</f>
        <v>897.45936104525651</v>
      </c>
      <c r="K36" s="55">
        <f>'历史数据 (2001-2022, 当年价) '!K36*K$77</f>
        <v>968.27646768736281</v>
      </c>
      <c r="L36" s="53">
        <f>'历史数据 (2001-2022, 当年价) '!L36*L$77</f>
        <v>1032.7418508640769</v>
      </c>
      <c r="M36" s="54">
        <f>'历史数据 (2001-2022, 当年价) '!M36*M$77</f>
        <v>1111.9581986161706</v>
      </c>
      <c r="N36" s="54">
        <f>'历史数据 (2001-2022, 当年价) '!N36*N$77</f>
        <v>1165.1176258004402</v>
      </c>
      <c r="O36" s="54">
        <f>'历史数据 (2001-2022, 当年价) '!O36*O$77</f>
        <v>1211.9788518565749</v>
      </c>
      <c r="P36" s="54">
        <f>'历史数据 (2001-2022, 当年价) '!P36*P$77</f>
        <v>1278.5924910259603</v>
      </c>
      <c r="Q36" s="53">
        <f>'历史数据 (2001-2022, 当年价) '!Q36*Q$77</f>
        <v>1323.8726547695678</v>
      </c>
      <c r="R36" s="54">
        <f>'历史数据 (2001-2022, 当年价) '!R36*R$77</f>
        <v>1417.7596020439064</v>
      </c>
      <c r="S36" s="54">
        <f>'历史数据 (2001-2022, 当年价) '!S36*S$77</f>
        <v>1518.9474356656292</v>
      </c>
      <c r="T36" s="54">
        <f>'历史数据 (2001-2022, 当年价) '!T36*T$77</f>
        <v>1638.7965466907137</v>
      </c>
      <c r="U36" s="55">
        <f>'历史数据 (2001-2022, 当年价) '!U36*U$77</f>
        <v>1620.1904872999933</v>
      </c>
      <c r="V36" s="54">
        <f>'历史数据 (2001-2022, 当年价) '!V36*V$77</f>
        <v>1808.38361047637</v>
      </c>
      <c r="W36" s="54">
        <f>'历史数据 (2001-2022, 当年价) '!W36*W$77</f>
        <v>1857.221055664822</v>
      </c>
      <c r="X36" s="100">
        <f>VLOOKUP($A36,情景假设!$A$436:$AP$499,COLUMN(情景假设!E$436),0)</f>
        <v>1894.3920026867261</v>
      </c>
      <c r="Y36" s="100">
        <f>VLOOKUP($A36,情景假设!$A$436:$AP$499,COLUMN(情景假设!F$436),0)</f>
        <v>1985.465908299393</v>
      </c>
      <c r="Z36" s="101">
        <f>VLOOKUP($A36,情景假设!$A$436:$AP$499,COLUMN(情景假设!G$436),0)</f>
        <v>2098.466703745964</v>
      </c>
      <c r="AA36" s="65">
        <f>VLOOKUP($A36,情景假设!$A$436:$AP$499,COLUMN(情景假设!H$436),0)</f>
        <v>2202.4633283521962</v>
      </c>
      <c r="AB36" s="100">
        <f>VLOOKUP($A36,情景假设!$A$436:$AP$499,COLUMN(情景假设!I$436),0)</f>
        <v>2291.0720548074119</v>
      </c>
      <c r="AC36" s="100">
        <f>VLOOKUP($A36,情景假设!$A$436:$AP$499,COLUMN(情景假设!J$436),0)</f>
        <v>2365.418156970391</v>
      </c>
      <c r="AD36" s="100">
        <f>VLOOKUP($A36,情景假设!$A$436:$AP$499,COLUMN(情景假设!K$436),0)</f>
        <v>2427.3470691823909</v>
      </c>
      <c r="AE36" s="102">
        <f>VLOOKUP($A36,情景假设!$A$436:$AP$499,COLUMN(情景假设!L$436),0)</f>
        <v>2479.2838952034022</v>
      </c>
      <c r="AF36" s="100">
        <f>VLOOKUP($A36,情景假设!$A$436:$AP$499,COLUMN(情景假设!M$436),0)</f>
        <v>2523.704587144754</v>
      </c>
      <c r="AG36" s="100">
        <f>VLOOKUP($A36,情景假设!$A$436:$AP$499,COLUMN(情景假设!N$436),0)</f>
        <v>2561.788361480696</v>
      </c>
      <c r="AH36" s="100">
        <f>VLOOKUP($A36,情景假设!$A$436:$AP$499,COLUMN(情景假设!O$436),0)</f>
        <v>2594.4591580809042</v>
      </c>
      <c r="AI36" s="100">
        <f>VLOOKUP($A36,情景假设!$A$436:$AP$499,COLUMN(情景假设!P$436),0)</f>
        <v>2622.742617073493</v>
      </c>
      <c r="AJ36" s="101">
        <f>VLOOKUP($A36,情景假设!$A$436:$AP$499,COLUMN(情景假设!Q$436),0)</f>
        <v>2647.744887278634</v>
      </c>
      <c r="AK36" s="65">
        <f>VLOOKUP($A36,情景假设!$A$436:$AP$499,COLUMN(情景假设!R$436),0)</f>
        <v>2670.4425354130012</v>
      </c>
      <c r="AL36" s="100">
        <f>VLOOKUP($A36,情景假设!$A$436:$AP$499,COLUMN(情景假设!S$436),0)</f>
        <v>2691.0789926232419</v>
      </c>
      <c r="AM36" s="100">
        <f>VLOOKUP($A36,情景假设!$A$436:$AP$499,COLUMN(情景假设!T$436),0)</f>
        <v>2709.7165250711359</v>
      </c>
      <c r="AN36" s="100">
        <f>VLOOKUP($A36,情景假设!$A$436:$AP$499,COLUMN(情景假设!U$436),0)</f>
        <v>2726.4251104182899</v>
      </c>
      <c r="AO36" s="66">
        <f>VLOOKUP($A36,情景假设!$A$436:$AP$499,COLUMN(情景假设!V$436),0)</f>
        <v>2741.2817817391319</v>
      </c>
      <c r="AP36" s="100">
        <f>VLOOKUP($A36,情景假设!$A$436:$AP$499,COLUMN(情景假设!W$436),0)</f>
        <v>2754.369971084388</v>
      </c>
      <c r="AQ36" s="100">
        <f>VLOOKUP($A36,情景假设!$A$436:$AP$499,COLUMN(情景假设!X$436),0)</f>
        <v>2765.778859804027</v>
      </c>
      <c r="AR36" s="100">
        <f>VLOOKUP($A36,情景假设!$A$436:$AP$499,COLUMN(情景假设!Y$436),0)</f>
        <v>2775.6027421748731</v>
      </c>
      <c r="AS36" s="100">
        <f>VLOOKUP($A36,情景假设!$A$436:$AP$499,COLUMN(情景假设!Z$436),0)</f>
        <v>2783.940408286704</v>
      </c>
      <c r="AT36" s="100">
        <f>VLOOKUP($A36,情景假设!$A$436:$AP$499,COLUMN(情景假设!AA$436),0)</f>
        <v>2790.8945515340838</v>
      </c>
      <c r="AU36" s="65">
        <f>VLOOKUP($A36,情景假设!$A$436:$AP$499,COLUMN(情景假设!AB$436),0)</f>
        <v>2796.571205451502</v>
      </c>
      <c r="AV36" s="100">
        <f>VLOOKUP($A36,情景假设!$A$436:$AP$499,COLUMN(情景假设!AC$436),0)</f>
        <v>2801.0792140277008</v>
      </c>
      <c r="AW36" s="100">
        <f>VLOOKUP($A36,情景假设!$A$436:$AP$499,COLUMN(情景假设!AD$436),0)</f>
        <v>2804.5297390500518</v>
      </c>
      <c r="AX36" s="100">
        <f>VLOOKUP($A36,情景假设!$A$436:$AP$499,COLUMN(情景假设!AE$436),0)</f>
        <v>2807.0358074713208</v>
      </c>
      <c r="AY36" s="102">
        <f>VLOOKUP($A36,情景假设!$A$436:$AP$499,COLUMN(情景假设!AF$436),0)</f>
        <v>2808.711901265192</v>
      </c>
      <c r="AZ36" s="65">
        <f>VLOOKUP($A36,情景假设!$A$436:$AP$499,COLUMN(情景假设!AG$436),0)</f>
        <v>2809.6735917504889</v>
      </c>
      <c r="BA36" s="100">
        <f>VLOOKUP($A36,情景假设!$A$436:$AP$499,COLUMN(情景假设!AH$436),0)</f>
        <v>2810.03721992186</v>
      </c>
      <c r="BB36" s="100">
        <f>VLOOKUP($A36,情景假设!$A$436:$AP$499,COLUMN(情景假设!AI$436),0)</f>
        <v>2809.9196239308608</v>
      </c>
      <c r="BC36" s="100">
        <f>VLOOKUP($A36,情景假设!$A$436:$AP$499,COLUMN(情景假设!AJ$436),0)</f>
        <v>2809.4379145189951</v>
      </c>
      <c r="BD36" s="66">
        <f>VLOOKUP($A36,情景假设!$A$436:$AP$499,COLUMN(情景假设!AK$436),0)</f>
        <v>2808.7092989157782</v>
      </c>
      <c r="BE36" s="100">
        <f>VLOOKUP($A36,情景假设!$A$436:$AP$499,COLUMN(情景假设!AL$436),0)</f>
        <v>2807.8509534816121</v>
      </c>
      <c r="BF36" s="100">
        <f>VLOOKUP($A36,情景假设!$A$436:$AP$499,COLUMN(情景假设!AM$436),0)</f>
        <v>2806.9799451983222</v>
      </c>
      <c r="BG36" s="100">
        <f>VLOOKUP($A36,情景假设!$A$436:$AP$499,COLUMN(情景假设!AN$436),0)</f>
        <v>2806.213201990065</v>
      </c>
      <c r="BH36" s="100">
        <f>VLOOKUP($A36,情景假设!$A$436:$AP$499,COLUMN(情景假设!AO$436),0)</f>
        <v>2805.6675317943141</v>
      </c>
      <c r="BI36" s="102">
        <f>VLOOKUP($A36,情景假设!$A$436:$AP$499,COLUMN(情景假设!AP$436),0)</f>
        <v>2805.4596902962248</v>
      </c>
    </row>
    <row r="37" spans="1:61" x14ac:dyDescent="0.2">
      <c r="A37" s="23" t="s">
        <v>90</v>
      </c>
      <c r="B37" s="53"/>
      <c r="C37" s="54"/>
      <c r="D37" s="54"/>
      <c r="E37" s="54"/>
      <c r="F37" s="55"/>
      <c r="G37" s="53"/>
      <c r="H37" s="54"/>
      <c r="I37" s="54">
        <f>'历史数据 (2001-2022, 当年价) '!I37*I$77</f>
        <v>3912.843412564428</v>
      </c>
      <c r="J37" s="54">
        <f>'历史数据 (2001-2022, 当年价) '!J37*J$77</f>
        <v>4156.1000193668242</v>
      </c>
      <c r="K37" s="55">
        <f>'历史数据 (2001-2022, 当年价) '!K37*K$77</f>
        <v>4742.3585227380972</v>
      </c>
      <c r="L37" s="53">
        <f>'历史数据 (2001-2022, 当年价) '!L37*L$77</f>
        <v>5142.3942297148078</v>
      </c>
      <c r="M37" s="54">
        <f>'历史数据 (2001-2022, 当年价) '!M37*M$77</f>
        <v>5389.9751928362684</v>
      </c>
      <c r="N37" s="54">
        <f>'历史数据 (2001-2022, 当年价) '!N37*N$77</f>
        <v>5668.1350044047631</v>
      </c>
      <c r="O37" s="54">
        <f>'历史数据 (2001-2022, 当年价) '!O37*O$77</f>
        <v>5901.5425448805636</v>
      </c>
      <c r="P37" s="54">
        <f>'历史数据 (2001-2022, 当年价) '!P37*P$77</f>
        <v>6041.1456642093499</v>
      </c>
      <c r="Q37" s="53">
        <f>'历史数据 (2001-2022, 当年价) '!Q37*Q$77</f>
        <v>6343.5191773229117</v>
      </c>
      <c r="R37" s="54">
        <f>'历史数据 (2001-2022, 当年价) '!R37*R$77</f>
        <v>6825.4963629283529</v>
      </c>
      <c r="S37" s="54">
        <f>'历史数据 (2001-2022, 当年价) '!S37*S$77</f>
        <v>7013.6132378289603</v>
      </c>
      <c r="T37" s="54">
        <f>'历史数据 (2001-2022, 当年价) '!T37*T$77</f>
        <v>7086.8836785019421</v>
      </c>
      <c r="U37" s="55">
        <f>'历史数据 (2001-2022, 当年价) '!U37*U$77</f>
        <v>6979.0004205387331</v>
      </c>
      <c r="V37" s="54">
        <f>'历史数据 (2001-2022, 当年价) '!V37*V$77</f>
        <v>7724.2476257787857</v>
      </c>
      <c r="W37" s="54">
        <f>'历史数据 (2001-2022, 当年价) '!W37*W$77</f>
        <v>7705.3000762763377</v>
      </c>
      <c r="X37" s="100">
        <f>VLOOKUP($A37,情景假设!$A$436:$AP$499,COLUMN(情景假设!E$436),0)</f>
        <v>7792.4886694881061</v>
      </c>
      <c r="Y37" s="100">
        <f>VLOOKUP($A37,情景假设!$A$436:$AP$499,COLUMN(情景假设!F$436),0)</f>
        <v>8005.6952692409895</v>
      </c>
      <c r="Z37" s="101">
        <f>VLOOKUP($A37,情景假设!$A$436:$AP$499,COLUMN(情景假设!G$436),0)</f>
        <v>8270.8985445176731</v>
      </c>
      <c r="AA37" s="65">
        <f>VLOOKUP($A37,情景假设!$A$436:$AP$499,COLUMN(情景假设!H$436),0)</f>
        <v>8520.6488066765542</v>
      </c>
      <c r="AB37" s="100">
        <f>VLOOKUP($A37,情景假设!$A$436:$AP$499,COLUMN(情景假设!I$436),0)</f>
        <v>8738.9404650624037</v>
      </c>
      <c r="AC37" s="100">
        <f>VLOOKUP($A37,情景假设!$A$436:$AP$499,COLUMN(情景假设!J$436),0)</f>
        <v>8923.8427540513039</v>
      </c>
      <c r="AD37" s="100">
        <f>VLOOKUP($A37,情景假设!$A$436:$AP$499,COLUMN(情景假设!K$436),0)</f>
        <v>9073.8776776216146</v>
      </c>
      <c r="AE37" s="102">
        <f>VLOOKUP($A37,情景假设!$A$436:$AP$499,COLUMN(情景假设!L$436),0)</f>
        <v>9188.0359237942521</v>
      </c>
      <c r="AF37" s="100">
        <f>VLOOKUP($A37,情景假设!$A$436:$AP$499,COLUMN(情景假设!M$436),0)</f>
        <v>9266.7446057944471</v>
      </c>
      <c r="AG37" s="100">
        <f>VLOOKUP($A37,情景假设!$A$436:$AP$499,COLUMN(情景假设!N$436),0)</f>
        <v>9314.7870486702304</v>
      </c>
      <c r="AH37" s="100">
        <f>VLOOKUP($A37,情景假设!$A$436:$AP$499,COLUMN(情景假设!O$436),0)</f>
        <v>9338.3790786116078</v>
      </c>
      <c r="AI37" s="100">
        <f>VLOOKUP($A37,情景假设!$A$436:$AP$499,COLUMN(情景假设!P$436),0)</f>
        <v>9344.0360485825513</v>
      </c>
      <c r="AJ37" s="101">
        <f>VLOOKUP($A37,情景假设!$A$436:$AP$499,COLUMN(情景假设!Q$436),0)</f>
        <v>9338.423222364785</v>
      </c>
      <c r="AK37" s="65">
        <f>VLOOKUP($A37,情景假设!$A$436:$AP$499,COLUMN(情景假设!R$436),0)</f>
        <v>9327.2016641005448</v>
      </c>
      <c r="AL37" s="100">
        <f>VLOOKUP($A37,情景假设!$A$436:$AP$499,COLUMN(情景假设!S$436),0)</f>
        <v>9311.8325272102302</v>
      </c>
      <c r="AM37" s="100">
        <f>VLOOKUP($A37,情景假设!$A$436:$AP$499,COLUMN(情景假设!T$436),0)</f>
        <v>9292.7285534518487</v>
      </c>
      <c r="AN37" s="100">
        <f>VLOOKUP($A37,情景假设!$A$436:$AP$499,COLUMN(情景假设!U$436),0)</f>
        <v>9270.3040861991649</v>
      </c>
      <c r="AO37" s="66">
        <f>VLOOKUP($A37,情景假设!$A$436:$AP$499,COLUMN(情景假设!V$436),0)</f>
        <v>9244.9735404311577</v>
      </c>
      <c r="AP37" s="100">
        <f>VLOOKUP($A37,情景假设!$A$436:$AP$499,COLUMN(情景假设!W$436),0)</f>
        <v>9217.1500504842643</v>
      </c>
      <c r="AQ37" s="100">
        <f>VLOOKUP($A37,情景假设!$A$436:$AP$499,COLUMN(情景假设!X$436),0)</f>
        <v>9187.2442975495251</v>
      </c>
      <c r="AR37" s="100">
        <f>VLOOKUP($A37,情景假设!$A$436:$AP$499,COLUMN(情景假设!Y$436),0)</f>
        <v>9155.6635173715258</v>
      </c>
      <c r="AS37" s="100">
        <f>VLOOKUP($A37,情景假设!$A$436:$AP$499,COLUMN(情景假设!Z$436),0)</f>
        <v>9122.8106872976787</v>
      </c>
      <c r="AT37" s="100">
        <f>VLOOKUP($A37,情景假设!$A$436:$AP$499,COLUMN(情景假设!AA$436),0)</f>
        <v>9089.0838907355355</v>
      </c>
      <c r="AU37" s="65">
        <f>VLOOKUP($A37,情景假设!$A$436:$AP$499,COLUMN(情景假设!AB$436),0)</f>
        <v>9054.8758561998748</v>
      </c>
      <c r="AV37" s="100">
        <f>VLOOKUP($A37,情景假设!$A$436:$AP$499,COLUMN(情景假设!AC$436),0)</f>
        <v>9020.5736674727359</v>
      </c>
      <c r="AW37" s="100">
        <f>VLOOKUP($A37,情景假设!$A$436:$AP$499,COLUMN(情景假设!AD$436),0)</f>
        <v>8986.5586409476909</v>
      </c>
      <c r="AX37" s="100">
        <f>VLOOKUP($A37,情景假设!$A$436:$AP$499,COLUMN(情景假设!AE$436),0)</f>
        <v>8953.2063659836331</v>
      </c>
      <c r="AY37" s="102">
        <f>VLOOKUP($A37,情景假设!$A$436:$AP$499,COLUMN(情景假设!AF$436),0)</f>
        <v>8920.8869040439004</v>
      </c>
      <c r="AZ37" s="65">
        <f>VLOOKUP($A37,情景假设!$A$436:$AP$499,COLUMN(情景假设!AG$436),0)</f>
        <v>8889.9651425361299</v>
      </c>
      <c r="BA37" s="100">
        <f>VLOOKUP($A37,情景假设!$A$436:$AP$499,COLUMN(情景假设!AH$436),0)</f>
        <v>8860.801299593546</v>
      </c>
      <c r="BB37" s="100">
        <f>VLOOKUP($A37,情景假设!$A$436:$AP$499,COLUMN(情景假设!AI$436),0)</f>
        <v>8833.7515765369226</v>
      </c>
      <c r="BC37" s="100">
        <f>VLOOKUP($A37,情景假设!$A$436:$AP$499,COLUMN(情景假设!AJ$436),0)</f>
        <v>8809.1689554298155</v>
      </c>
      <c r="BD37" s="66">
        <f>VLOOKUP($A37,情景假设!$A$436:$AP$499,COLUMN(情景假设!AK$436),0)</f>
        <v>8787.4041399775924</v>
      </c>
      <c r="BE37" s="100">
        <f>VLOOKUP($A37,情景假设!$A$436:$AP$499,COLUMN(情景假设!AL$436),0)</f>
        <v>8768.8066390250442</v>
      </c>
      <c r="BF37" s="100">
        <f>VLOOKUP($A37,情景假设!$A$436:$AP$499,COLUMN(情景假设!AM$436),0)</f>
        <v>8753.7259930751425</v>
      </c>
      <c r="BG37" s="100">
        <f>VLOOKUP($A37,情景假设!$A$436:$AP$499,COLUMN(情景假设!AN$436),0)</f>
        <v>8742.513145587036</v>
      </c>
      <c r="BH37" s="100">
        <f>VLOOKUP($A37,情景假设!$A$436:$AP$499,COLUMN(情景假设!AO$436),0)</f>
        <v>8735.5219623170469</v>
      </c>
      <c r="BI37" s="102">
        <f>VLOOKUP($A37,情景假设!$A$436:$AP$499,COLUMN(情景假设!AP$436),0)</f>
        <v>8733.1109036539292</v>
      </c>
    </row>
    <row r="38" spans="1:61" x14ac:dyDescent="0.2">
      <c r="A38" s="23" t="s">
        <v>91</v>
      </c>
      <c r="B38" s="53"/>
      <c r="C38" s="54"/>
      <c r="D38" s="54"/>
      <c r="E38" s="54"/>
      <c r="F38" s="55"/>
      <c r="G38" s="53"/>
      <c r="H38" s="54"/>
      <c r="I38" s="54">
        <f>'历史数据 (2001-2022, 当年价) '!I38*I$77</f>
        <v>7040.9466027408052</v>
      </c>
      <c r="J38" s="54">
        <f>'历史数据 (2001-2022, 当年价) '!J38*J$77</f>
        <v>7655.5452891847908</v>
      </c>
      <c r="K38" s="55">
        <f>'历史数据 (2001-2022, 当年价) '!K38*K$77</f>
        <v>8943.5982804812429</v>
      </c>
      <c r="L38" s="53">
        <f>'历史数据 (2001-2022, 当年价) '!L38*L$77</f>
        <v>10174.976314224867</v>
      </c>
      <c r="M38" s="54">
        <f>'历史数据 (2001-2022, 当年价) '!M38*M$77</f>
        <v>10771.402974474928</v>
      </c>
      <c r="N38" s="54">
        <f>'历史数据 (2001-2022, 当年价) '!N38*N$77</f>
        <v>11409.140798552264</v>
      </c>
      <c r="O38" s="54">
        <f>'历史数据 (2001-2022, 当年价) '!O38*O$77</f>
        <v>11955.524478496358</v>
      </c>
      <c r="P38" s="54">
        <f>'历史数据 (2001-2022, 当年价) '!P38*P$77</f>
        <v>12079.54459046289</v>
      </c>
      <c r="Q38" s="53">
        <f>'历史数据 (2001-2022, 当年价) '!Q38*Q$77</f>
        <v>12554.483415290128</v>
      </c>
      <c r="R38" s="54">
        <f>'历史数据 (2001-2022, 当年价) '!R38*R$77</f>
        <v>13177.964146395359</v>
      </c>
      <c r="S38" s="54">
        <f>'历史数据 (2001-2022, 当年价) '!S38*S$77</f>
        <v>13724.858717022513</v>
      </c>
      <c r="T38" s="54">
        <f>'历史数据 (2001-2022, 当年价) '!T38*T$77</f>
        <v>14410.796017860417</v>
      </c>
      <c r="U38" s="55">
        <f>'历史数据 (2001-2022, 当年价) '!U38*U$77</f>
        <v>14330.826150726112</v>
      </c>
      <c r="V38" s="54">
        <f>'历史数据 (2001-2022, 当年价) '!V38*V$77</f>
        <v>16114.79117583528</v>
      </c>
      <c r="W38" s="54">
        <f>'历史数据 (2001-2022, 当年价) '!W38*W$77</f>
        <v>16124.371416167727</v>
      </c>
      <c r="X38" s="100">
        <f>VLOOKUP($A38,情景假设!$A$436:$AP$499,COLUMN(情景假设!E$436),0)</f>
        <v>16295.24765443457</v>
      </c>
      <c r="Y38" s="100">
        <f>VLOOKUP($A38,情景假设!$A$436:$AP$499,COLUMN(情景假设!F$436),0)</f>
        <v>16709.93385525727</v>
      </c>
      <c r="Z38" s="101">
        <f>VLOOKUP($A38,情景假设!$A$436:$AP$499,COLUMN(情景假设!G$436),0)</f>
        <v>17218.406820377269</v>
      </c>
      <c r="AA38" s="65">
        <f>VLOOKUP($A38,情景假设!$A$436:$AP$499,COLUMN(情景假设!H$436),0)</f>
        <v>17684.71461645274</v>
      </c>
      <c r="AB38" s="100">
        <f>VLOOKUP($A38,情景假设!$A$436:$AP$499,COLUMN(情景假设!I$436),0)</f>
        <v>18077.003810469389</v>
      </c>
      <c r="AC38" s="100">
        <f>VLOOKUP($A38,情景假设!$A$436:$AP$499,COLUMN(情景假设!J$436),0)</f>
        <v>18391.963874658821</v>
      </c>
      <c r="AD38" s="100">
        <f>VLOOKUP($A38,情景假设!$A$436:$AP$499,COLUMN(情景假设!K$436),0)</f>
        <v>18627.431810608108</v>
      </c>
      <c r="AE38" s="102">
        <f>VLOOKUP($A38,情景假设!$A$436:$AP$499,COLUMN(情景假设!L$436),0)</f>
        <v>18782.398044716541</v>
      </c>
      <c r="AF38" s="100">
        <f>VLOOKUP($A38,情景假设!$A$436:$AP$499,COLUMN(情景假设!M$436),0)</f>
        <v>18859.138185263069</v>
      </c>
      <c r="AG38" s="100">
        <f>VLOOKUP($A38,情景假设!$A$436:$AP$499,COLUMN(情景假设!N$436),0)</f>
        <v>18869.629485613641</v>
      </c>
      <c r="AH38" s="100">
        <f>VLOOKUP($A38,情景假设!$A$436:$AP$499,COLUMN(情景假设!O$436),0)</f>
        <v>18828.824916708811</v>
      </c>
      <c r="AI38" s="100">
        <f>VLOOKUP($A38,情景假设!$A$436:$AP$499,COLUMN(情景假设!P$436),0)</f>
        <v>18752.059100804341</v>
      </c>
      <c r="AJ38" s="101">
        <f>VLOOKUP($A38,情景假设!$A$436:$AP$499,COLUMN(情景假设!Q$436),0)</f>
        <v>18654.6969337558</v>
      </c>
      <c r="AK38" s="65">
        <f>VLOOKUP($A38,情景假设!$A$436:$AP$499,COLUMN(情景假设!R$436),0)</f>
        <v>18549.563875463678</v>
      </c>
      <c r="AL38" s="100">
        <f>VLOOKUP($A38,情景假设!$A$436:$AP$499,COLUMN(情景假设!S$436),0)</f>
        <v>18439.920337760639</v>
      </c>
      <c r="AM38" s="100">
        <f>VLOOKUP($A38,情景假设!$A$436:$AP$499,COLUMN(情景假设!T$436),0)</f>
        <v>18326.644932456409</v>
      </c>
      <c r="AN38" s="100">
        <f>VLOOKUP($A38,情景假设!$A$436:$AP$499,COLUMN(情景假设!U$436),0)</f>
        <v>18210.599154156011</v>
      </c>
      <c r="AO38" s="66">
        <f>VLOOKUP($A38,情景假设!$A$436:$AP$499,COLUMN(情景假设!V$436),0)</f>
        <v>18092.625929479022</v>
      </c>
      <c r="AP38" s="100">
        <f>VLOOKUP($A38,情景假设!$A$436:$AP$499,COLUMN(情景假设!W$436),0)</f>
        <v>17973.548559627099</v>
      </c>
      <c r="AQ38" s="100">
        <f>VLOOKUP($A38,情景假设!$A$436:$AP$499,COLUMN(情景假设!X$436),0)</f>
        <v>17854.170042609461</v>
      </c>
      <c r="AR38" s="100">
        <f>VLOOKUP($A38,情景假设!$A$436:$AP$499,COLUMN(情景假设!Y$436),0)</f>
        <v>17735.272760344851</v>
      </c>
      <c r="AS38" s="100">
        <f>VLOOKUP($A38,情景假设!$A$436:$AP$499,COLUMN(情景假设!Z$436),0)</f>
        <v>17617.618515242692</v>
      </c>
      <c r="AT38" s="100">
        <f>VLOOKUP($A38,情景假设!$A$436:$AP$499,COLUMN(情景假设!AA$436),0)</f>
        <v>17501.948900688541</v>
      </c>
      <c r="AU38" s="65">
        <f>VLOOKUP($A38,情景假设!$A$436:$AP$499,COLUMN(情景假设!AB$436),0)</f>
        <v>17388.985990105921</v>
      </c>
      <c r="AV38" s="100">
        <f>VLOOKUP($A38,情景假设!$A$436:$AP$499,COLUMN(情景假设!AC$436),0)</f>
        <v>17279.433329898799</v>
      </c>
      <c r="AW38" s="100">
        <f>VLOOKUP($A38,情景假设!$A$436:$AP$499,COLUMN(情景假设!AD$436),0)</f>
        <v>17173.977222580841</v>
      </c>
      <c r="AX38" s="100">
        <f>VLOOKUP($A38,情景假设!$A$436:$AP$499,COLUMN(情景假设!AE$436),0)</f>
        <v>17073.2882877396</v>
      </c>
      <c r="AY38" s="102">
        <f>VLOOKUP($A38,情景假设!$A$436:$AP$499,COLUMN(情景假设!AF$436),0)</f>
        <v>16978.023290146361</v>
      </c>
      <c r="AZ38" s="65">
        <f>VLOOKUP($A38,情景假设!$A$436:$AP$499,COLUMN(情景假设!AG$436),0)</f>
        <v>16888.827226290381</v>
      </c>
      <c r="BA38" s="100">
        <f>VLOOKUP($A38,情景假设!$A$436:$AP$499,COLUMN(情景假设!AH$436),0)</f>
        <v>16806.33566287209</v>
      </c>
      <c r="BB38" s="100">
        <f>VLOOKUP($A38,情景假设!$A$436:$AP$499,COLUMN(情景假设!AI$436),0)</f>
        <v>16731.1773233288</v>
      </c>
      <c r="BC38" s="100">
        <f>VLOOKUP($A38,情景假设!$A$436:$AP$499,COLUMN(情景假设!AJ$436),0)</f>
        <v>16663.976921284011</v>
      </c>
      <c r="BD38" s="66">
        <f>VLOOKUP($A38,情景假设!$A$436:$AP$499,COLUMN(情景假设!AK$436),0)</f>
        <v>16605.358242909009</v>
      </c>
      <c r="BE38" s="100">
        <f>VLOOKUP($A38,情景假设!$A$436:$AP$499,COLUMN(情景假设!AL$436),0)</f>
        <v>16555.947483576481</v>
      </c>
      <c r="BF38" s="100">
        <f>VLOOKUP($A38,情景假设!$A$436:$AP$499,COLUMN(情景假设!AM$436),0)</f>
        <v>16516.376847883199</v>
      </c>
      <c r="BG38" s="100">
        <f>VLOOKUP($A38,情景假设!$A$436:$AP$499,COLUMN(情景假设!AN$436),0)</f>
        <v>16487.28842615103</v>
      </c>
      <c r="BH38" s="100">
        <f>VLOOKUP($A38,情景假设!$A$436:$AP$499,COLUMN(情景假设!AO$436),0)</f>
        <v>16469.338364914169</v>
      </c>
      <c r="BI38" s="102">
        <f>VLOOKUP($A38,情景假设!$A$436:$AP$499,COLUMN(情景假设!AP$436),0)</f>
        <v>16463.201353713321</v>
      </c>
    </row>
    <row r="39" spans="1:61" x14ac:dyDescent="0.2">
      <c r="A39" s="23" t="s">
        <v>92</v>
      </c>
      <c r="B39" s="53"/>
      <c r="C39" s="54"/>
      <c r="D39" s="54"/>
      <c r="E39" s="54"/>
      <c r="F39" s="55"/>
      <c r="G39" s="53"/>
      <c r="H39" s="54"/>
      <c r="I39" s="54">
        <f>'历史数据 (2001-2022, 当年价) '!I39*I$77</f>
        <v>13264.987048692667</v>
      </c>
      <c r="J39" s="54">
        <f>'历史数据 (2001-2022, 当年价) '!J39*J$77</f>
        <v>13819.304430255745</v>
      </c>
      <c r="K39" s="55">
        <f>'历史数据 (2001-2022, 当年价) '!K39*K$77</f>
        <v>14976.864655730458</v>
      </c>
      <c r="L39" s="53">
        <f>'历史数据 (2001-2022, 当年价) '!L39*L$77</f>
        <v>15786.903470652162</v>
      </c>
      <c r="M39" s="54">
        <f>'历史数据 (2001-2022, 当年价) '!M39*M$77</f>
        <v>16456.790947555692</v>
      </c>
      <c r="N39" s="54">
        <f>'历史数据 (2001-2022, 当年价) '!N39*N$77</f>
        <v>17181.008126219454</v>
      </c>
      <c r="O39" s="54">
        <f>'历史数据 (2001-2022, 当年价) '!O39*O$77</f>
        <v>17493.177034157219</v>
      </c>
      <c r="P39" s="54">
        <f>'历史数据 (2001-2022, 当年价) '!P39*P$77</f>
        <v>17492.086758347235</v>
      </c>
      <c r="Q39" s="53">
        <f>'历史数据 (2001-2022, 当年价) '!Q39*Q$77</f>
        <v>16780.071954247866</v>
      </c>
      <c r="R39" s="54">
        <f>'历史数据 (2001-2022, 当年价) '!R39*R$77</f>
        <v>17035.915204217312</v>
      </c>
      <c r="S39" s="54">
        <f>'历史数据 (2001-2022, 当年价) '!S39*S$77</f>
        <v>18150.020662910723</v>
      </c>
      <c r="T39" s="54">
        <f>'历史数据 (2001-2022, 当年价) '!T39*T$77</f>
        <v>19232.114006129876</v>
      </c>
      <c r="U39" s="55">
        <f>'历史数据 (2001-2022, 当年价) '!U39*U$77</f>
        <v>19850.963290163178</v>
      </c>
      <c r="V39" s="54">
        <f>'历史数据 (2001-2022, 当年价) '!V39*V$77</f>
        <v>20916.634028655993</v>
      </c>
      <c r="W39" s="54">
        <f>'历史数据 (2001-2022, 当年价) '!W39*W$77</f>
        <v>21502.759178911721</v>
      </c>
      <c r="X39" s="100">
        <f>VLOOKUP($A39,情景假设!$A$436:$AP$499,COLUMN(情景假设!E$436),0)</f>
        <v>21764.025211299951</v>
      </c>
      <c r="Y39" s="100">
        <f>VLOOKUP($A39,情景假设!$A$436:$AP$499,COLUMN(情景假设!F$436),0)</f>
        <v>22410.846895787461</v>
      </c>
      <c r="Z39" s="101">
        <f>VLOOKUP($A39,情景假设!$A$436:$AP$499,COLUMN(情景假设!G$436),0)</f>
        <v>23234.176102841211</v>
      </c>
      <c r="AA39" s="65">
        <f>VLOOKUP($A39,情景假设!$A$436:$AP$499,COLUMN(情景假设!H$436),0)</f>
        <v>24040.993447120531</v>
      </c>
      <c r="AB39" s="100">
        <f>VLOOKUP($A39,情景假设!$A$436:$AP$499,COLUMN(情景假设!I$436),0)</f>
        <v>24777.6852917412</v>
      </c>
      <c r="AC39" s="100">
        <f>VLOOKUP($A39,情景假设!$A$436:$AP$499,COLUMN(情景假设!J$436),0)</f>
        <v>25427.84367367937</v>
      </c>
      <c r="AD39" s="100">
        <f>VLOOKUP($A39,情景假设!$A$436:$AP$499,COLUMN(情景假设!K$436),0)</f>
        <v>25975.032487635101</v>
      </c>
      <c r="AE39" s="102">
        <f>VLOOKUP($A39,情景假设!$A$436:$AP$499,COLUMN(情景假设!L$436),0)</f>
        <v>26403.27025423892</v>
      </c>
      <c r="AF39" s="100">
        <f>VLOOKUP($A39,情景假设!$A$436:$AP$499,COLUMN(情景假设!M$436),0)</f>
        <v>26703.527353263278</v>
      </c>
      <c r="AG39" s="100">
        <f>VLOOKUP($A39,情景假设!$A$436:$AP$499,COLUMN(情景假设!N$436),0)</f>
        <v>26892.479969526928</v>
      </c>
      <c r="AH39" s="100">
        <f>VLOOKUP($A39,情景假设!$A$436:$AP$499,COLUMN(情景假设!O$436),0)</f>
        <v>26995.001211557639</v>
      </c>
      <c r="AI39" s="100">
        <f>VLOOKUP($A39,情景假设!$A$436:$AP$499,COLUMN(情景假设!P$436),0)</f>
        <v>27037.410273577141</v>
      </c>
      <c r="AJ39" s="101">
        <f>VLOOKUP($A39,情景假设!$A$436:$AP$499,COLUMN(情景假设!Q$436),0)</f>
        <v>27046.747075908301</v>
      </c>
      <c r="AK39" s="65">
        <f>VLOOKUP($A39,情景假设!$A$436:$AP$499,COLUMN(情景假设!R$436),0)</f>
        <v>27045.824388705591</v>
      </c>
      <c r="AL39" s="100">
        <f>VLOOKUP($A39,情景假设!$A$436:$AP$499,COLUMN(情景假设!S$436),0)</f>
        <v>27039.578134642441</v>
      </c>
      <c r="AM39" s="100">
        <f>VLOOKUP($A39,情景假设!$A$436:$AP$499,COLUMN(情景假设!T$436),0)</f>
        <v>27028.46810866586</v>
      </c>
      <c r="AN39" s="100">
        <f>VLOOKUP($A39,情景假设!$A$436:$AP$499,COLUMN(情景假设!U$436),0)</f>
        <v>27012.956152267459</v>
      </c>
      <c r="AO39" s="66">
        <f>VLOOKUP($A39,情景假设!$A$436:$AP$499,COLUMN(情景假设!V$436),0)</f>
        <v>26993.505366962108</v>
      </c>
      <c r="AP39" s="100">
        <f>VLOOKUP($A39,情景假设!$A$436:$AP$499,COLUMN(情景假设!W$436),0)</f>
        <v>26970.57940510715</v>
      </c>
      <c r="AQ39" s="100">
        <f>VLOOKUP($A39,情景假设!$A$436:$AP$499,COLUMN(情景假设!X$436),0)</f>
        <v>26944.641838907901</v>
      </c>
      <c r="AR39" s="100">
        <f>VLOOKUP($A39,情景假设!$A$436:$AP$499,COLUMN(情景假设!Y$436),0)</f>
        <v>26916.155608139779</v>
      </c>
      <c r="AS39" s="100">
        <f>VLOOKUP($A39,情景假设!$A$436:$AP$499,COLUMN(情景假设!Z$436),0)</f>
        <v>26885.582546836129</v>
      </c>
      <c r="AT39" s="100">
        <f>VLOOKUP($A39,情景假设!$A$436:$AP$499,COLUMN(情景假设!AA$436),0)</f>
        <v>26853.382988944912</v>
      </c>
      <c r="AU39" s="65">
        <f>VLOOKUP($A39,情景假设!$A$436:$AP$499,COLUMN(情景假设!AB$436),0)</f>
        <v>26820.015452753309</v>
      </c>
      <c r="AV39" s="100">
        <f>VLOOKUP($A39,情景假设!$A$436:$AP$499,COLUMN(情景假设!AC$436),0)</f>
        <v>26785.936403709111</v>
      </c>
      <c r="AW39" s="100">
        <f>VLOOKUP($A39,情景假设!$A$436:$AP$499,COLUMN(情景假设!AD$436),0)</f>
        <v>26751.60009513668</v>
      </c>
      <c r="AX39" s="100">
        <f>VLOOKUP($A39,情景假设!$A$436:$AP$499,COLUMN(情景假设!AE$436),0)</f>
        <v>26717.458486250751</v>
      </c>
      <c r="AY39" s="102">
        <f>VLOOKUP($A39,情景假设!$A$436:$AP$499,COLUMN(情景假设!AF$436),0)</f>
        <v>26683.961236814379</v>
      </c>
      <c r="AZ39" s="65">
        <f>VLOOKUP($A39,情景假设!$A$436:$AP$499,COLUMN(情景假设!AG$436),0)</f>
        <v>26651.555777767659</v>
      </c>
      <c r="BA39" s="100">
        <f>VLOOKUP($A39,情景假设!$A$436:$AP$499,COLUMN(情景假设!AH$436),0)</f>
        <v>26620.687457167249</v>
      </c>
      <c r="BB39" s="100">
        <f>VLOOKUP($A39,情景假设!$A$436:$AP$499,COLUMN(情景假设!AI$436),0)</f>
        <v>26591.79976082861</v>
      </c>
      <c r="BC39" s="100">
        <f>VLOOKUP($A39,情景假设!$A$436:$AP$499,COLUMN(情景假设!AJ$436),0)</f>
        <v>26565.33460715042</v>
      </c>
      <c r="BD39" s="66">
        <f>VLOOKUP($A39,情景假设!$A$436:$AP$499,COLUMN(情景假设!AK$436),0)</f>
        <v>26541.73271571883</v>
      </c>
      <c r="BE39" s="100">
        <f>VLOOKUP($A39,情景假设!$A$436:$AP$499,COLUMN(情景假设!AL$436),0)</f>
        <v>26521.43404944826</v>
      </c>
      <c r="BF39" s="100">
        <f>VLOOKUP($A39,情景假设!$A$436:$AP$499,COLUMN(情景假设!AM$436),0)</f>
        <v>26504.87833020238</v>
      </c>
      <c r="BG39" s="100">
        <f>VLOOKUP($A39,情景假设!$A$436:$AP$499,COLUMN(情景假设!AN$436),0)</f>
        <v>26492.50562806625</v>
      </c>
      <c r="BH39" s="100">
        <f>VLOOKUP($A39,情景假设!$A$436:$AP$499,COLUMN(情景假设!AO$436),0)</f>
        <v>26484.757024697781</v>
      </c>
      <c r="BI39" s="102">
        <f>VLOOKUP($A39,情景假设!$A$436:$AP$499,COLUMN(情景假设!AP$436),0)</f>
        <v>26482.07535148364</v>
      </c>
    </row>
    <row r="40" spans="1:61" x14ac:dyDescent="0.2">
      <c r="A40" s="23" t="s">
        <v>93</v>
      </c>
      <c r="B40" s="53"/>
      <c r="C40" s="54"/>
      <c r="D40" s="54"/>
      <c r="E40" s="54"/>
      <c r="F40" s="55"/>
      <c r="G40" s="53"/>
      <c r="H40" s="54"/>
      <c r="I40" s="54">
        <f>'历史数据 (2001-2022, 当年价) '!I40*I$77</f>
        <v>5588.8650324658547</v>
      </c>
      <c r="J40" s="54">
        <f>'历史数据 (2001-2022, 当年价) '!J40*J$77</f>
        <v>5976.0522078381691</v>
      </c>
      <c r="K40" s="55">
        <f>'历史数据 (2001-2022, 当年价) '!K40*K$77</f>
        <v>6569.4851629081804</v>
      </c>
      <c r="L40" s="53">
        <f>'历史数据 (2001-2022, 当年价) '!L40*L$77</f>
        <v>7170.989527532277</v>
      </c>
      <c r="M40" s="54">
        <f>'历史数据 (2001-2022, 当年价) '!M40*M$77</f>
        <v>7727.8662112813054</v>
      </c>
      <c r="N40" s="54">
        <f>'历史数据 (2001-2022, 当年价) '!N40*N$77</f>
        <v>8412.9829917239895</v>
      </c>
      <c r="O40" s="54">
        <f>'历史数据 (2001-2022, 当年价) '!O40*O$77</f>
        <v>9065.9193956357976</v>
      </c>
      <c r="P40" s="54">
        <f>'历史数据 (2001-2022, 当年价) '!P40*P$77</f>
        <v>9572.8077773458172</v>
      </c>
      <c r="Q40" s="53">
        <f>'历史数据 (2001-2022, 当年价) '!Q40*Q$77</f>
        <v>9921.1618205924387</v>
      </c>
      <c r="R40" s="54">
        <f>'历史数据 (2001-2022, 当年价) '!R40*R$77</f>
        <v>10192.935909207006</v>
      </c>
      <c r="S40" s="54">
        <f>'历史数据 (2001-2022, 当年价) '!S40*S$77</f>
        <v>10940.720685518332</v>
      </c>
      <c r="T40" s="54">
        <f>'历史数据 (2001-2022, 当年价) '!T40*T$77</f>
        <v>11519.159125520338</v>
      </c>
      <c r="U40" s="55">
        <f>'历史数据 (2001-2022, 当年价) '!U40*U$77</f>
        <v>11421.806149839256</v>
      </c>
      <c r="V40" s="54">
        <f>'历史数据 (2001-2022, 当年价) '!V40*V$77</f>
        <v>12356.060657958777</v>
      </c>
      <c r="W40" s="54">
        <f>'历史数据 (2001-2022, 当年价) '!W40*W$77</f>
        <v>13204.368998026079</v>
      </c>
      <c r="X40" s="100">
        <f>VLOOKUP($A40,情景假设!$A$436:$AP$499,COLUMN(情景假设!E$436),0)</f>
        <v>13420.555610570949</v>
      </c>
      <c r="Y40" s="100">
        <f>VLOOKUP($A40,情景假设!$A$436:$AP$499,COLUMN(情景假设!F$436),0)</f>
        <v>13956.682276143159</v>
      </c>
      <c r="Z40" s="101">
        <f>VLOOKUP($A40,情景假设!$A$436:$AP$499,COLUMN(情景假设!G$436),0)</f>
        <v>14639.71044701447</v>
      </c>
      <c r="AA40" s="65">
        <f>VLOOKUP($A40,情景假设!$A$436:$AP$499,COLUMN(情景假设!H$436),0)</f>
        <v>15305.48072402338</v>
      </c>
      <c r="AB40" s="100">
        <f>VLOOKUP($A40,情景假设!$A$436:$AP$499,COLUMN(情景假设!I$436),0)</f>
        <v>15912.361359066381</v>
      </c>
      <c r="AC40" s="100">
        <f>VLOOKUP($A40,情景假设!$A$436:$AP$499,COLUMN(情景假设!J$436),0)</f>
        <v>16453.19652551501</v>
      </c>
      <c r="AD40" s="100">
        <f>VLOOKUP($A40,情景假设!$A$436:$AP$499,COLUMN(情景假设!K$436),0)</f>
        <v>16921.88565084722</v>
      </c>
      <c r="AE40" s="102">
        <f>VLOOKUP($A40,情景假设!$A$436:$AP$499,COLUMN(情景假设!L$436),0)</f>
        <v>17313.49991835445</v>
      </c>
      <c r="AF40" s="100">
        <f>VLOOKUP($A40,情景假设!$A$436:$AP$499,COLUMN(情景假设!M$436),0)</f>
        <v>17627.000741444819</v>
      </c>
      <c r="AG40" s="100">
        <f>VLOOKUP($A40,情景假设!$A$436:$AP$499,COLUMN(情景假设!N$436),0)</f>
        <v>17873.479636217031</v>
      </c>
      <c r="AH40" s="100">
        <f>VLOOKUP($A40,情景假设!$A$436:$AP$499,COLUMN(情景假设!O$436),0)</f>
        <v>18068.479092369878</v>
      </c>
      <c r="AI40" s="100">
        <f>VLOOKUP($A40,情景假设!$A$436:$AP$499,COLUMN(情景假设!P$436),0)</f>
        <v>18228.903793539132</v>
      </c>
      <c r="AJ40" s="101">
        <f>VLOOKUP($A40,情景假设!$A$436:$AP$499,COLUMN(情景假设!Q$436),0)</f>
        <v>18372.600977381851</v>
      </c>
      <c r="AK40" s="65">
        <f>VLOOKUP($A40,情景假设!$A$436:$AP$499,COLUMN(情景假设!R$436),0)</f>
        <v>18514.859878850279</v>
      </c>
      <c r="AL40" s="100">
        <f>VLOOKUP($A40,情景假设!$A$436:$AP$499,COLUMN(情景假设!S$436),0)</f>
        <v>18658.385147826491</v>
      </c>
      <c r="AM40" s="100">
        <f>VLOOKUP($A40,情景假设!$A$436:$AP$499,COLUMN(情景假设!T$436),0)</f>
        <v>18802.671137320918</v>
      </c>
      <c r="AN40" s="100">
        <f>VLOOKUP($A40,情景假设!$A$436:$AP$499,COLUMN(情景假设!U$436),0)</f>
        <v>18947.19631741527</v>
      </c>
      <c r="AO40" s="66">
        <f>VLOOKUP($A40,情景假设!$A$436:$AP$499,COLUMN(情景假设!V$436),0)</f>
        <v>19091.42313823408</v>
      </c>
      <c r="AP40" s="100">
        <f>VLOOKUP($A40,情景假设!$A$436:$AP$499,COLUMN(情景假设!W$436),0)</f>
        <v>19234.798042020499</v>
      </c>
      <c r="AQ40" s="100">
        <f>VLOOKUP($A40,情景假设!$A$436:$AP$499,COLUMN(情景假设!X$436),0)</f>
        <v>19376.75163208431</v>
      </c>
      <c r="AR40" s="100">
        <f>VLOOKUP($A40,情景假设!$A$436:$AP$499,COLUMN(情景假设!Y$436),0)</f>
        <v>19516.699006316081</v>
      </c>
      <c r="AS40" s="100">
        <f>VLOOKUP($A40,情景假设!$A$436:$AP$499,COLUMN(情景假设!Z$436),0)</f>
        <v>19654.04026275334</v>
      </c>
      <c r="AT40" s="100">
        <f>VLOOKUP($A40,情景假设!$A$436:$AP$499,COLUMN(情景假设!AA$436),0)</f>
        <v>19788.161184342141</v>
      </c>
      <c r="AU40" s="65">
        <f>VLOOKUP($A40,情景假设!$A$436:$AP$499,COLUMN(情景假设!AB$436),0)</f>
        <v>19918.434109545738</v>
      </c>
      <c r="AV40" s="100">
        <f>VLOOKUP($A40,情景假设!$A$436:$AP$499,COLUMN(情景假设!AC$436),0)</f>
        <v>20044.218994805411</v>
      </c>
      <c r="AW40" s="100">
        <f>VLOOKUP($A40,情景假设!$A$436:$AP$499,COLUMN(情景假设!AD$436),0)</f>
        <v>20164.864674056571</v>
      </c>
      <c r="AX40" s="100">
        <f>VLOOKUP($A40,情景假设!$A$436:$AP$499,COLUMN(情景假设!AE$436),0)</f>
        <v>20279.710319530419</v>
      </c>
      <c r="AY40" s="102">
        <f>VLOOKUP($A40,情景假设!$A$436:$AP$499,COLUMN(情景假设!AF$436),0)</f>
        <v>20388.087106932991</v>
      </c>
      <c r="AZ40" s="65">
        <f>VLOOKUP($A40,情景假设!$A$436:$AP$499,COLUMN(情景假设!AG$436),0)</f>
        <v>20489.32008678461</v>
      </c>
      <c r="BA40" s="100">
        <f>VLOOKUP($A40,情景假设!$A$436:$AP$499,COLUMN(情景假设!AH$436),0)</f>
        <v>20582.730262220921</v>
      </c>
      <c r="BB40" s="100">
        <f>VLOOKUP($A40,情景假设!$A$436:$AP$499,COLUMN(情景假设!AI$436),0)</f>
        <v>20667.636871907009</v>
      </c>
      <c r="BC40" s="100">
        <f>VLOOKUP($A40,情景假设!$A$436:$AP$499,COLUMN(情景假设!AJ$436),0)</f>
        <v>20743.359874905011</v>
      </c>
      <c r="BD40" s="66">
        <f>VLOOKUP($A40,情景假设!$A$436:$AP$499,COLUMN(情景假设!AK$436),0)</f>
        <v>20809.222632365341</v>
      </c>
      <c r="BE40" s="100">
        <f>VLOOKUP($A40,情景假设!$A$436:$AP$499,COLUMN(情景假设!AL$436),0)</f>
        <v>20864.554778796832</v>
      </c>
      <c r="BF40" s="100">
        <f>VLOOKUP($A40,情景假设!$A$436:$AP$499,COLUMN(情景假设!AM$436),0)</f>
        <v>20908.695273426601</v>
      </c>
      <c r="BG40" s="100">
        <f>VLOOKUP($A40,情景假设!$A$436:$AP$499,COLUMN(情景假设!AN$436),0)</f>
        <v>20940.995619798021</v>
      </c>
      <c r="BH40" s="100">
        <f>VLOOKUP($A40,情景假设!$A$436:$AP$499,COLUMN(情景假设!AO$436),0)</f>
        <v>20960.823239301091</v>
      </c>
      <c r="BI40" s="102">
        <f>VLOOKUP($A40,情景假设!$A$436:$AP$499,COLUMN(情景假设!AP$436),0)</f>
        <v>20967.564981805539</v>
      </c>
    </row>
    <row r="41" spans="1:61" x14ac:dyDescent="0.2">
      <c r="A41" s="23" t="s">
        <v>94</v>
      </c>
      <c r="B41" s="53"/>
      <c r="C41" s="54"/>
      <c r="D41" s="54"/>
      <c r="E41" s="54"/>
      <c r="F41" s="55"/>
      <c r="G41" s="53"/>
      <c r="H41" s="54"/>
      <c r="I41" s="54">
        <f>'历史数据 (2001-2022, 当年价) '!I41*I$77</f>
        <v>5991.8214005513137</v>
      </c>
      <c r="J41" s="54">
        <f>'历史数据 (2001-2022, 当年价) '!J41*J$77</f>
        <v>6247.8875774577018</v>
      </c>
      <c r="K41" s="55">
        <f>'历史数据 (2001-2022, 当年价) '!K41*K$77</f>
        <v>7220.2243795774129</v>
      </c>
      <c r="L41" s="53">
        <f>'历史数据 (2001-2022, 当年价) '!L41*L$77</f>
        <v>8172.6971404983933</v>
      </c>
      <c r="M41" s="54">
        <f>'历史数据 (2001-2022, 当年价) '!M41*M$77</f>
        <v>8729.5597507721814</v>
      </c>
      <c r="N41" s="54">
        <f>'历史数据 (2001-2022, 当年价) '!N41*N$77</f>
        <v>9321.04171678905</v>
      </c>
      <c r="O41" s="54">
        <f>'历史数据 (2001-2022, 当年价) '!O41*O$77</f>
        <v>9972.9623065646138</v>
      </c>
      <c r="P41" s="54">
        <f>'历史数据 (2001-2022, 当年价) '!P41*P$77</f>
        <v>10161.569210888461</v>
      </c>
      <c r="Q41" s="53">
        <f>'历史数据 (2001-2022, 当年价) '!Q41*Q$77</f>
        <v>10729.678731779901</v>
      </c>
      <c r="R41" s="54">
        <f>'历史数据 (2001-2022, 当年价) '!R41*R$77</f>
        <v>11577.496039816844</v>
      </c>
      <c r="S41" s="54">
        <f>'历史数据 (2001-2022, 当年价) '!S41*S$77</f>
        <v>11965.7485153379</v>
      </c>
      <c r="T41" s="54">
        <f>'历史数据 (2001-2022, 当年价) '!T41*T$77</f>
        <v>12206.123148775057</v>
      </c>
      <c r="U41" s="55">
        <f>'历史数据 (2001-2022, 当年价) '!U41*U$77</f>
        <v>12421.774161186662</v>
      </c>
      <c r="V41" s="54">
        <f>'历史数据 (2001-2022, 当年价) '!V41*V$77</f>
        <v>15002.765371424184</v>
      </c>
      <c r="W41" s="54">
        <f>'历史数据 (2001-2022, 当年价) '!W41*W$77</f>
        <v>15179.327689922766</v>
      </c>
      <c r="X41" s="100">
        <f>VLOOKUP($A41,情景假设!$A$436:$AP$499,COLUMN(情景假设!E$436),0)</f>
        <v>15385.557717495691</v>
      </c>
      <c r="Y41" s="100">
        <f>VLOOKUP($A41,情景假设!$A$436:$AP$499,COLUMN(情景假设!F$436),0)</f>
        <v>15884.483973013699</v>
      </c>
      <c r="Z41" s="101">
        <f>VLOOKUP($A41,情景假设!$A$436:$AP$499,COLUMN(情景假设!G$436),0)</f>
        <v>16491.066982145428</v>
      </c>
      <c r="AA41" s="65">
        <f>VLOOKUP($A41,情景假设!$A$436:$AP$499,COLUMN(情景假设!H$436),0)</f>
        <v>17037.32582418347</v>
      </c>
      <c r="AB41" s="100">
        <f>VLOOKUP($A41,情景假设!$A$436:$AP$499,COLUMN(情景假设!I$436),0)</f>
        <v>17501.324263287632</v>
      </c>
      <c r="AC41" s="100">
        <f>VLOOKUP($A41,情景假设!$A$436:$AP$499,COLUMN(情景假设!J$436),0)</f>
        <v>17903.651529176052</v>
      </c>
      <c r="AD41" s="100">
        <f>VLOOKUP($A41,情景假设!$A$436:$AP$499,COLUMN(情景假设!K$436),0)</f>
        <v>18268.292505107369</v>
      </c>
      <c r="AE41" s="102">
        <f>VLOOKUP($A41,情景假设!$A$436:$AP$499,COLUMN(情景假设!L$436),0)</f>
        <v>18621.91526019157</v>
      </c>
      <c r="AF41" s="100">
        <f>VLOOKUP($A41,情景假设!$A$436:$AP$499,COLUMN(情景假设!M$436),0)</f>
        <v>18987.506268007081</v>
      </c>
      <c r="AG41" s="100">
        <f>VLOOKUP($A41,情景假设!$A$436:$AP$499,COLUMN(情景假设!N$436),0)</f>
        <v>19365.41403820389</v>
      </c>
      <c r="AH41" s="100">
        <f>VLOOKUP($A41,情景假设!$A$436:$AP$499,COLUMN(情景假设!O$436),0)</f>
        <v>19749.755609836549</v>
      </c>
      <c r="AI41" s="100">
        <f>VLOOKUP($A41,情景假设!$A$436:$AP$499,COLUMN(情景假设!P$436),0)</f>
        <v>20134.161964833351</v>
      </c>
      <c r="AJ41" s="101">
        <f>VLOOKUP($A41,情景假设!$A$436:$AP$499,COLUMN(情景假设!Q$436),0)</f>
        <v>20511.767869950349</v>
      </c>
      <c r="AK41" s="65">
        <f>VLOOKUP($A41,情景假设!$A$436:$AP$499,COLUMN(情景假设!R$436),0)</f>
        <v>20876.420110666579</v>
      </c>
      <c r="AL41" s="100">
        <f>VLOOKUP($A41,情景假设!$A$436:$AP$499,COLUMN(情景假设!S$436),0)</f>
        <v>21226.461617941532</v>
      </c>
      <c r="AM41" s="100">
        <f>VLOOKUP($A41,情景假设!$A$436:$AP$499,COLUMN(情景假设!T$436),0)</f>
        <v>21561.449425558421</v>
      </c>
      <c r="AN41" s="100">
        <f>VLOOKUP($A41,情景假设!$A$436:$AP$499,COLUMN(情景假设!U$436),0)</f>
        <v>21881.00163116644</v>
      </c>
      <c r="AO41" s="66">
        <f>VLOOKUP($A41,情景假设!$A$436:$AP$499,COLUMN(情景假设!V$436),0)</f>
        <v>22184.797688266921</v>
      </c>
      <c r="AP41" s="100">
        <f>VLOOKUP($A41,情景假设!$A$436:$AP$499,COLUMN(情景假设!W$436),0)</f>
        <v>22472.578327822139</v>
      </c>
      <c r="AQ41" s="100">
        <f>VLOOKUP($A41,情景假设!$A$436:$AP$499,COLUMN(情景假设!X$436),0)</f>
        <v>22744.145125997809</v>
      </c>
      <c r="AR41" s="100">
        <f>VLOOKUP($A41,情景假设!$A$436:$AP$499,COLUMN(情景假设!Y$436),0)</f>
        <v>22999.359736963761</v>
      </c>
      <c r="AS41" s="100">
        <f>VLOOKUP($A41,情景假设!$A$436:$AP$499,COLUMN(情景假设!Z$436),0)</f>
        <v>23238.142811761769</v>
      </c>
      <c r="AT41" s="100">
        <f>VLOOKUP($A41,情景假设!$A$436:$AP$499,COLUMN(情景假设!AA$436),0)</f>
        <v>23460.472625994509</v>
      </c>
      <c r="AU41" s="65">
        <f>VLOOKUP($A41,情景假设!$A$436:$AP$499,COLUMN(情景假设!AB$436),0)</f>
        <v>23666.383440502988</v>
      </c>
      <c r="AV41" s="100">
        <f>VLOOKUP($A41,情景假设!$A$436:$AP$499,COLUMN(情景假设!AC$436),0)</f>
        <v>23855.963620280909</v>
      </c>
      <c r="AW41" s="100">
        <f>VLOOKUP($A41,情景假设!$A$436:$AP$499,COLUMN(情景假设!AD$436),0)</f>
        <v>24029.353537632829</v>
      </c>
      <c r="AX41" s="100">
        <f>VLOOKUP($A41,情景假设!$A$436:$AP$499,COLUMN(情景假设!AE$436),0)</f>
        <v>24186.743286035711</v>
      </c>
      <c r="AY41" s="102">
        <f>VLOOKUP($A41,情景假设!$A$436:$AP$499,COLUMN(情景假设!AF$436),0)</f>
        <v>24328.370231321991</v>
      </c>
      <c r="AZ41" s="65">
        <f>VLOOKUP($A41,情景假设!$A$436:$AP$499,COLUMN(情景假设!AG$436),0)</f>
        <v>24454.516426686128</v>
      </c>
      <c r="BA41" s="100">
        <f>VLOOKUP($A41,情景假设!$A$436:$AP$499,COLUMN(情景假设!AH$436),0)</f>
        <v>24565.505917648909</v>
      </c>
      <c r="BB41" s="100">
        <f>VLOOKUP($A41,情景假设!$A$436:$AP$499,COLUMN(情景假设!AI$436),0)</f>
        <v>24661.70196251688</v>
      </c>
      <c r="BC41" s="100">
        <f>VLOOKUP($A41,情景假设!$A$436:$AP$499,COLUMN(情景假设!AJ$436),0)</f>
        <v>24743.504193068478</v>
      </c>
      <c r="BD41" s="66">
        <f>VLOOKUP($A41,情景假设!$A$436:$AP$499,COLUMN(情景假设!AK$436),0)</f>
        <v>24811.34573921304</v>
      </c>
      <c r="BE41" s="100">
        <f>VLOOKUP($A41,情景假设!$A$436:$AP$499,COLUMN(情景假设!AL$436),0)</f>
        <v>24865.69034022799</v>
      </c>
      <c r="BF41" s="100">
        <f>VLOOKUP($A41,情景假设!$A$436:$AP$499,COLUMN(情景假设!AM$436),0)</f>
        <v>24907.029463907071</v>
      </c>
      <c r="BG41" s="100">
        <f>VLOOKUP($A41,情景假设!$A$436:$AP$499,COLUMN(情景假设!AN$436),0)</f>
        <v>24935.87945357112</v>
      </c>
      <c r="BH41" s="100">
        <f>VLOOKUP($A41,情景假设!$A$436:$AP$499,COLUMN(情景假设!AO$436),0)</f>
        <v>24952.77872143576</v>
      </c>
      <c r="BI41" s="102">
        <f>VLOOKUP($A41,情景假设!$A$436:$AP$499,COLUMN(情景假设!AP$436),0)</f>
        <v>24958.285005307709</v>
      </c>
    </row>
    <row r="42" spans="1:61" x14ac:dyDescent="0.2">
      <c r="A42" s="23" t="s">
        <v>95</v>
      </c>
      <c r="B42" s="53"/>
      <c r="C42" s="54"/>
      <c r="D42" s="54"/>
      <c r="E42" s="54"/>
      <c r="F42" s="55"/>
      <c r="G42" s="53"/>
      <c r="H42" s="54"/>
      <c r="I42" s="54">
        <f>'历史数据 (2001-2022, 当年价) '!I42*I$77</f>
        <v>6951.0991404058195</v>
      </c>
      <c r="J42" s="54">
        <f>'历史数据 (2001-2022, 当年价) '!J42*J$77</f>
        <v>7314.0533347634755</v>
      </c>
      <c r="K42" s="55">
        <f>'历史数据 (2001-2022, 当年价) '!K42*K$77</f>
        <v>8644.0889558594426</v>
      </c>
      <c r="L42" s="53">
        <f>'历史数据 (2001-2022, 当年价) '!L42*L$77</f>
        <v>9751.1703884161016</v>
      </c>
      <c r="M42" s="54">
        <f>'历史数据 (2001-2022, 当年价) '!M42*M$77</f>
        <v>10062.829332726689</v>
      </c>
      <c r="N42" s="54">
        <f>'历史数据 (2001-2022, 当年价) '!N42*N$77</f>
        <v>10438.751135915945</v>
      </c>
      <c r="O42" s="54">
        <f>'历史数据 (2001-2022, 当年价) '!O42*O$77</f>
        <v>10918.647009586733</v>
      </c>
      <c r="P42" s="54">
        <f>'历史数据 (2001-2022, 当年价) '!P42*P$77</f>
        <v>10659.001446727452</v>
      </c>
      <c r="Q42" s="53">
        <f>'历史数据 (2001-2022, 当年价) '!Q42*Q$77</f>
        <v>11015.676147174541</v>
      </c>
      <c r="R42" s="54">
        <f>'历史数据 (2001-2022, 当年价) '!R42*R$77</f>
        <v>12320.948873046076</v>
      </c>
      <c r="S42" s="54">
        <f>'历史数据 (2001-2022, 当年价) '!S42*S$77</f>
        <v>13151.243446087199</v>
      </c>
      <c r="T42" s="54">
        <f>'历史数据 (2001-2022, 当年价) '!T42*T$77</f>
        <v>13225.233063001493</v>
      </c>
      <c r="U42" s="55">
        <f>'历史数据 (2001-2022, 当年价) '!U42*U$77</f>
        <v>13446.095523164235</v>
      </c>
      <c r="V42" s="54">
        <f>'历史数据 (2001-2022, 当年价) '!V42*V$77</f>
        <v>15735.922300230004</v>
      </c>
      <c r="W42" s="54">
        <f>'历史数据 (2001-2022, 当年价) '!W42*W$77</f>
        <v>15793.232462385689</v>
      </c>
      <c r="X42" s="100">
        <f>VLOOKUP($A42,情景假设!$A$436:$AP$499,COLUMN(情景假设!E$436),0)</f>
        <v>16021.18787920732</v>
      </c>
      <c r="Y42" s="100">
        <f>VLOOKUP($A42,情景假设!$A$436:$AP$499,COLUMN(情景假设!F$436),0)</f>
        <v>16573.44643448295</v>
      </c>
      <c r="Z42" s="101">
        <f>VLOOKUP($A42,情景假设!$A$436:$AP$499,COLUMN(情景假设!G$436),0)</f>
        <v>17246.301061683989</v>
      </c>
      <c r="AA42" s="65">
        <f>VLOOKUP($A42,情景假设!$A$436:$AP$499,COLUMN(情景假设!H$436),0)</f>
        <v>17853.53297001397</v>
      </c>
      <c r="AB42" s="100">
        <f>VLOOKUP($A42,情景假设!$A$436:$AP$499,COLUMN(情景假设!I$436),0)</f>
        <v>18370.262649871351</v>
      </c>
      <c r="AC42" s="100">
        <f>VLOOKUP($A42,情景假设!$A$436:$AP$499,COLUMN(情景假设!J$436),0)</f>
        <v>18819.016914027841</v>
      </c>
      <c r="AD42" s="100">
        <f>VLOOKUP($A42,情景假设!$A$436:$AP$499,COLUMN(情景假设!K$436),0)</f>
        <v>19226.323816957811</v>
      </c>
      <c r="AE42" s="102">
        <f>VLOOKUP($A42,情景假设!$A$436:$AP$499,COLUMN(情景假设!L$436),0)</f>
        <v>19621.884171184582</v>
      </c>
      <c r="AF42" s="100">
        <f>VLOOKUP($A42,情景假设!$A$436:$AP$499,COLUMN(情景假设!M$436),0)</f>
        <v>20031.48734887072</v>
      </c>
      <c r="AG42" s="100">
        <f>VLOOKUP($A42,情景假设!$A$436:$AP$499,COLUMN(情景假设!N$436),0)</f>
        <v>20455.90452553919</v>
      </c>
      <c r="AH42" s="100">
        <f>VLOOKUP($A42,情景假设!$A$436:$AP$499,COLUMN(情景假设!O$436),0)</f>
        <v>20889.000723004559</v>
      </c>
      <c r="AI42" s="100">
        <f>VLOOKUP($A42,情景假设!$A$436:$AP$499,COLUMN(情景假设!P$436),0)</f>
        <v>21324.095173236379</v>
      </c>
      <c r="AJ42" s="101">
        <f>VLOOKUP($A42,情景假设!$A$436:$AP$499,COLUMN(情景假设!Q$436),0)</f>
        <v>21753.944400751039</v>
      </c>
      <c r="AK42" s="65">
        <f>VLOOKUP($A42,情景假设!$A$436:$AP$499,COLUMN(情景假设!R$436),0)</f>
        <v>22171.994072665151</v>
      </c>
      <c r="AL42" s="100">
        <f>VLOOKUP($A42,情景假设!$A$436:$AP$499,COLUMN(情景假设!S$436),0)</f>
        <v>22576.328070214258</v>
      </c>
      <c r="AM42" s="100">
        <f>VLOOKUP($A42,情景假设!$A$436:$AP$499,COLUMN(情景假设!T$436),0)</f>
        <v>22966.274428199202</v>
      </c>
      <c r="AN42" s="100">
        <f>VLOOKUP($A42,情景假设!$A$436:$AP$499,COLUMN(情景假设!U$436),0)</f>
        <v>23341.209479933099</v>
      </c>
      <c r="AO42" s="66">
        <f>VLOOKUP($A42,情景假设!$A$436:$AP$499,COLUMN(情景假设!V$436),0)</f>
        <v>23700.559647013801</v>
      </c>
      <c r="AP42" s="100">
        <f>VLOOKUP($A42,情景假设!$A$436:$AP$499,COLUMN(情景假设!W$436),0)</f>
        <v>24043.802928752659</v>
      </c>
      <c r="AQ42" s="100">
        <f>VLOOKUP($A42,情景假设!$A$436:$AP$499,COLUMN(情景假设!X$436),0)</f>
        <v>24370.470090185921</v>
      </c>
      <c r="AR42" s="100">
        <f>VLOOKUP($A42,情景假设!$A$436:$AP$499,COLUMN(情景假设!Y$436),0)</f>
        <v>24680.145549970399</v>
      </c>
      <c r="AS42" s="100">
        <f>VLOOKUP($A42,情景假设!$A$436:$AP$499,COLUMN(情景假设!Z$436),0)</f>
        <v>24972.467971735288</v>
      </c>
      <c r="AT42" s="100">
        <f>VLOOKUP($A42,情景假设!$A$436:$AP$499,COLUMN(情景假设!AA$436),0)</f>
        <v>25247.13056460354</v>
      </c>
      <c r="AU42" s="65">
        <f>VLOOKUP($A42,情景假设!$A$436:$AP$499,COLUMN(情景假设!AB$436),0)</f>
        <v>25503.881100598719</v>
      </c>
      <c r="AV42" s="100">
        <f>VLOOKUP($A42,情景假设!$A$436:$AP$499,COLUMN(情景假设!AC$436),0)</f>
        <v>25742.521658498459</v>
      </c>
      <c r="AW42" s="100">
        <f>VLOOKUP($A42,情景假设!$A$436:$AP$499,COLUMN(情景假设!AD$436),0)</f>
        <v>25962.908105375169</v>
      </c>
      <c r="AX42" s="100">
        <f>VLOOKUP($A42,情景假设!$A$436:$AP$499,COLUMN(情景假设!AE$436),0)</f>
        <v>26164.949328567669</v>
      </c>
      <c r="AY42" s="102">
        <f>VLOOKUP($A42,情景假设!$A$436:$AP$499,COLUMN(情景假设!AF$436),0)</f>
        <v>26348.606232149519</v>
      </c>
      <c r="AZ42" s="65">
        <f>VLOOKUP($A42,情景假设!$A$436:$AP$499,COLUMN(情景假设!AG$436),0)</f>
        <v>26513.890513096299</v>
      </c>
      <c r="BA42" s="100">
        <f>VLOOKUP($A42,情景假设!$A$436:$AP$499,COLUMN(情景假设!AH$436),0)</f>
        <v>26660.86323330419</v>
      </c>
      <c r="BB42" s="100">
        <f>VLOOKUP($A42,情景假设!$A$436:$AP$499,COLUMN(情景假设!AI$436),0)</f>
        <v>26789.63320437479</v>
      </c>
      <c r="BC42" s="100">
        <f>VLOOKUP($A42,情景假设!$A$436:$AP$499,COLUMN(情景假设!AJ$436),0)</f>
        <v>26900.35520266397</v>
      </c>
      <c r="BD42" s="66">
        <f>VLOOKUP($A42,情景假设!$A$436:$AP$499,COLUMN(情景假设!AK$436),0)</f>
        <v>26993.228032491541</v>
      </c>
      <c r="BE42" s="100">
        <f>VLOOKUP($A42,情景假设!$A$436:$AP$499,COLUMN(情景假设!AL$436),0)</f>
        <v>27068.492455641601</v>
      </c>
      <c r="BF42" s="100">
        <f>VLOOKUP($A42,情景假设!$A$436:$AP$499,COLUMN(情景假设!AM$436),0)</f>
        <v>27126.429005347269</v>
      </c>
      <c r="BG42" s="100">
        <f>VLOOKUP($A42,情景假设!$A$436:$AP$499,COLUMN(情景假设!AN$436),0)</f>
        <v>27167.355702866109</v>
      </c>
      <c r="BH42" s="100">
        <f>VLOOKUP($A42,情景假设!$A$436:$AP$499,COLUMN(情景假设!AO$436),0)</f>
        <v>27191.62569451638</v>
      </c>
      <c r="BI42" s="102">
        <f>VLOOKUP($A42,情景假设!$A$436:$AP$499,COLUMN(情景假设!AP$436),0)</f>
        <v>27199.624826680301</v>
      </c>
    </row>
    <row r="43" spans="1:61" x14ac:dyDescent="0.2">
      <c r="A43" s="23" t="s">
        <v>96</v>
      </c>
      <c r="B43" s="53"/>
      <c r="C43" s="54"/>
      <c r="D43" s="54"/>
      <c r="E43" s="54"/>
      <c r="F43" s="55"/>
      <c r="G43" s="53"/>
      <c r="H43" s="54"/>
      <c r="I43" s="54">
        <f>'历史数据 (2001-2022, 当年价) '!I43*I$77</f>
        <v>4623.3441154702477</v>
      </c>
      <c r="J43" s="54">
        <f>'历史数据 (2001-2022, 当年价) '!J43*J$77</f>
        <v>4952.4069466441206</v>
      </c>
      <c r="K43" s="55">
        <f>'历史数据 (2001-2022, 当年价) '!K43*K$77</f>
        <v>5800.0823303648003</v>
      </c>
      <c r="L43" s="53">
        <f>'历史数据 (2001-2022, 当年价) '!L43*L$77</f>
        <v>6676.677466975384</v>
      </c>
      <c r="M43" s="54">
        <f>'历史数据 (2001-2022, 当年价) '!M43*M$77</f>
        <v>6921.8527542389438</v>
      </c>
      <c r="N43" s="54">
        <f>'历史数据 (2001-2022, 当年价) '!N43*N$77</f>
        <v>7134.4071986105519</v>
      </c>
      <c r="O43" s="54">
        <f>'历史数据 (2001-2022, 当年价) '!O43*O$77</f>
        <v>7311.9149257243444</v>
      </c>
      <c r="P43" s="54">
        <f>'历史数据 (2001-2022, 当年价) '!P43*P$77</f>
        <v>7172.7218386442528</v>
      </c>
      <c r="Q43" s="53">
        <f>'历史数据 (2001-2022, 当年价) '!Q43*Q$77</f>
        <v>7468.7356239592245</v>
      </c>
      <c r="R43" s="54">
        <f>'历史数据 (2001-2022, 当年价) '!R43*R$77</f>
        <v>8452.0023308915206</v>
      </c>
      <c r="S43" s="54">
        <f>'历史数据 (2001-2022, 当年价) '!S43*S$77</f>
        <v>9332.9519669544279</v>
      </c>
      <c r="T43" s="54">
        <f>'历史数据 (2001-2022, 当年价) '!T43*T$77</f>
        <v>9619.4212690179938</v>
      </c>
      <c r="U43" s="55">
        <f>'历史数据 (2001-2022, 当年价) '!U43*U$77</f>
        <v>9891.7322198258898</v>
      </c>
      <c r="V43" s="54">
        <f>'历史数据 (2001-2022, 当年价) '!V43*V$77</f>
        <v>11596.860701442663</v>
      </c>
      <c r="W43" s="54">
        <f>'历史数据 (2001-2022, 当年价) '!W43*W$77</f>
        <v>12204.55859303716</v>
      </c>
      <c r="X43" s="100">
        <f>VLOOKUP($A43,情景假设!$A$436:$AP$499,COLUMN(情景假设!E$436),0)</f>
        <v>12488.158027425059</v>
      </c>
      <c r="Y43" s="100">
        <f>VLOOKUP($A43,情景假设!$A$436:$AP$499,COLUMN(情景假设!F$436),0)</f>
        <v>13185.30339397732</v>
      </c>
      <c r="Z43" s="101">
        <f>VLOOKUP($A43,情景假设!$A$436:$AP$499,COLUMN(情景假设!G$436),0)</f>
        <v>14053.727347277811</v>
      </c>
      <c r="AA43" s="65">
        <f>VLOOKUP($A43,情景假设!$A$436:$AP$499,COLUMN(情景假设!H$436),0)</f>
        <v>14855.124315146089</v>
      </c>
      <c r="AB43" s="100">
        <f>VLOOKUP($A43,情景假设!$A$436:$AP$499,COLUMN(情景假设!I$436),0)</f>
        <v>15550.205041464151</v>
      </c>
      <c r="AC43" s="100">
        <f>VLOOKUP($A43,情景假设!$A$436:$AP$499,COLUMN(情景假设!J$436),0)</f>
        <v>16163.752710150209</v>
      </c>
      <c r="AD43" s="100">
        <f>VLOOKUP($A43,情景假设!$A$436:$AP$499,COLUMN(情景假设!K$436),0)</f>
        <v>16728.835446336809</v>
      </c>
      <c r="AE43" s="102">
        <f>VLOOKUP($A43,情景假设!$A$436:$AP$499,COLUMN(情景假设!L$436),0)</f>
        <v>17285.336590823721</v>
      </c>
      <c r="AF43" s="100">
        <f>VLOOKUP($A43,情景假设!$A$436:$AP$499,COLUMN(情景假设!M$436),0)</f>
        <v>17870.256887974829</v>
      </c>
      <c r="AG43" s="100">
        <f>VLOOKUP($A43,情景假设!$A$436:$AP$499,COLUMN(情景假设!N$436),0)</f>
        <v>18488.464641635339</v>
      </c>
      <c r="AH43" s="100">
        <f>VLOOKUP($A43,情景假设!$A$436:$AP$499,COLUMN(情景假设!O$436),0)</f>
        <v>19135.74108295453</v>
      </c>
      <c r="AI43" s="100">
        <f>VLOOKUP($A43,情景假设!$A$436:$AP$499,COLUMN(情景假设!P$436),0)</f>
        <v>19807.12323823999</v>
      </c>
      <c r="AJ43" s="101">
        <f>VLOOKUP($A43,情景假设!$A$436:$AP$499,COLUMN(情景假设!Q$436),0)</f>
        <v>20496.820173125911</v>
      </c>
      <c r="AK43" s="65">
        <f>VLOOKUP($A43,情景假设!$A$436:$AP$499,COLUMN(情景假设!R$436),0)</f>
        <v>21199.08584434212</v>
      </c>
      <c r="AL43" s="100">
        <f>VLOOKUP($A43,情景假设!$A$436:$AP$499,COLUMN(情景假设!S$436),0)</f>
        <v>21911.247141057349</v>
      </c>
      <c r="AM43" s="100">
        <f>VLOOKUP($A43,情景假设!$A$436:$AP$499,COLUMN(情景假设!T$436),0)</f>
        <v>22631.29695539541</v>
      </c>
      <c r="AN43" s="100">
        <f>VLOOKUP($A43,情景假设!$A$436:$AP$499,COLUMN(情景假设!U$436),0)</f>
        <v>23357.00920279164</v>
      </c>
      <c r="AO43" s="66">
        <f>VLOOKUP($A43,情景假设!$A$436:$AP$499,COLUMN(情景假设!V$436),0)</f>
        <v>24085.935775101931</v>
      </c>
      <c r="AP43" s="100">
        <f>VLOOKUP($A43,情景假设!$A$436:$AP$499,COLUMN(情景假设!W$436),0)</f>
        <v>24815.405735009601</v>
      </c>
      <c r="AQ43" s="100">
        <f>VLOOKUP($A43,情景假设!$A$436:$AP$499,COLUMN(情景假设!X$436),0)</f>
        <v>25542.52703701274</v>
      </c>
      <c r="AR43" s="100">
        <f>VLOOKUP($A43,情景假设!$A$436:$AP$499,COLUMN(情景假设!Y$436),0)</f>
        <v>26264.191053677019</v>
      </c>
      <c r="AS43" s="100">
        <f>VLOOKUP($A43,情景假设!$A$436:$AP$499,COLUMN(情景假设!Z$436),0)</f>
        <v>26977.08017239457</v>
      </c>
      <c r="AT43" s="100">
        <f>VLOOKUP($A43,情景假设!$A$436:$AP$499,COLUMN(情景假设!AA$436),0)</f>
        <v>27677.678706885359</v>
      </c>
      <c r="AU43" s="65">
        <f>VLOOKUP($A43,情景假设!$A$436:$AP$499,COLUMN(情景假设!AB$436),0)</f>
        <v>28362.287338491089</v>
      </c>
      <c r="AV43" s="100">
        <f>VLOOKUP($A43,情景假设!$A$436:$AP$499,COLUMN(情景假设!AC$436),0)</f>
        <v>29027.041264474741</v>
      </c>
      <c r="AW43" s="100">
        <f>VLOOKUP($A43,情景假设!$A$436:$AP$499,COLUMN(情景假设!AD$436),0)</f>
        <v>29667.932183736761</v>
      </c>
      <c r="AX43" s="100">
        <f>VLOOKUP($A43,情景假设!$A$436:$AP$499,COLUMN(情景假设!AE$436),0)</f>
        <v>30280.83419449973</v>
      </c>
      <c r="AY43" s="102">
        <f>VLOOKUP($A43,情景假设!$A$436:$AP$499,COLUMN(情景假设!AF$436),0)</f>
        <v>30861.533613753531</v>
      </c>
      <c r="AZ43" s="65">
        <f>VLOOKUP($A43,情景假设!$A$436:$AP$499,COLUMN(情景假设!AG$436),0)</f>
        <v>31405.762655031231</v>
      </c>
      <c r="BA43" s="100">
        <f>VLOOKUP($A43,情景假设!$A$436:$AP$499,COLUMN(情景假设!AH$436),0)</f>
        <v>31909.236820158501</v>
      </c>
      <c r="BB43" s="100">
        <f>VLOOKUP($A43,情景假设!$A$436:$AP$499,COLUMN(情景假设!AI$436),0)</f>
        <v>32367.695773079089</v>
      </c>
      <c r="BC43" s="100">
        <f>VLOOKUP($A43,情景假设!$A$436:$AP$499,COLUMN(情景假设!AJ$436),0)</f>
        <v>32776.947371153707</v>
      </c>
      <c r="BD43" s="66">
        <f>VLOOKUP($A43,情景假设!$A$436:$AP$499,COLUMN(情景假设!AK$436),0)</f>
        <v>33132.914433265338</v>
      </c>
      <c r="BE43" s="100">
        <f>VLOOKUP($A43,情景假设!$A$436:$AP$499,COLUMN(情景假设!AL$436),0)</f>
        <v>33431.683726789641</v>
      </c>
      <c r="BF43" s="100">
        <f>VLOOKUP($A43,情景假设!$A$436:$AP$499,COLUMN(情景假设!AM$436),0)</f>
        <v>33669.556559486773</v>
      </c>
      <c r="BG43" s="100">
        <f>VLOOKUP($A43,情景假设!$A$436:$AP$499,COLUMN(情景假设!AN$436),0)</f>
        <v>33843.100270391849</v>
      </c>
      <c r="BH43" s="100">
        <f>VLOOKUP($A43,情景假设!$A$436:$AP$499,COLUMN(情景假设!AO$436),0)</f>
        <v>33949.199828823541</v>
      </c>
      <c r="BI43" s="102">
        <f>VLOOKUP($A43,情景假设!$A$436:$AP$499,COLUMN(情景假设!AP$436),0)</f>
        <v>33985.108675816969</v>
      </c>
    </row>
    <row r="44" spans="1:61" x14ac:dyDescent="0.2">
      <c r="A44" s="23" t="s">
        <v>97</v>
      </c>
      <c r="B44" s="53"/>
      <c r="C44" s="54"/>
      <c r="D44" s="54"/>
      <c r="E44" s="54"/>
      <c r="F44" s="55"/>
      <c r="G44" s="53"/>
      <c r="H44" s="54"/>
      <c r="I44" s="54">
        <f>'历史数据 (2001-2022, 当年价) '!I44*I$77</f>
        <v>8600.1122331098704</v>
      </c>
      <c r="J44" s="54">
        <f>'历史数据 (2001-2022, 当年价) '!J44*J$77</f>
        <v>9652.4482684707364</v>
      </c>
      <c r="K44" s="55">
        <f>'历史数据 (2001-2022, 当年价) '!K44*K$77</f>
        <v>11473.328463091299</v>
      </c>
      <c r="L44" s="53">
        <f>'历史数据 (2001-2022, 当年价) '!L44*L$77</f>
        <v>12347.438461432741</v>
      </c>
      <c r="M44" s="54">
        <f>'历史数据 (2001-2022, 当年价) '!M44*M$77</f>
        <v>12742.077205557398</v>
      </c>
      <c r="N44" s="54">
        <f>'历史数据 (2001-2022, 当年价) '!N44*N$77</f>
        <v>13908.044110531482</v>
      </c>
      <c r="O44" s="54">
        <f>'历史数据 (2001-2022, 当年价) '!O44*O$77</f>
        <v>14907.451129099412</v>
      </c>
      <c r="P44" s="54">
        <f>'历史数据 (2001-2022, 当年价) '!P44*P$77</f>
        <v>15090.378543997835</v>
      </c>
      <c r="Q44" s="53">
        <f>'历史数据 (2001-2022, 当年价) '!Q44*Q$77</f>
        <v>17009.078938849983</v>
      </c>
      <c r="R44" s="54">
        <f>'历史数据 (2001-2022, 当年价) '!R44*R$77</f>
        <v>19317.208684583806</v>
      </c>
      <c r="S44" s="54">
        <f>'历史数据 (2001-2022, 当年价) '!S44*S$77</f>
        <v>20176.588473930504</v>
      </c>
      <c r="T44" s="54">
        <f>'历史数据 (2001-2022, 当年价) '!T44*T$77</f>
        <v>19803.763108812167</v>
      </c>
      <c r="U44" s="55">
        <f>'历史数据 (2001-2022, 当年价) '!U44*U$77</f>
        <v>20421.849410489154</v>
      </c>
      <c r="V44" s="54">
        <f>'历史数据 (2001-2022, 当年价) '!V44*V$77</f>
        <v>22432.47684124767</v>
      </c>
      <c r="W44" s="54">
        <f>'历史数据 (2001-2022, 当年价) '!W44*W$77</f>
        <v>24223.247878201622</v>
      </c>
      <c r="X44" s="100">
        <f>VLOOKUP($A44,情景假设!$A$436:$AP$499,COLUMN(情景假设!E$436),0)</f>
        <v>24562.36130635349</v>
      </c>
      <c r="Y44" s="100">
        <f>VLOOKUP($A44,情景假设!$A$436:$AP$499,COLUMN(情景假设!F$436),0)</f>
        <v>25383.328674978591</v>
      </c>
      <c r="Z44" s="101">
        <f>VLOOKUP($A44,情景假设!$A$436:$AP$499,COLUMN(情景假设!G$436),0)</f>
        <v>26382.478577002239</v>
      </c>
      <c r="AA44" s="65">
        <f>VLOOKUP($A44,情景假设!$A$436:$AP$499,COLUMN(情景假设!H$436),0)</f>
        <v>27283.198296305462</v>
      </c>
      <c r="AB44" s="100">
        <f>VLOOKUP($A44,情景假设!$A$436:$AP$499,COLUMN(情景假设!I$436),0)</f>
        <v>28048.958932611211</v>
      </c>
      <c r="AC44" s="100">
        <f>VLOOKUP($A44,情景假设!$A$436:$AP$499,COLUMN(情景假设!J$436),0)</f>
        <v>28713.449293496451</v>
      </c>
      <c r="AD44" s="100">
        <f>VLOOKUP($A44,情景假设!$A$436:$AP$499,COLUMN(情景假设!K$436),0)</f>
        <v>29316.12136044705</v>
      </c>
      <c r="AE44" s="102">
        <f>VLOOKUP($A44,情景假设!$A$436:$AP$499,COLUMN(情景假设!L$436),0)</f>
        <v>29900.98882085201</v>
      </c>
      <c r="AF44" s="100">
        <f>VLOOKUP($A44,情景假设!$A$436:$AP$499,COLUMN(情景假设!M$436),0)</f>
        <v>30506.126747513212</v>
      </c>
      <c r="AG44" s="100">
        <f>VLOOKUP($A44,情景假设!$A$436:$AP$499,COLUMN(情景假设!N$436),0)</f>
        <v>31132.393259836321</v>
      </c>
      <c r="AH44" s="100">
        <f>VLOOKUP($A44,情景假设!$A$436:$AP$499,COLUMN(情景假设!O$436),0)</f>
        <v>31770.387638816741</v>
      </c>
      <c r="AI44" s="100">
        <f>VLOOKUP($A44,情景假设!$A$436:$AP$499,COLUMN(情景假设!P$436),0)</f>
        <v>32409.90361228324</v>
      </c>
      <c r="AJ44" s="101">
        <f>VLOOKUP($A44,情景假设!$A$436:$AP$499,COLUMN(情景假设!Q$436),0)</f>
        <v>33039.908476202399</v>
      </c>
      <c r="AK44" s="65">
        <f>VLOOKUP($A44,情景假设!$A$436:$AP$499,COLUMN(情景假设!R$436),0)</f>
        <v>33650.467470738418</v>
      </c>
      <c r="AL44" s="100">
        <f>VLOOKUP($A44,情景假设!$A$436:$AP$499,COLUMN(情景假设!S$436),0)</f>
        <v>34238.791830168157</v>
      </c>
      <c r="AM44" s="100">
        <f>VLOOKUP($A44,情景假设!$A$436:$AP$499,COLUMN(情景假设!T$436),0)</f>
        <v>34804.016570424123</v>
      </c>
      <c r="AN44" s="100">
        <f>VLOOKUP($A44,情景假设!$A$436:$AP$499,COLUMN(情景假设!U$436),0)</f>
        <v>35345.363267962493</v>
      </c>
      <c r="AO44" s="66">
        <f>VLOOKUP($A44,情景假设!$A$436:$AP$499,COLUMN(情景假设!V$436),0)</f>
        <v>35862.141675800121</v>
      </c>
      <c r="AP44" s="100">
        <f>VLOOKUP($A44,情景假设!$A$436:$AP$499,COLUMN(情景假设!W$436),0)</f>
        <v>36353.750803031202</v>
      </c>
      <c r="AQ44" s="100">
        <f>VLOOKUP($A44,情景假设!$A$436:$AP$499,COLUMN(情景假设!X$436),0)</f>
        <v>36819.679469730203</v>
      </c>
      <c r="AR44" s="100">
        <f>VLOOKUP($A44,情景假设!$A$436:$AP$499,COLUMN(情景假设!Y$436),0)</f>
        <v>37259.506353073142</v>
      </c>
      <c r="AS44" s="100">
        <f>VLOOKUP($A44,情景假设!$A$436:$AP$499,COLUMN(情景假设!Z$436),0)</f>
        <v>37672.899544076703</v>
      </c>
      <c r="AT44" s="100">
        <f>VLOOKUP($A44,情景假设!$A$436:$AP$499,COLUMN(情景假设!AA$436),0)</f>
        <v>38059.615637570532</v>
      </c>
      <c r="AU44" s="65">
        <f>VLOOKUP($A44,情景假设!$A$436:$AP$499,COLUMN(情景假设!AB$436),0)</f>
        <v>38419.498380837838</v>
      </c>
      <c r="AV44" s="100">
        <f>VLOOKUP($A44,情景假设!$A$436:$AP$499,COLUMN(情景假设!AC$436),0)</f>
        <v>38752.476908802208</v>
      </c>
      <c r="AW44" s="100">
        <f>VLOOKUP($A44,情景假设!$A$436:$AP$499,COLUMN(情景假设!AD$436),0)</f>
        <v>39058.563595674408</v>
      </c>
      <c r="AX44" s="100">
        <f>VLOOKUP($A44,情景假设!$A$436:$AP$499,COLUMN(情景假设!AE$436),0)</f>
        <v>39337.851554623019</v>
      </c>
      <c r="AY44" s="102">
        <f>VLOOKUP($A44,情景假设!$A$436:$AP$499,COLUMN(情景假设!AF$436),0)</f>
        <v>39590.51181828852</v>
      </c>
      <c r="AZ44" s="65">
        <f>VLOOKUP($A44,情景假设!$A$436:$AP$499,COLUMN(情景假设!AG$436),0)</f>
        <v>39816.790233843967</v>
      </c>
      <c r="BA44" s="100">
        <f>VLOOKUP($A44,情景假设!$A$436:$AP$499,COLUMN(情景假设!AH$436),0)</f>
        <v>40017.004106820808</v>
      </c>
      <c r="BB44" s="100">
        <f>VLOOKUP($A44,情景假设!$A$436:$AP$499,COLUMN(情景假设!AI$436),0)</f>
        <v>40191.538628092443</v>
      </c>
      <c r="BC44" s="100">
        <f>VLOOKUP($A44,情景假设!$A$436:$AP$499,COLUMN(情景假设!AJ$436),0)</f>
        <v>40340.843118252516</v>
      </c>
      <c r="BD44" s="66">
        <f>VLOOKUP($A44,情景假设!$A$436:$AP$499,COLUMN(情景假设!AK$436),0)</f>
        <v>40465.427123175337</v>
      </c>
      <c r="BE44" s="100">
        <f>VLOOKUP($A44,情景假设!$A$436:$AP$499,COLUMN(情景假设!AL$436),0)</f>
        <v>40565.856393810522</v>
      </c>
      <c r="BF44" s="100">
        <f>VLOOKUP($A44,情景假设!$A$436:$AP$499,COLUMN(情景假设!AM$436),0)</f>
        <v>40642.748782289927</v>
      </c>
      <c r="BG44" s="100">
        <f>VLOOKUP($A44,情景假设!$A$436:$AP$499,COLUMN(情景假设!AN$436),0)</f>
        <v>40696.770085218042</v>
      </c>
      <c r="BH44" s="100">
        <f>VLOOKUP($A44,情景假设!$A$436:$AP$499,COLUMN(情景假设!AO$436),0)</f>
        <v>40728.629863628419</v>
      </c>
      <c r="BI44" s="102">
        <f>VLOOKUP($A44,情景假设!$A$436:$AP$499,COLUMN(情景假设!AP$436),0)</f>
        <v>40739.077267524677</v>
      </c>
    </row>
    <row r="45" spans="1:61" x14ac:dyDescent="0.2">
      <c r="A45" s="23" t="s">
        <v>98</v>
      </c>
      <c r="B45" s="53"/>
      <c r="C45" s="54"/>
      <c r="D45" s="54"/>
      <c r="E45" s="54"/>
      <c r="F45" s="55"/>
      <c r="G45" s="53"/>
      <c r="H45" s="54"/>
      <c r="I45" s="54">
        <f>'历史数据 (2001-2022, 当年价) '!I45*I$77</f>
        <v>3188.2277004700304</v>
      </c>
      <c r="J45" s="54">
        <f>'历史数据 (2001-2022, 当年价) '!J45*J$77</f>
        <v>3578.3489927507817</v>
      </c>
      <c r="K45" s="55">
        <f>'历史数据 (2001-2022, 当年价) '!K45*K$77</f>
        <v>4253.3844479133541</v>
      </c>
      <c r="L45" s="53">
        <f>'历史数据 (2001-2022, 当年价) '!L45*L$77</f>
        <v>4577.4339061565579</v>
      </c>
      <c r="M45" s="54">
        <f>'历史数据 (2001-2022, 当年价) '!M45*M$77</f>
        <v>4558.1419551796325</v>
      </c>
      <c r="N45" s="54">
        <f>'历史数据 (2001-2022, 当年价) '!N45*N$77</f>
        <v>4537.9000657809465</v>
      </c>
      <c r="O45" s="54">
        <f>'历史数据 (2001-2022, 当年价) '!O45*O$77</f>
        <v>4903.1409148629937</v>
      </c>
      <c r="P45" s="54">
        <f>'历史数据 (2001-2022, 当年价) '!P45*P$77</f>
        <v>4967.9583726357478</v>
      </c>
      <c r="Q45" s="53">
        <f>'历史数据 (2001-2022, 当年价) '!Q45*Q$77</f>
        <v>5003.297460133128</v>
      </c>
      <c r="R45" s="54">
        <f>'历史数据 (2001-2022, 当年价) '!R45*R$77</f>
        <v>5378.3809294904404</v>
      </c>
      <c r="S45" s="54">
        <f>'历史数据 (2001-2022, 当年价) '!S45*S$77</f>
        <v>5639.0741579686864</v>
      </c>
      <c r="T45" s="54">
        <f>'历史数据 (2001-2022, 当年价) '!T45*T$77</f>
        <v>5839.3471629389132</v>
      </c>
      <c r="U45" s="55">
        <f>'历史数据 (2001-2022, 当年价) '!U45*U$77</f>
        <v>5631.8307687185261</v>
      </c>
      <c r="V45" s="54">
        <f>'历史数据 (2001-2022, 当年价) '!V45*V$77</f>
        <v>6356.3613377239653</v>
      </c>
      <c r="W45" s="54">
        <f>'历史数据 (2001-2022, 当年价) '!W45*W$77</f>
        <v>6611.9630030332355</v>
      </c>
      <c r="X45" s="100">
        <f>VLOOKUP($A45,情景假设!$A$436:$AP$499,COLUMN(情景假设!E$436),0)</f>
        <v>6671.5488341447717</v>
      </c>
      <c r="Y45" s="100">
        <f>VLOOKUP($A45,情景假设!$A$436:$AP$499,COLUMN(情景假设!F$436),0)</f>
        <v>6814.6235120522751</v>
      </c>
      <c r="Z45" s="101">
        <f>VLOOKUP($A45,情景假设!$A$436:$AP$499,COLUMN(情景假设!G$436),0)</f>
        <v>6986.5964817520025</v>
      </c>
      <c r="AA45" s="65">
        <f>VLOOKUP($A45,情景假设!$A$436:$AP$499,COLUMN(情景假设!H$436),0)</f>
        <v>7139.7233254079292</v>
      </c>
      <c r="AB45" s="100">
        <f>VLOOKUP($A45,情景假设!$A$436:$AP$499,COLUMN(情景假设!I$436),0)</f>
        <v>7268.5383899204471</v>
      </c>
      <c r="AC45" s="100">
        <f>VLOOKUP($A45,情景假设!$A$436:$AP$499,COLUMN(情景假设!J$436),0)</f>
        <v>7379.2889411904926</v>
      </c>
      <c r="AD45" s="100">
        <f>VLOOKUP($A45,情景假设!$A$436:$AP$499,COLUMN(情景假设!K$436),0)</f>
        <v>7478.8599575256376</v>
      </c>
      <c r="AE45" s="102">
        <f>VLOOKUP($A45,情景假设!$A$436:$AP$499,COLUMN(情景假设!L$436),0)</f>
        <v>7574.6310082716427</v>
      </c>
      <c r="AF45" s="100">
        <f>VLOOKUP($A45,情景假设!$A$436:$AP$499,COLUMN(情景假设!M$436),0)</f>
        <v>7672.6662686619939</v>
      </c>
      <c r="AG45" s="100">
        <f>VLOOKUP($A45,情景假设!$A$436:$AP$499,COLUMN(情景假设!N$436),0)</f>
        <v>7772.3203671927804</v>
      </c>
      <c r="AH45" s="100">
        <f>VLOOKUP($A45,情景假设!$A$436:$AP$499,COLUMN(情景假设!O$436),0)</f>
        <v>7871.1332099908777</v>
      </c>
      <c r="AI45" s="100">
        <f>VLOOKUP($A45,情景假设!$A$436:$AP$499,COLUMN(情景假设!P$436),0)</f>
        <v>7966.5198253591807</v>
      </c>
      <c r="AJ45" s="101">
        <f>VLOOKUP($A45,情景假设!$A$436:$AP$499,COLUMN(情景假设!Q$436),0)</f>
        <v>8055.7773798142398</v>
      </c>
      <c r="AK45" s="65">
        <f>VLOOKUP($A45,情景假设!$A$436:$AP$499,COLUMN(情景假设!R$436),0)</f>
        <v>8136.6164186182159</v>
      </c>
      <c r="AL45" s="100">
        <f>VLOOKUP($A45,情景假设!$A$436:$AP$499,COLUMN(情景假设!S$436),0)</f>
        <v>8208.7679085348773</v>
      </c>
      <c r="AM45" s="100">
        <f>VLOOKUP($A45,情景假设!$A$436:$AP$499,COLUMN(情景假设!T$436),0)</f>
        <v>8272.5146269689831</v>
      </c>
      <c r="AN45" s="100">
        <f>VLOOKUP($A45,情景假设!$A$436:$AP$499,COLUMN(情景假设!U$436),0)</f>
        <v>8328.1824138301781</v>
      </c>
      <c r="AO45" s="66">
        <f>VLOOKUP($A45,情景假设!$A$436:$AP$499,COLUMN(情景假设!V$436),0)</f>
        <v>8376.1359614377598</v>
      </c>
      <c r="AP45" s="100">
        <f>VLOOKUP($A45,情景假设!$A$436:$AP$499,COLUMN(情景假设!W$436),0)</f>
        <v>8416.774593470187</v>
      </c>
      <c r="AQ45" s="100">
        <f>VLOOKUP($A45,情景假设!$A$436:$AP$499,COLUMN(情景假设!X$436),0)</f>
        <v>8450.5280934169186</v>
      </c>
      <c r="AR45" s="100">
        <f>VLOOKUP($A45,情景假设!$A$436:$AP$499,COLUMN(情景假设!Y$436),0)</f>
        <v>8477.8526374227877</v>
      </c>
      <c r="AS45" s="100">
        <f>VLOOKUP($A45,情景假设!$A$436:$AP$499,COLUMN(情景假设!Z$436),0)</f>
        <v>8499.2268805381427</v>
      </c>
      <c r="AT45" s="100">
        <f>VLOOKUP($A45,情景假设!$A$436:$AP$499,COLUMN(情景假设!AA$436),0)</f>
        <v>8515.1482393716487</v>
      </c>
      <c r="AU45" s="65">
        <f>VLOOKUP($A45,情景假设!$A$436:$AP$499,COLUMN(情景假设!AB$436),0)</f>
        <v>8526.1294081316973</v>
      </c>
      <c r="AV45" s="100">
        <f>VLOOKUP($A45,情景假设!$A$436:$AP$499,COLUMN(情景假设!AC$436),0)</f>
        <v>8532.6951391768616</v>
      </c>
      <c r="AW45" s="100">
        <f>VLOOKUP($A45,情景假设!$A$436:$AP$499,COLUMN(情景假设!AD$436),0)</f>
        <v>8535.3793135858396</v>
      </c>
      <c r="AX45" s="100">
        <f>VLOOKUP($A45,情景假设!$A$436:$AP$499,COLUMN(情景假设!AE$436),0)</f>
        <v>8534.7223220067572</v>
      </c>
      <c r="AY45" s="102">
        <f>VLOOKUP($A45,情景假设!$A$436:$AP$499,COLUMN(情景假设!AF$436),0)</f>
        <v>8531.2687712300758</v>
      </c>
      <c r="AZ45" s="65">
        <f>VLOOKUP($A45,情景假设!$A$436:$AP$499,COLUMN(情景假设!AG$436),0)</f>
        <v>8525.565527618126</v>
      </c>
      <c r="BA45" s="100">
        <f>VLOOKUP($A45,情景假设!$A$436:$AP$499,COLUMN(情景假设!AH$436),0)</f>
        <v>8518.1601047610602</v>
      </c>
      <c r="BB45" s="100">
        <f>VLOOKUP($A45,情景假设!$A$436:$AP$499,COLUMN(情景假设!AI$436),0)</f>
        <v>8509.5993995530207</v>
      </c>
      <c r="BC45" s="100">
        <f>VLOOKUP($A45,情景假设!$A$436:$AP$499,COLUMN(情景假设!AJ$436),0)</f>
        <v>8500.4287783124164</v>
      </c>
      <c r="BD45" s="66">
        <f>VLOOKUP($A45,情景假设!$A$436:$AP$499,COLUMN(情景假设!AK$436),0)</f>
        <v>8491.1915126230815</v>
      </c>
      <c r="BE45" s="100">
        <f>VLOOKUP($A45,情景假设!$A$436:$AP$499,COLUMN(情景假设!AL$436),0)</f>
        <v>8482.4285632493738</v>
      </c>
      <c r="BF45" s="100">
        <f>VLOOKUP($A45,情景假设!$A$436:$AP$499,COLUMN(情景假设!AM$436),0)</f>
        <v>8474.6787097812849</v>
      </c>
      <c r="BG45" s="100">
        <f>VLOOKUP($A45,情景假设!$A$436:$AP$499,COLUMN(情景假设!AN$436),0)</f>
        <v>8468.4790235870023</v>
      </c>
      <c r="BH45" s="100">
        <f>VLOOKUP($A45,情景假设!$A$436:$AP$499,COLUMN(情景假设!AO$436),0)</f>
        <v>8464.3656821876775</v>
      </c>
      <c r="BI45" s="102">
        <f>VLOOKUP($A45,情景假设!$A$436:$AP$499,COLUMN(情景假设!AP$436),0)</f>
        <v>8462.8751243146726</v>
      </c>
    </row>
    <row r="46" spans="1:61" x14ac:dyDescent="0.2">
      <c r="A46" s="23" t="s">
        <v>99</v>
      </c>
      <c r="B46" s="53"/>
      <c r="C46" s="54"/>
      <c r="D46" s="54"/>
      <c r="E46" s="54"/>
      <c r="F46" s="55"/>
      <c r="G46" s="53"/>
      <c r="H46" s="54"/>
      <c r="I46" s="54">
        <f>'历史数据 (2001-2022, 当年价) '!I46*I$77</f>
        <v>8838.8458981359108</v>
      </c>
      <c r="J46" s="54">
        <f>'历史数据 (2001-2022, 当年价) '!J46*J$77</f>
        <v>9384.156595166769</v>
      </c>
      <c r="K46" s="55">
        <f>'历史数据 (2001-2022, 当年价) '!K46*K$77</f>
        <v>10817.240653312754</v>
      </c>
      <c r="L46" s="53">
        <f>'历史数据 (2001-2022, 当年价) '!L46*L$77</f>
        <v>11901.217689061259</v>
      </c>
      <c r="M46" s="54">
        <f>'历史数据 (2001-2022, 当年价) '!M46*M$77</f>
        <v>12428.8831864778</v>
      </c>
      <c r="N46" s="54">
        <f>'历史数据 (2001-2022, 当年价) '!N46*N$77</f>
        <v>13093.912999248869</v>
      </c>
      <c r="O46" s="54">
        <f>'历史数据 (2001-2022, 当年价) '!O46*O$77</f>
        <v>13733.533913610911</v>
      </c>
      <c r="P46" s="54">
        <f>'历史数据 (2001-2022, 当年价) '!P46*P$77</f>
        <v>13980.230978733629</v>
      </c>
      <c r="Q46" s="53">
        <f>'历史数据 (2001-2022, 当年价) '!Q46*Q$77</f>
        <v>14802.762226490715</v>
      </c>
      <c r="R46" s="54">
        <f>'历史数据 (2001-2022, 当年价) '!R46*R$77</f>
        <v>16571.758972982709</v>
      </c>
      <c r="S46" s="54">
        <f>'历史数据 (2001-2022, 当年价) '!S46*S$77</f>
        <v>17705.011225836581</v>
      </c>
      <c r="T46" s="54">
        <f>'历史数据 (2001-2022, 当年价) '!T46*T$77</f>
        <v>18897.138056727734</v>
      </c>
      <c r="U46" s="55">
        <f>'历史数据 (2001-2022, 当年价) '!U46*U$77</f>
        <v>19907.377761640477</v>
      </c>
      <c r="V46" s="54">
        <f>'历史数据 (2001-2022, 当年价) '!V46*V$77</f>
        <v>24209.543450590434</v>
      </c>
      <c r="W46" s="54">
        <f>'历史数据 (2001-2022, 当年价) '!W46*W$77</f>
        <v>27519.375031440293</v>
      </c>
      <c r="X46" s="100">
        <f>VLOOKUP($A46,情景假设!$A$436:$AP$499,COLUMN(情景假设!E$436),0)</f>
        <v>28535.61265008284</v>
      </c>
      <c r="Y46" s="100">
        <f>VLOOKUP($A46,情景假设!$A$436:$AP$499,COLUMN(情景假设!F$436),0)</f>
        <v>31100.57761360002</v>
      </c>
      <c r="Z46" s="101">
        <f>VLOOKUP($A46,情景假设!$A$436:$AP$499,COLUMN(情景假设!G$436),0)</f>
        <v>34433.831870568443</v>
      </c>
      <c r="AA46" s="65">
        <f>VLOOKUP($A46,情景假设!$A$436:$AP$499,COLUMN(情景假设!H$436),0)</f>
        <v>37666.997607228841</v>
      </c>
      <c r="AB46" s="100">
        <f>VLOOKUP($A46,情景假设!$A$436:$AP$499,COLUMN(情景假设!I$436),0)</f>
        <v>40597.456233081502</v>
      </c>
      <c r="AC46" s="100">
        <f>VLOOKUP($A46,情景假设!$A$436:$AP$499,COLUMN(情景假设!J$436),0)</f>
        <v>43263.565076783321</v>
      </c>
      <c r="AD46" s="100">
        <f>VLOOKUP($A46,情景假设!$A$436:$AP$499,COLUMN(情景假设!K$436),0)</f>
        <v>45746.191718385038</v>
      </c>
      <c r="AE46" s="102">
        <f>VLOOKUP($A46,情景假设!$A$436:$AP$499,COLUMN(情景假设!L$436),0)</f>
        <v>48163.744443435797</v>
      </c>
      <c r="AF46" s="100">
        <f>VLOOKUP($A46,情景假设!$A$436:$AP$499,COLUMN(情景假设!M$436),0)</f>
        <v>50637.415594831487</v>
      </c>
      <c r="AG46" s="100">
        <f>VLOOKUP($A46,情景假设!$A$436:$AP$499,COLUMN(情景假设!N$436),0)</f>
        <v>53184.062156586937</v>
      </c>
      <c r="AH46" s="100">
        <f>VLOOKUP($A46,情景假设!$A$436:$AP$499,COLUMN(情景假设!O$436),0)</f>
        <v>55789.528970916414</v>
      </c>
      <c r="AI46" s="100">
        <f>VLOOKUP($A46,情景假设!$A$436:$AP$499,COLUMN(情景假设!P$436),0)</f>
        <v>58436.9623583211</v>
      </c>
      <c r="AJ46" s="101">
        <f>VLOOKUP($A46,情景假设!$A$436:$AP$499,COLUMN(情景假设!Q$436),0)</f>
        <v>61106.702868367312</v>
      </c>
      <c r="AK46" s="65">
        <f>VLOOKUP($A46,情景假设!$A$436:$AP$499,COLUMN(情景假设!R$436),0)</f>
        <v>63778.760598872228</v>
      </c>
      <c r="AL46" s="100">
        <f>VLOOKUP($A46,情景假设!$A$436:$AP$499,COLUMN(情景假设!S$436),0)</f>
        <v>66441.251083602838</v>
      </c>
      <c r="AM46" s="100">
        <f>VLOOKUP($A46,情景假设!$A$436:$AP$499,COLUMN(情景假设!T$436),0)</f>
        <v>69084.356818226835</v>
      </c>
      <c r="AN46" s="100">
        <f>VLOOKUP($A46,情景假设!$A$436:$AP$499,COLUMN(情景假设!U$436),0)</f>
        <v>71698.07829087766</v>
      </c>
      <c r="AO46" s="66">
        <f>VLOOKUP($A46,情景假设!$A$436:$AP$499,COLUMN(情景假设!V$436),0)</f>
        <v>74272.301414732035</v>
      </c>
      <c r="AP46" s="100">
        <f>VLOOKUP($A46,情景假设!$A$436:$AP$499,COLUMN(情景假设!W$436),0)</f>
        <v>76796.867330055684</v>
      </c>
      <c r="AQ46" s="100">
        <f>VLOOKUP($A46,情景假设!$A$436:$AP$499,COLUMN(情景假设!X$436),0)</f>
        <v>79261.643853960311</v>
      </c>
      <c r="AR46" s="100">
        <f>VLOOKUP($A46,情景假设!$A$436:$AP$499,COLUMN(情景假设!Y$436),0)</f>
        <v>81656.597827414109</v>
      </c>
      <c r="AS46" s="100">
        <f>VLOOKUP($A46,情景假设!$A$436:$AP$499,COLUMN(情景假设!Z$436),0)</f>
        <v>83971.867591094357</v>
      </c>
      <c r="AT46" s="100">
        <f>VLOOKUP($A46,情景假设!$A$436:$AP$499,COLUMN(情景假设!AA$436),0)</f>
        <v>86197.83481477265</v>
      </c>
      <c r="AU46" s="65">
        <f>VLOOKUP($A46,情景假设!$A$436:$AP$499,COLUMN(情景假设!AB$436),0)</f>
        <v>88325.194909217593</v>
      </c>
      <c r="AV46" s="100">
        <f>VLOOKUP($A46,情景假设!$A$436:$AP$499,COLUMN(情景假设!AC$436),0)</f>
        <v>90345.025264969387</v>
      </c>
      <c r="AW46" s="100">
        <f>VLOOKUP($A46,情景假设!$A$436:$AP$499,COLUMN(情景假设!AD$436),0)</f>
        <v>92248.850588505418</v>
      </c>
      <c r="AX46" s="100">
        <f>VLOOKUP($A46,情景假设!$A$436:$AP$499,COLUMN(情景假设!AE$436),0)</f>
        <v>94028.704642794895</v>
      </c>
      <c r="AY46" s="102">
        <f>VLOOKUP($A46,情景假设!$A$436:$AP$499,COLUMN(情景假设!AF$436),0)</f>
        <v>95677.187745358999</v>
      </c>
      <c r="AZ46" s="65">
        <f>VLOOKUP($A46,情景假设!$A$436:$AP$499,COLUMN(情景假设!AG$436),0)</f>
        <v>97187.519431882683</v>
      </c>
      <c r="BA46" s="100">
        <f>VLOOKUP($A46,情景假设!$A$436:$AP$499,COLUMN(情景假设!AH$436),0)</f>
        <v>98553.585756204106</v>
      </c>
      <c r="BB46" s="100">
        <f>VLOOKUP($A46,情景假设!$A$436:$AP$499,COLUMN(情景假设!AI$436),0)</f>
        <v>99769.980767005327</v>
      </c>
      <c r="BC46" s="100">
        <f>VLOOKUP($A46,情景假设!$A$436:$AP$499,COLUMN(情景假设!AJ$436),0)</f>
        <v>100832.0417765873</v>
      </c>
      <c r="BD46" s="66">
        <f>VLOOKUP($A46,情景假设!$A$436:$AP$499,COLUMN(情景假设!AK$436),0)</f>
        <v>101735.87811641399</v>
      </c>
      <c r="BE46" s="100">
        <f>VLOOKUP($A46,情景假设!$A$436:$AP$499,COLUMN(情景假设!AL$436),0)</f>
        <v>102478.3931563714</v>
      </c>
      <c r="BF46" s="100">
        <f>VLOOKUP($A46,情景假设!$A$436:$AP$499,COLUMN(情景假设!AM$436),0)</f>
        <v>103057.29944854139</v>
      </c>
      <c r="BG46" s="100">
        <f>VLOOKUP($A46,情景假设!$A$436:$AP$499,COLUMN(情景假设!AN$436),0)</f>
        <v>103471.1269404022</v>
      </c>
      <c r="BH46" s="100">
        <f>VLOOKUP($A46,情景假设!$A$436:$AP$499,COLUMN(情景假设!AO$436),0)</f>
        <v>103719.2242854396</v>
      </c>
      <c r="BI46" s="102">
        <f>VLOOKUP($A46,情景假设!$A$436:$AP$499,COLUMN(情景假设!AP$436),0)</f>
        <v>103801.7533599366</v>
      </c>
    </row>
    <row r="47" spans="1:61" x14ac:dyDescent="0.2">
      <c r="A47" s="23" t="s">
        <v>124</v>
      </c>
      <c r="B47" s="53"/>
      <c r="C47" s="54"/>
      <c r="D47" s="54"/>
      <c r="E47" s="54"/>
      <c r="F47" s="55"/>
      <c r="G47" s="53"/>
      <c r="H47" s="54"/>
      <c r="I47" s="54">
        <f>'历史数据 (2001-2022, 当年价) '!I47*I$77</f>
        <v>12389.44931527424</v>
      </c>
      <c r="J47" s="54">
        <f>'历史数据 (2001-2022, 当年价) '!J47*J$77</f>
        <v>12366.933798334967</v>
      </c>
      <c r="K47" s="55">
        <f>'历史数据 (2001-2022, 当年价) '!K47*K$77</f>
        <v>14039.352340459805</v>
      </c>
      <c r="L47" s="53">
        <f>'历史数据 (2001-2022, 当年价) '!L47*L$77</f>
        <v>15635.073609400111</v>
      </c>
      <c r="M47" s="54">
        <f>'历史数据 (2001-2022, 当年价) '!M47*M$77</f>
        <v>16685.515258118838</v>
      </c>
      <c r="N47" s="54">
        <f>'历史数据 (2001-2022, 当年价) '!N47*N$77</f>
        <v>17641.706205868722</v>
      </c>
      <c r="O47" s="54">
        <f>'历史数据 (2001-2022, 当年价) '!O47*O$77</f>
        <v>18977.06187241953</v>
      </c>
      <c r="P47" s="54">
        <f>'历史数据 (2001-2022, 当年价) '!P47*P$77</f>
        <v>19894.066811321558</v>
      </c>
      <c r="Q47" s="53">
        <f>'历史数据 (2001-2022, 当年价) '!Q47*Q$77</f>
        <v>21355.755278544293</v>
      </c>
      <c r="R47" s="54">
        <f>'历史数据 (2001-2022, 当年价) '!R47*R$77</f>
        <v>24599.592644385197</v>
      </c>
      <c r="S47" s="54">
        <f>'历史数据 (2001-2022, 当年价) '!S47*S$77</f>
        <v>27702.463848883261</v>
      </c>
      <c r="T47" s="54">
        <f>'历史数据 (2001-2022, 当年价) '!T47*T$77</f>
        <v>29193.809335406564</v>
      </c>
      <c r="U47" s="55">
        <f>'历史数据 (2001-2022, 当年价) '!U47*U$77</f>
        <v>30415.615726595752</v>
      </c>
      <c r="V47" s="54">
        <f>'历史数据 (2001-2022, 当年价) '!V47*V$77</f>
        <v>36640.354816724648</v>
      </c>
      <c r="W47" s="54">
        <f>'历史数据 (2001-2022, 当年价) '!W47*W$77</f>
        <v>40049.197919647981</v>
      </c>
      <c r="X47" s="100">
        <f>VLOOKUP($A47,情景假设!$A$436:$AP$499,COLUMN(情景假设!E$436),0)</f>
        <v>41313.907487805751</v>
      </c>
      <c r="Y47" s="100">
        <f>VLOOKUP($A47,情景假设!$A$436:$AP$499,COLUMN(情景假设!F$436),0)</f>
        <v>44433.861138847511</v>
      </c>
      <c r="Z47" s="101">
        <f>VLOOKUP($A47,情景假设!$A$436:$AP$499,COLUMN(情景假设!G$436),0)</f>
        <v>48318.429672099148</v>
      </c>
      <c r="AA47" s="65">
        <f>VLOOKUP($A47,情景假设!$A$436:$AP$499,COLUMN(情景假设!H$436),0)</f>
        <v>51825.602704603218</v>
      </c>
      <c r="AB47" s="100">
        <f>VLOOKUP($A47,情景假设!$A$436:$AP$499,COLUMN(情景假设!I$436),0)</f>
        <v>54777.876384272997</v>
      </c>
      <c r="AC47" s="100">
        <f>VLOOKUP($A47,情景假设!$A$436:$AP$499,COLUMN(情景假设!J$436),0)</f>
        <v>57342.676334524491</v>
      </c>
      <c r="AD47" s="100">
        <f>VLOOKUP($A47,情景假设!$A$436:$AP$499,COLUMN(情景假设!K$436),0)</f>
        <v>59751.019456456939</v>
      </c>
      <c r="AE47" s="102">
        <f>VLOOKUP($A47,情景假设!$A$436:$AP$499,COLUMN(情景假设!L$436),0)</f>
        <v>62285.926728800863</v>
      </c>
      <c r="AF47" s="100">
        <f>VLOOKUP($A47,情景假设!$A$436:$AP$499,COLUMN(情景假设!M$436),0)</f>
        <v>65210.682572947997</v>
      </c>
      <c r="AG47" s="100">
        <f>VLOOKUP($A47,情景假设!$A$436:$AP$499,COLUMN(情景假设!N$436),0)</f>
        <v>68538.707541085081</v>
      </c>
      <c r="AH47" s="100">
        <f>VLOOKUP($A47,情景假设!$A$436:$AP$499,COLUMN(情景假设!O$436),0)</f>
        <v>72205.431192358054</v>
      </c>
      <c r="AI47" s="100">
        <f>VLOOKUP($A47,情景假设!$A$436:$AP$499,COLUMN(情景假设!P$436),0)</f>
        <v>76128.812228454204</v>
      </c>
      <c r="AJ47" s="101">
        <f>VLOOKUP($A47,情景假设!$A$436:$AP$499,COLUMN(情景假设!Q$436),0)</f>
        <v>80205.087467094563</v>
      </c>
      <c r="AK47" s="65">
        <f>VLOOKUP($A47,情景假设!$A$436:$AP$499,COLUMN(情景假设!R$436),0)</f>
        <v>84327.699483592936</v>
      </c>
      <c r="AL47" s="100">
        <f>VLOOKUP($A47,情景假设!$A$436:$AP$499,COLUMN(情景假设!S$436),0)</f>
        <v>88460.478689774798</v>
      </c>
      <c r="AM47" s="100">
        <f>VLOOKUP($A47,情景假设!$A$436:$AP$499,COLUMN(情景假设!T$436),0)</f>
        <v>92586.484494177799</v>
      </c>
      <c r="AN47" s="100">
        <f>VLOOKUP($A47,情景假设!$A$436:$AP$499,COLUMN(情景假设!U$436),0)</f>
        <v>96688.263377582814</v>
      </c>
      <c r="AO47" s="66">
        <f>VLOOKUP($A47,情景假设!$A$436:$AP$499,COLUMN(情景假设!V$436),0)</f>
        <v>100747.9834313977</v>
      </c>
      <c r="AP47" s="100">
        <f>VLOOKUP($A47,情景假设!$A$436:$AP$499,COLUMN(情景假设!W$436),0)</f>
        <v>104747.5757803348</v>
      </c>
      <c r="AQ47" s="100">
        <f>VLOOKUP($A47,情景假设!$A$436:$AP$499,COLUMN(情景假设!X$436),0)</f>
        <v>108668.8811734129</v>
      </c>
      <c r="AR47" s="100">
        <f>VLOOKUP($A47,情景假设!$A$436:$AP$499,COLUMN(情景假设!Y$436),0)</f>
        <v>112493.7999322855</v>
      </c>
      <c r="AS47" s="100">
        <f>VLOOKUP($A47,情景假设!$A$436:$AP$499,COLUMN(情景假设!Z$436),0)</f>
        <v>116204.4433818539</v>
      </c>
      <c r="AT47" s="100">
        <f>VLOOKUP($A47,情景假设!$A$436:$AP$499,COLUMN(情景假设!AA$436),0)</f>
        <v>119783.28485627381</v>
      </c>
      <c r="AU47" s="65">
        <f>VLOOKUP($A47,情景假设!$A$436:$AP$499,COLUMN(情景假设!AB$436),0)</f>
        <v>123213.3083743368</v>
      </c>
      <c r="AV47" s="100">
        <f>VLOOKUP($A47,情景假设!$A$436:$AP$499,COLUMN(情景假设!AC$436),0)</f>
        <v>126478.1531115722</v>
      </c>
      <c r="AW47" s="100">
        <f>VLOOKUP($A47,情景假设!$A$436:$AP$499,COLUMN(情景假设!AD$436),0)</f>
        <v>129562.2518614139</v>
      </c>
      <c r="AX47" s="100">
        <f>VLOOKUP($A47,情景假设!$A$436:$AP$499,COLUMN(情景假设!AE$436),0)</f>
        <v>132450.96177280141</v>
      </c>
      <c r="AY47" s="102">
        <f>VLOOKUP($A47,情景假设!$A$436:$AP$499,COLUMN(情景假设!AF$436),0)</f>
        <v>135130.68577445819</v>
      </c>
      <c r="AZ47" s="65">
        <f>VLOOKUP($A47,情景假设!$A$436:$AP$499,COLUMN(情景假设!AG$436),0)</f>
        <v>137588.98324409101</v>
      </c>
      <c r="BA47" s="100">
        <f>VLOOKUP($A47,情景假设!$A$436:$AP$499,COLUMN(情景假设!AH$436),0)</f>
        <v>139814.6686506409</v>
      </c>
      <c r="BB47" s="100">
        <f>VLOOKUP($A47,情景假设!$A$436:$AP$499,COLUMN(情景假设!AI$436),0)</f>
        <v>141797.89708588939</v>
      </c>
      <c r="BC47" s="100">
        <f>VLOOKUP($A47,情景假设!$A$436:$AP$499,COLUMN(情景假设!AJ$436),0)</f>
        <v>143530.23580429639</v>
      </c>
      <c r="BD47" s="66">
        <f>VLOOKUP($A47,情景假设!$A$436:$AP$499,COLUMN(情景假设!AK$436),0)</f>
        <v>145004.7211027848</v>
      </c>
      <c r="BE47" s="100">
        <f>VLOOKUP($A47,情景假设!$A$436:$AP$499,COLUMN(情景假设!AL$436),0)</f>
        <v>146215.90009116189</v>
      </c>
      <c r="BF47" s="100">
        <f>VLOOKUP($A47,情景假设!$A$436:$AP$499,COLUMN(情景假设!AM$436),0)</f>
        <v>147159.85712470359</v>
      </c>
      <c r="BG47" s="100">
        <f>VLOOKUP($A47,情景假设!$A$436:$AP$499,COLUMN(情景假设!AN$436),0)</f>
        <v>147834.2248891143</v>
      </c>
      <c r="BH47" s="100">
        <f>VLOOKUP($A47,情景假设!$A$436:$AP$499,COLUMN(情景假设!AO$436),0)</f>
        <v>148238.1803406598</v>
      </c>
      <c r="BI47" s="102">
        <f>VLOOKUP($A47,情景假设!$A$436:$AP$499,COLUMN(情景假设!AP$436),0)</f>
        <v>148372.42590714211</v>
      </c>
    </row>
    <row r="48" spans="1:61" x14ac:dyDescent="0.2">
      <c r="A48" s="23" t="s">
        <v>42</v>
      </c>
      <c r="B48" s="53"/>
      <c r="C48" s="54"/>
      <c r="D48" s="54"/>
      <c r="E48" s="54"/>
      <c r="F48" s="55"/>
      <c r="G48" s="53"/>
      <c r="H48" s="54"/>
      <c r="I48" s="54">
        <f>'历史数据 (2001-2022, 当年价) '!I48*I$77</f>
        <v>1270.0793844876139</v>
      </c>
      <c r="J48" s="54">
        <f>'历史数据 (2001-2022, 当年价) '!J48*J$77</f>
        <v>1228.0405287348781</v>
      </c>
      <c r="K48" s="55">
        <f>'历史数据 (2001-2022, 当年价) '!K48*K$77</f>
        <v>1426.3115727722129</v>
      </c>
      <c r="L48" s="53">
        <f>'历史数据 (2001-2022, 当年价) '!L48*L$77</f>
        <v>1593.909068268578</v>
      </c>
      <c r="M48" s="54">
        <f>'历史数据 (2001-2022, 当年价) '!M48*M$77</f>
        <v>1708.5827273955535</v>
      </c>
      <c r="N48" s="54">
        <f>'历史数据 (2001-2022, 当年价) '!N48*N$77</f>
        <v>1811.3651372659692</v>
      </c>
      <c r="O48" s="54">
        <f>'历史数据 (2001-2022, 当年价) '!O48*O$77</f>
        <v>1899.8480090712155</v>
      </c>
      <c r="P48" s="54">
        <f>'历史数据 (2001-2022, 当年价) '!P48*P$77</f>
        <v>1899.7295995723066</v>
      </c>
      <c r="Q48" s="53">
        <f>'历史数据 (2001-2022, 当年价) '!Q48*Q$77</f>
        <v>2028.186042724089</v>
      </c>
      <c r="R48" s="54">
        <f>'历史数据 (2001-2022, 当年价) '!R48*R$77</f>
        <v>2309.5694704099037</v>
      </c>
      <c r="S48" s="54">
        <f>'历史数据 (2001-2022, 当年价) '!S48*S$77</f>
        <v>2442.2123507432102</v>
      </c>
      <c r="T48" s="54">
        <f>'历史数据 (2001-2022, 当年价) '!T48*T$77</f>
        <v>2601.9437875043291</v>
      </c>
      <c r="U48" s="55">
        <f>'历史数据 (2001-2022, 当年价) '!U48*U$77</f>
        <v>2602.606982377547</v>
      </c>
      <c r="V48" s="54">
        <f>'历史数据 (2001-2022, 当年价) '!V48*V$77</f>
        <v>3034.983345987991</v>
      </c>
      <c r="W48" s="54">
        <f>'历史数据 (2001-2022, 当年价) '!W48*W$77</f>
        <v>3224.8526645654251</v>
      </c>
      <c r="X48" s="100">
        <f>VLOOKUP($A48,情景假设!$A$436:$AP$499,COLUMN(情景假设!E$436),0)</f>
        <v>3290.4151722813922</v>
      </c>
      <c r="Y48" s="100">
        <f>VLOOKUP($A48,情景假设!$A$436:$AP$499,COLUMN(情景假设!F$436),0)</f>
        <v>3448.471129571954</v>
      </c>
      <c r="Z48" s="101">
        <f>VLOOKUP($A48,情景假设!$A$436:$AP$499,COLUMN(情景假设!G$436),0)</f>
        <v>3638.0420143793349</v>
      </c>
      <c r="AA48" s="65">
        <f>VLOOKUP($A48,情景假设!$A$436:$AP$499,COLUMN(情景假设!H$436),0)</f>
        <v>3801.239593058604</v>
      </c>
      <c r="AB48" s="100">
        <f>VLOOKUP($A48,情景假设!$A$436:$AP$499,COLUMN(情景假设!I$436),0)</f>
        <v>3932.190941787469</v>
      </c>
      <c r="AC48" s="100">
        <f>VLOOKUP($A48,情景假设!$A$436:$AP$499,COLUMN(情景假设!J$436),0)</f>
        <v>4041.589741104267</v>
      </c>
      <c r="AD48" s="100">
        <f>VLOOKUP($A48,情景假设!$A$436:$AP$499,COLUMN(情景假设!K$436),0)</f>
        <v>4142.2335492571538</v>
      </c>
      <c r="AE48" s="102">
        <f>VLOOKUP($A48,情景假设!$A$436:$AP$499,COLUMN(情景假设!L$436),0)</f>
        <v>4248.5244103354607</v>
      </c>
      <c r="AF48" s="100">
        <f>VLOOKUP($A48,情景假设!$A$436:$AP$499,COLUMN(情景假设!M$436),0)</f>
        <v>4373.0699397680628</v>
      </c>
      <c r="AG48" s="100">
        <f>VLOOKUP($A48,情景假设!$A$436:$AP$499,COLUMN(情景假设!N$436),0)</f>
        <v>4516.1839897532564</v>
      </c>
      <c r="AH48" s="100">
        <f>VLOOKUP($A48,情景假设!$A$436:$AP$499,COLUMN(情景假设!O$436),0)</f>
        <v>4674.6919024703293</v>
      </c>
      <c r="AI48" s="100">
        <f>VLOOKUP($A48,情景假设!$A$436:$AP$499,COLUMN(情景假设!P$436),0)</f>
        <v>4844.9554219480124</v>
      </c>
      <c r="AJ48" s="101">
        <f>VLOOKUP($A48,情景假设!$A$436:$AP$499,COLUMN(情景假设!Q$436),0)</f>
        <v>5022.7466058683103</v>
      </c>
      <c r="AK48" s="65">
        <f>VLOOKUP($A48,情景假设!$A$436:$AP$499,COLUMN(情景假设!R$436),0)</f>
        <v>5203.9870915983192</v>
      </c>
      <c r="AL48" s="100">
        <f>VLOOKUP($A48,情景假设!$A$436:$AP$499,COLUMN(情景假设!S$436),0)</f>
        <v>5387.4269288309779</v>
      </c>
      <c r="AM48" s="100">
        <f>VLOOKUP($A48,情景假设!$A$436:$AP$499,COLUMN(情景假设!T$436),0)</f>
        <v>5572.5387956576269</v>
      </c>
      <c r="AN48" s="100">
        <f>VLOOKUP($A48,情景假设!$A$436:$AP$499,COLUMN(情景假设!U$436),0)</f>
        <v>5758.741973331249</v>
      </c>
      <c r="AO48" s="66">
        <f>VLOOKUP($A48,情景假设!$A$436:$AP$499,COLUMN(情景假设!V$436),0)</f>
        <v>5945.4021513385869</v>
      </c>
      <c r="AP48" s="100">
        <f>VLOOKUP($A48,情景假设!$A$436:$AP$499,COLUMN(情景假设!W$436),0)</f>
        <v>6131.8318117524468</v>
      </c>
      <c r="AQ48" s="100">
        <f>VLOOKUP($A48,情景假设!$A$436:$AP$499,COLUMN(情景假设!X$436),0)</f>
        <v>6317.2912542987706</v>
      </c>
      <c r="AR48" s="100">
        <f>VLOOKUP($A48,情景假设!$A$436:$AP$499,COLUMN(情景假设!Y$436),0)</f>
        <v>6500.9903203476952</v>
      </c>
      <c r="AS48" s="100">
        <f>VLOOKUP($A48,情景假设!$A$436:$AP$499,COLUMN(情景假设!Z$436),0)</f>
        <v>6682.0908692003268</v>
      </c>
      <c r="AT48" s="100">
        <f>VLOOKUP($A48,情景假设!$A$436:$AP$499,COLUMN(情景假设!AA$436),0)</f>
        <v>6859.7100534747951</v>
      </c>
      <c r="AU48" s="65">
        <f>VLOOKUP($A48,情景假设!$A$436:$AP$499,COLUMN(情景假设!AB$436),0)</f>
        <v>7032.9244320112093</v>
      </c>
      <c r="AV48" s="100">
        <f>VLOOKUP($A48,情景假设!$A$436:$AP$499,COLUMN(情景假设!AC$436),0)</f>
        <v>7200.7749484615979</v>
      </c>
      <c r="AW48" s="100">
        <f>VLOOKUP($A48,情景假设!$A$436:$AP$499,COLUMN(情景假设!AD$436),0)</f>
        <v>7362.272791601742</v>
      </c>
      <c r="AX48" s="100">
        <f>VLOOKUP($A48,情景假设!$A$436:$AP$499,COLUMN(情景假设!AE$436),0)</f>
        <v>7516.4061394394466</v>
      </c>
      <c r="AY48" s="102">
        <f>VLOOKUP($A48,情景假设!$A$436:$AP$499,COLUMN(情景假设!AF$436),0)</f>
        <v>7662.147773497446</v>
      </c>
      <c r="AZ48" s="65">
        <f>VLOOKUP($A48,情景假设!$A$436:$AP$499,COLUMN(情景假设!AG$436),0)</f>
        <v>7798.463532382415</v>
      </c>
      <c r="BA48" s="100">
        <f>VLOOKUP($A48,情景假设!$A$436:$AP$499,COLUMN(情景假设!AH$436),0)</f>
        <v>7924.3215551427693</v>
      </c>
      <c r="BB48" s="100">
        <f>VLOOKUP($A48,情景假设!$A$436:$AP$499,COLUMN(情景假设!AI$436),0)</f>
        <v>8038.7022452643341</v>
      </c>
      <c r="BC48" s="100">
        <f>VLOOKUP($A48,情景假设!$A$436:$AP$499,COLUMN(情景假设!AJ$436),0)</f>
        <v>8140.6088658225617</v>
      </c>
      <c r="BD48" s="66">
        <f>VLOOKUP($A48,情景假设!$A$436:$AP$499,COLUMN(情景假设!AK$436),0)</f>
        <v>8229.0786557348547</v>
      </c>
      <c r="BE48" s="100">
        <f>VLOOKUP($A48,情景假设!$A$436:$AP$499,COLUMN(情景假设!AL$436),0)</f>
        <v>8303.1943367343047</v>
      </c>
      <c r="BF48" s="100">
        <f>VLOOKUP($A48,情景假设!$A$436:$AP$499,COLUMN(情景假设!AM$436),0)</f>
        <v>8362.0958611646474</v>
      </c>
      <c r="BG48" s="100">
        <f>VLOOKUP($A48,情景假设!$A$436:$AP$499,COLUMN(情景假设!AN$436),0)</f>
        <v>8404.9922325686639</v>
      </c>
      <c r="BH48" s="100">
        <f>VLOOKUP($A48,情景假设!$A$436:$AP$499,COLUMN(情景假设!AO$436),0)</f>
        <v>8431.173214931865</v>
      </c>
      <c r="BI48" s="102">
        <f>VLOOKUP($A48,情景假设!$A$436:$AP$499,COLUMN(情景假设!AP$436),0)</f>
        <v>8440.020732980578</v>
      </c>
    </row>
    <row r="49" spans="1:61" x14ac:dyDescent="0.2">
      <c r="A49" s="23" t="s">
        <v>101</v>
      </c>
      <c r="B49" s="53"/>
      <c r="C49" s="54"/>
      <c r="D49" s="54"/>
      <c r="E49" s="54"/>
      <c r="F49" s="55"/>
      <c r="G49" s="53"/>
      <c r="H49" s="54"/>
      <c r="I49" s="54">
        <f>'历史数据 (2001-2022, 当年价) '!I49*I$77</f>
        <v>531.34866320463868</v>
      </c>
      <c r="J49" s="54">
        <f>'历史数据 (2001-2022, 当年价) '!J49*J$77</f>
        <v>533.40516151922805</v>
      </c>
      <c r="K49" s="55">
        <f>'历史数据 (2001-2022, 当年价) '!K49*K$77</f>
        <v>607.09317693241007</v>
      </c>
      <c r="L49" s="53">
        <f>'历史数据 (2001-2022, 当年价) '!L49*L$77</f>
        <v>691.26269950561482</v>
      </c>
      <c r="M49" s="54">
        <f>'历史数据 (2001-2022, 当年价) '!M49*M$77</f>
        <v>704.14318496130761</v>
      </c>
      <c r="N49" s="54">
        <f>'历史数据 (2001-2022, 当年价) '!N49*N$77</f>
        <v>684.29349662864342</v>
      </c>
      <c r="O49" s="54">
        <f>'历史数据 (2001-2022, 当年价) '!O49*O$77</f>
        <v>690.16619562307301</v>
      </c>
      <c r="P49" s="54">
        <f>'历史数据 (2001-2022, 当年价) '!P49*P$77</f>
        <v>694.70654126146223</v>
      </c>
      <c r="Q49" s="53">
        <f>'历史数据 (2001-2022, 当年价) '!Q49*Q$77</f>
        <v>714.56325097556112</v>
      </c>
      <c r="R49" s="54">
        <f>'历史数据 (2001-2022, 当年价) '!R49*R$77</f>
        <v>765.96223072374698</v>
      </c>
      <c r="S49" s="54">
        <f>'历史数据 (2001-2022, 当年价) '!S49*S$77</f>
        <v>787.83551251096753</v>
      </c>
      <c r="T49" s="54">
        <f>'历史数据 (2001-2022, 当年价) '!T49*T$77</f>
        <v>780.11423979679637</v>
      </c>
      <c r="U49" s="55">
        <f>'历史数据 (2001-2022, 当年价) '!U49*U$77</f>
        <v>726.7325868770115</v>
      </c>
      <c r="V49" s="54">
        <f>'历史数据 (2001-2022, 当年价) '!V49*V$77</f>
        <v>826.27948832290463</v>
      </c>
      <c r="W49" s="54">
        <f>'历史数据 (2001-2022, 当年价) '!W49*W$77</f>
        <v>907.3493796355416</v>
      </c>
      <c r="X49" s="100">
        <f>VLOOKUP($A49,情景假设!$A$436:$AP$499,COLUMN(情景假设!E$436),0)</f>
        <v>914.70556212106101</v>
      </c>
      <c r="Y49" s="100">
        <f>VLOOKUP($A49,情景假设!$A$436:$AP$499,COLUMN(情景假设!F$436),0)</f>
        <v>933.52822684651881</v>
      </c>
      <c r="Z49" s="101">
        <f>VLOOKUP($A49,情景假设!$A$436:$AP$499,COLUMN(情景假设!G$436),0)</f>
        <v>958.96260173014844</v>
      </c>
      <c r="AA49" s="65">
        <f>VLOOKUP($A49,情景假设!$A$436:$AP$499,COLUMN(情景假设!H$436),0)</f>
        <v>986.67364133978629</v>
      </c>
      <c r="AB49" s="100">
        <f>VLOOKUP($A49,情景假设!$A$436:$AP$499,COLUMN(情景假设!I$436),0)</f>
        <v>1015.397104793731</v>
      </c>
      <c r="AC49" s="100">
        <f>VLOOKUP($A49,情景假设!$A$436:$AP$499,COLUMN(情景假设!J$436),0)</f>
        <v>1044.630228705201</v>
      </c>
      <c r="AD49" s="100">
        <f>VLOOKUP($A49,情景假设!$A$436:$AP$499,COLUMN(情景假设!K$436),0)</f>
        <v>1073.809559621737</v>
      </c>
      <c r="AE49" s="102">
        <f>VLOOKUP($A49,情景假设!$A$436:$AP$499,COLUMN(情景假设!L$436),0)</f>
        <v>1102.3098465136211</v>
      </c>
      <c r="AF49" s="100">
        <f>VLOOKUP($A49,情景假设!$A$436:$AP$499,COLUMN(情景假设!M$436),0)</f>
        <v>1129.5333199836421</v>
      </c>
      <c r="AG49" s="100">
        <f>VLOOKUP($A49,情景假设!$A$436:$AP$499,COLUMN(情景假设!N$436),0)</f>
        <v>1155.192554014903</v>
      </c>
      <c r="AH49" s="100">
        <f>VLOOKUP($A49,情景假设!$A$436:$AP$499,COLUMN(情景假设!O$436),0)</f>
        <v>1179.082477059889</v>
      </c>
      <c r="AI49" s="100">
        <f>VLOOKUP($A49,情景假设!$A$436:$AP$499,COLUMN(情景假设!P$436),0)</f>
        <v>1200.99985471681</v>
      </c>
      <c r="AJ49" s="101">
        <f>VLOOKUP($A49,情景假设!$A$436:$AP$499,COLUMN(情景假设!Q$436),0)</f>
        <v>1220.7456506131709</v>
      </c>
      <c r="AK49" s="65">
        <f>VLOOKUP($A49,情景假设!$A$436:$AP$499,COLUMN(情景假设!R$436),0)</f>
        <v>1238.16537811179</v>
      </c>
      <c r="AL49" s="100">
        <f>VLOOKUP($A49,情景假设!$A$436:$AP$499,COLUMN(情景假设!S$436),0)</f>
        <v>1253.268940978267</v>
      </c>
      <c r="AM49" s="100">
        <f>VLOOKUP($A49,情景假设!$A$436:$AP$499,COLUMN(情景假设!T$436),0)</f>
        <v>1266.124003841695</v>
      </c>
      <c r="AN49" s="100">
        <f>VLOOKUP($A49,情景假设!$A$436:$AP$499,COLUMN(情景假设!U$436),0)</f>
        <v>1276.817264975034</v>
      </c>
      <c r="AO49" s="66">
        <f>VLOOKUP($A49,情景假设!$A$436:$AP$499,COLUMN(情景假设!V$436),0)</f>
        <v>1285.452351822785</v>
      </c>
      <c r="AP49" s="100">
        <f>VLOOKUP($A49,情景假设!$A$436:$AP$499,COLUMN(情景假设!W$436),0)</f>
        <v>1292.1476628795649</v>
      </c>
      <c r="AQ49" s="100">
        <f>VLOOKUP($A49,情景假设!$A$436:$AP$499,COLUMN(情景假设!X$436),0)</f>
        <v>1297.034207679668</v>
      </c>
      <c r="AR49" s="100">
        <f>VLOOKUP($A49,情景假设!$A$436:$AP$499,COLUMN(情景假设!Y$436),0)</f>
        <v>1300.253491435227</v>
      </c>
      <c r="AS49" s="100">
        <f>VLOOKUP($A49,情景假设!$A$436:$AP$499,COLUMN(情景假设!Z$436),0)</f>
        <v>1301.9554850740519</v>
      </c>
      <c r="AT49" s="100">
        <f>VLOOKUP($A49,情景假设!$A$436:$AP$499,COLUMN(情景假设!AA$436),0)</f>
        <v>1302.2967153503689</v>
      </c>
      <c r="AU49" s="65">
        <f>VLOOKUP($A49,情景假设!$A$436:$AP$499,COLUMN(情景假设!AB$436),0)</f>
        <v>1301.4385035783171</v>
      </c>
      <c r="AV49" s="100">
        <f>VLOOKUP($A49,情景假设!$A$436:$AP$499,COLUMN(情景假设!AC$436),0)</f>
        <v>1299.545375582346</v>
      </c>
      <c r="AW49" s="100">
        <f>VLOOKUP($A49,情景假设!$A$436:$AP$499,COLUMN(情景假设!AD$436),0)</f>
        <v>1296.783659848566</v>
      </c>
      <c r="AX49" s="100">
        <f>VLOOKUP($A49,情景假设!$A$436:$AP$499,COLUMN(情景假设!AE$436),0)</f>
        <v>1293.3202857390841</v>
      </c>
      <c r="AY49" s="102">
        <f>VLOOKUP($A49,情景假设!$A$436:$AP$499,COLUMN(情景假设!AF$436),0)</f>
        <v>1289.321789104597</v>
      </c>
      <c r="AZ49" s="65">
        <f>VLOOKUP($A49,情景假设!$A$436:$AP$499,COLUMN(情景假设!AG$436),0)</f>
        <v>1284.953528774786</v>
      </c>
      <c r="BA49" s="100">
        <f>VLOOKUP($A49,情景假设!$A$436:$AP$499,COLUMN(情景假设!AH$436),0)</f>
        <v>1280.379114267975</v>
      </c>
      <c r="BB49" s="100">
        <f>VLOOKUP($A49,情景假设!$A$436:$AP$499,COLUMN(情景假设!AI$436),0)</f>
        <v>1275.760042664449</v>
      </c>
      <c r="BC49" s="100">
        <f>VLOOKUP($A49,情景假设!$A$436:$AP$499,COLUMN(情景假设!AJ$436),0)</f>
        <v>1271.2555409351221</v>
      </c>
      <c r="BD49" s="66">
        <f>VLOOKUP($A49,情景假设!$A$436:$AP$499,COLUMN(情景假设!AK$436),0)</f>
        <v>1267.022609099175</v>
      </c>
      <c r="BE49" s="100">
        <f>VLOOKUP($A49,情景假设!$A$436:$AP$499,COLUMN(情景假设!AL$436),0)</f>
        <v>1263.2162593813771</v>
      </c>
      <c r="BF49" s="100">
        <f>VLOOKUP($A49,情景假设!$A$436:$AP$499,COLUMN(情景假设!AM$436),0)</f>
        <v>1259.989947029256</v>
      </c>
      <c r="BG49" s="100">
        <f>VLOOKUP($A49,情景假设!$A$436:$AP$499,COLUMN(情景假设!AN$436),0)</f>
        <v>1257.496189609968</v>
      </c>
      <c r="BH49" s="100">
        <f>VLOOKUP($A49,情景假设!$A$436:$AP$499,COLUMN(情景假设!AO$436),0)</f>
        <v>1255.8873734202621</v>
      </c>
      <c r="BI49" s="102">
        <f>VLOOKUP($A49,情景假设!$A$436:$AP$499,COLUMN(情景假设!AP$436),0)</f>
        <v>1255.3167481040541</v>
      </c>
    </row>
    <row r="50" spans="1:61" x14ac:dyDescent="0.2">
      <c r="A50" s="23" t="s">
        <v>102</v>
      </c>
      <c r="B50" s="53"/>
      <c r="C50" s="54"/>
      <c r="D50" s="54"/>
      <c r="E50" s="54"/>
      <c r="F50" s="55"/>
      <c r="G50" s="53"/>
      <c r="H50" s="54"/>
      <c r="I50" s="54">
        <f>'历史数据 (2001-2022, 当年价) '!I50*I$77</f>
        <v>277.82138277902817</v>
      </c>
      <c r="J50" s="54">
        <f>'历史数据 (2001-2022, 当年价) '!J50*J$77</f>
        <v>339.99581571765185</v>
      </c>
      <c r="K50" s="55">
        <f>'历史数据 (2001-2022, 当年价) '!K50*K$77</f>
        <v>419.65234009725702</v>
      </c>
      <c r="L50" s="53">
        <f>'历史数据 (2001-2022, 当年价) '!L50*L$77</f>
        <v>470.17292912503825</v>
      </c>
      <c r="M50" s="54">
        <f>'历史数据 (2001-2022, 当年价) '!M50*M$77</f>
        <v>515.18952431708408</v>
      </c>
      <c r="N50" s="54">
        <f>'历史数据 (2001-2022, 当年价) '!N50*N$77</f>
        <v>564.77911820922452</v>
      </c>
      <c r="O50" s="54">
        <f>'历史数据 (2001-2022, 当年价) '!O50*O$77</f>
        <v>630.81220526617665</v>
      </c>
      <c r="P50" s="54">
        <f>'历史数据 (2001-2022, 当年价) '!P50*P$77</f>
        <v>720.54132717818436</v>
      </c>
      <c r="Q50" s="53">
        <f>'历史数据 (2001-2022, 当年价) '!Q50*Q$77</f>
        <v>760.82510418843708</v>
      </c>
      <c r="R50" s="54">
        <f>'历史数据 (2001-2022, 当年价) '!R50*R$77</f>
        <v>780.89655528325477</v>
      </c>
      <c r="S50" s="54">
        <f>'历史数据 (2001-2022, 当年价) '!S50*S$77</f>
        <v>810.97168640436632</v>
      </c>
      <c r="T50" s="54">
        <f>'历史数据 (2001-2022, 当年价) '!T50*T$77</f>
        <v>884.34251709928117</v>
      </c>
      <c r="U50" s="55">
        <f>'历史数据 (2001-2022, 当年价) '!U50*U$77</f>
        <v>878.57955136179089</v>
      </c>
      <c r="V50" s="54">
        <f>'历史数据 (2001-2022, 当年价) '!V50*V$77</f>
        <v>1191.0274591227624</v>
      </c>
      <c r="W50" s="54">
        <f>'历史数据 (2001-2022, 当年价) '!W50*W$77</f>
        <v>1483.3175160522719</v>
      </c>
      <c r="X50" s="100">
        <f>VLOOKUP($A50,情景假设!$A$436:$AP$499,COLUMN(情景假设!E$436),0)</f>
        <v>1539.4396160395811</v>
      </c>
      <c r="Y50" s="100">
        <f>VLOOKUP($A50,情景假设!$A$436:$AP$499,COLUMN(情景假设!F$436),0)</f>
        <v>1682.8904823148091</v>
      </c>
      <c r="Z50" s="101">
        <f>VLOOKUP($A50,情景假设!$A$436:$AP$499,COLUMN(情景假设!G$436),0)</f>
        <v>1874.023816959954</v>
      </c>
      <c r="AA50" s="65">
        <f>VLOOKUP($A50,情景假设!$A$436:$AP$499,COLUMN(情景假设!H$436),0)</f>
        <v>2068.3111568860008</v>
      </c>
      <c r="AB50" s="100">
        <f>VLOOKUP($A50,情景假设!$A$436:$AP$499,COLUMN(情景假设!I$436),0)</f>
        <v>2255.3289222681101</v>
      </c>
      <c r="AC50" s="100">
        <f>VLOOKUP($A50,情景假设!$A$436:$AP$499,COLUMN(情景假设!J$436),0)</f>
        <v>2436.8171723978662</v>
      </c>
      <c r="AD50" s="100">
        <f>VLOOKUP($A50,情景假设!$A$436:$AP$499,COLUMN(情景假设!K$436),0)</f>
        <v>2616.5006235157998</v>
      </c>
      <c r="AE50" s="102">
        <f>VLOOKUP($A50,情景假设!$A$436:$AP$499,COLUMN(情景假设!L$436),0)</f>
        <v>2800.073129246131</v>
      </c>
      <c r="AF50" s="100">
        <f>VLOOKUP($A50,情景假设!$A$436:$AP$499,COLUMN(情景假设!M$436),0)</f>
        <v>2993.7627199424901</v>
      </c>
      <c r="AG50" s="100">
        <f>VLOOKUP($A50,情景假设!$A$436:$AP$499,COLUMN(情景假设!N$436),0)</f>
        <v>3199.2327759030891</v>
      </c>
      <c r="AH50" s="100">
        <f>VLOOKUP($A50,情景假设!$A$436:$AP$499,COLUMN(情景假设!O$436),0)</f>
        <v>3416.794017531804</v>
      </c>
      <c r="AI50" s="100">
        <f>VLOOKUP($A50,情景假设!$A$436:$AP$499,COLUMN(情景假设!P$436),0)</f>
        <v>3646.7020346089639</v>
      </c>
      <c r="AJ50" s="101">
        <f>VLOOKUP($A50,情景假设!$A$436:$AP$499,COLUMN(情景假设!Q$436),0)</f>
        <v>3889.146610287763</v>
      </c>
      <c r="AK50" s="65">
        <f>VLOOKUP($A50,情景假设!$A$436:$AP$499,COLUMN(情景假设!R$436),0)</f>
        <v>4144.2024344843012</v>
      </c>
      <c r="AL50" s="100">
        <f>VLOOKUP($A50,情景假设!$A$436:$AP$499,COLUMN(情景假设!S$436),0)</f>
        <v>4411.6837799992209</v>
      </c>
      <c r="AM50" s="100">
        <f>VLOOKUP($A50,情景假设!$A$436:$AP$499,COLUMN(情景假设!T$436),0)</f>
        <v>4691.2085479225516</v>
      </c>
      <c r="AN50" s="100">
        <f>VLOOKUP($A50,情景假设!$A$436:$AP$499,COLUMN(情景假设!U$436),0)</f>
        <v>4982.2123871943058</v>
      </c>
      <c r="AO50" s="66">
        <f>VLOOKUP($A50,情景假设!$A$436:$AP$499,COLUMN(情景假设!V$436),0)</f>
        <v>5283.9299295829442</v>
      </c>
      <c r="AP50" s="100">
        <f>VLOOKUP($A50,情景假设!$A$436:$AP$499,COLUMN(情景假设!W$436),0)</f>
        <v>5595.3770902362594</v>
      </c>
      <c r="AQ50" s="100">
        <f>VLOOKUP($A50,情景假设!$A$436:$AP$499,COLUMN(情景假设!X$436),0)</f>
        <v>5915.3350892651206</v>
      </c>
      <c r="AR50" s="100">
        <f>VLOOKUP($A50,情景假设!$A$436:$AP$499,COLUMN(情景假设!Y$436),0)</f>
        <v>6242.3369224230837</v>
      </c>
      <c r="AS50" s="100">
        <f>VLOOKUP($A50,情景假设!$A$436:$AP$499,COLUMN(情景假设!Z$436),0)</f>
        <v>6574.6570689138944</v>
      </c>
      <c r="AT50" s="100">
        <f>VLOOKUP($A50,情景假设!$A$436:$AP$499,COLUMN(情景假设!AA$436),0)</f>
        <v>6910.3052662512446</v>
      </c>
      <c r="AU50" s="65">
        <f>VLOOKUP($A50,情景假设!$A$436:$AP$499,COLUMN(情景假设!AB$436),0)</f>
        <v>7247.025200129593</v>
      </c>
      <c r="AV50" s="100">
        <f>VLOOKUP($A50,情景假设!$A$436:$AP$499,COLUMN(情景假设!AC$436),0)</f>
        <v>7582.2989455666811</v>
      </c>
      <c r="AW50" s="100">
        <f>VLOOKUP($A50,情景假设!$A$436:$AP$499,COLUMN(情景假设!AD$436),0)</f>
        <v>7913.3579485082182</v>
      </c>
      <c r="AX50" s="100">
        <f>VLOOKUP($A50,情景假设!$A$436:$AP$499,COLUMN(情景假设!AE$436),0)</f>
        <v>8237.2012496189709</v>
      </c>
      <c r="AY50" s="102">
        <f>VLOOKUP($A50,情景假设!$A$436:$AP$499,COLUMN(情景假设!AF$436),0)</f>
        <v>8550.6215201613049</v>
      </c>
      <c r="AZ50" s="65">
        <f>VLOOKUP($A50,情景假设!$A$436:$AP$499,COLUMN(情景假设!AG$436),0)</f>
        <v>8850.2393012548619</v>
      </c>
      <c r="BA50" s="100">
        <f>VLOOKUP($A50,情景假设!$A$436:$AP$499,COLUMN(情景假设!AH$436),0)</f>
        <v>9132.5456120166036</v>
      </c>
      <c r="BB50" s="100">
        <f>VLOOKUP($A50,情景假设!$A$436:$AP$499,COLUMN(情景假设!AI$436),0)</f>
        <v>9393.952821177103</v>
      </c>
      <c r="BC50" s="100">
        <f>VLOOKUP($A50,情景假设!$A$436:$AP$499,COLUMN(情景假设!AJ$436),0)</f>
        <v>9630.8533657118787</v>
      </c>
      <c r="BD50" s="66">
        <f>VLOOKUP($A50,情景假设!$A$436:$AP$499,COLUMN(情景假设!AK$436),0)</f>
        <v>9839.685556934468</v>
      </c>
      <c r="BE50" s="100">
        <f>VLOOKUP($A50,情景假设!$A$436:$AP$499,COLUMN(情景假设!AL$436),0)</f>
        <v>10017.00535076899</v>
      </c>
      <c r="BF50" s="100">
        <f>VLOOKUP($A50,情景假设!$A$436:$AP$499,COLUMN(情景假设!AM$436),0)</f>
        <v>10159.56258916566</v>
      </c>
      <c r="BG50" s="100">
        <f>VLOOKUP($A50,情景假设!$A$436:$AP$499,COLUMN(情景假设!AN$436),0)</f>
        <v>10264.37986133396</v>
      </c>
      <c r="BH50" s="100">
        <f>VLOOKUP($A50,情景假设!$A$436:$AP$499,COLUMN(情景假设!AO$436),0)</f>
        <v>10328.831806433849</v>
      </c>
      <c r="BI50" s="102">
        <f>VLOOKUP($A50,情景假设!$A$436:$AP$499,COLUMN(情景假设!AP$436),0)</f>
        <v>10350.72240480419</v>
      </c>
    </row>
    <row r="51" spans="1:61" x14ac:dyDescent="0.2">
      <c r="A51" s="23" t="s">
        <v>103</v>
      </c>
      <c r="B51" s="53"/>
      <c r="C51" s="54"/>
      <c r="D51" s="54"/>
      <c r="E51" s="54"/>
      <c r="F51" s="55"/>
      <c r="G51" s="53"/>
      <c r="H51" s="54"/>
      <c r="I51" s="54">
        <f>'历史数据 (2001-2022, 当年价) '!I51*I$77</f>
        <v>163.00121187963498</v>
      </c>
      <c r="J51" s="54">
        <f>'历史数据 (2001-2022, 当年价) '!J51*J$77</f>
        <v>169.9672234422103</v>
      </c>
      <c r="K51" s="55">
        <f>'历史数据 (2001-2022, 当年价) '!K51*K$77</f>
        <v>196.4186255294118</v>
      </c>
      <c r="L51" s="53">
        <f>'历史数据 (2001-2022, 当年价) '!L51*L$77</f>
        <v>222.32964722611601</v>
      </c>
      <c r="M51" s="54">
        <f>'历史数据 (2001-2022, 当年价) '!M51*M$77</f>
        <v>236.20857147082742</v>
      </c>
      <c r="N51" s="54">
        <f>'历史数据 (2001-2022, 当年价) '!N51*N$77</f>
        <v>259.16922848586364</v>
      </c>
      <c r="O51" s="54">
        <f>'历史数据 (2001-2022, 当年价) '!O51*O$77</f>
        <v>278.53808139535778</v>
      </c>
      <c r="P51" s="54">
        <f>'历史数据 (2001-2022, 当年价) '!P51*P$77</f>
        <v>287.50526069023118</v>
      </c>
      <c r="Q51" s="53">
        <f>'历史数据 (2001-2022, 当年价) '!Q51*Q$77</f>
        <v>298.80928044207468</v>
      </c>
      <c r="R51" s="54">
        <f>'历史数据 (2001-2022, 当年价) '!R51*R$77</f>
        <v>332.09867260573429</v>
      </c>
      <c r="S51" s="54">
        <f>'历史数据 (2001-2022, 当年价) '!S51*S$77</f>
        <v>369.0279075690683</v>
      </c>
      <c r="T51" s="54">
        <f>'历史数据 (2001-2022, 当年价) '!T51*T$77</f>
        <v>405.26130946507971</v>
      </c>
      <c r="U51" s="55">
        <f>'历史数据 (2001-2022, 当年价) '!U51*U$77</f>
        <v>379.09823240746709</v>
      </c>
      <c r="V51" s="54">
        <f>'历史数据 (2001-2022, 当年价) '!V51*V$77</f>
        <v>416.42224208501489</v>
      </c>
      <c r="W51" s="54">
        <f>'历史数据 (2001-2022, 当年价) '!W51*W$77</f>
        <v>474.62286420659473</v>
      </c>
      <c r="X51" s="100">
        <f>VLOOKUP($A51,情景假设!$A$436:$AP$499,COLUMN(情景假设!E$436),0)</f>
        <v>485.62796172595949</v>
      </c>
      <c r="Y51" s="100">
        <f>VLOOKUP($A51,情景假设!$A$436:$AP$499,COLUMN(情景假设!F$436),0)</f>
        <v>513.32975866288893</v>
      </c>
      <c r="Z51" s="101">
        <f>VLOOKUP($A51,情景假设!$A$436:$AP$499,COLUMN(情景假设!G$436),0)</f>
        <v>549.50093037040415</v>
      </c>
      <c r="AA51" s="65">
        <f>VLOOKUP($A51,情景假设!$A$436:$AP$499,COLUMN(情景假设!H$436),0)</f>
        <v>585.99479503975851</v>
      </c>
      <c r="AB51" s="100">
        <f>VLOOKUP($A51,情景假设!$A$436:$AP$499,COLUMN(情景假设!I$436),0)</f>
        <v>621.12200481932064</v>
      </c>
      <c r="AC51" s="100">
        <f>VLOOKUP($A51,情景假设!$A$436:$AP$499,COLUMN(情景假设!J$436),0)</f>
        <v>655.17149676758788</v>
      </c>
      <c r="AD51" s="100">
        <f>VLOOKUP($A51,情景假设!$A$436:$AP$499,COLUMN(情景假设!K$436),0)</f>
        <v>688.59694204444543</v>
      </c>
      <c r="AE51" s="102">
        <f>VLOOKUP($A51,情景假设!$A$436:$AP$499,COLUMN(情景假设!L$436),0)</f>
        <v>722.01179321956931</v>
      </c>
      <c r="AF51" s="100">
        <f>VLOOKUP($A51,情景假设!$A$436:$AP$499,COLUMN(情景假设!M$436),0)</f>
        <v>756.0229161141059</v>
      </c>
      <c r="AG51" s="100">
        <f>VLOOKUP($A51,情景假设!$A$436:$AP$499,COLUMN(情景假设!N$436),0)</f>
        <v>790.67958496016342</v>
      </c>
      <c r="AH51" s="100">
        <f>VLOOKUP($A51,情景假设!$A$436:$AP$499,COLUMN(情景假设!O$436),0)</f>
        <v>825.8661902126903</v>
      </c>
      <c r="AI51" s="100">
        <f>VLOOKUP($A51,情景假设!$A$436:$AP$499,COLUMN(情景假设!P$436),0)</f>
        <v>861.45211644783774</v>
      </c>
      <c r="AJ51" s="101">
        <f>VLOOKUP($A51,情景假设!$A$436:$AP$499,COLUMN(情景假设!Q$436),0)</f>
        <v>897.29157409159723</v>
      </c>
      <c r="AK51" s="65">
        <f>VLOOKUP($A51,情景假设!$A$436:$AP$499,COLUMN(情景假设!R$436),0)</f>
        <v>933.23355154152648</v>
      </c>
      <c r="AL51" s="100">
        <f>VLOOKUP($A51,情景假设!$A$436:$AP$499,COLUMN(情景假设!S$436),0)</f>
        <v>969.15488605490771</v>
      </c>
      <c r="AM51" s="100">
        <f>VLOOKUP($A51,情景假设!$A$436:$AP$499,COLUMN(情景假设!T$436),0)</f>
        <v>1004.936283508154</v>
      </c>
      <c r="AN51" s="100">
        <f>VLOOKUP($A51,情景假设!$A$436:$AP$499,COLUMN(情景假设!U$436),0)</f>
        <v>1040.453694137899</v>
      </c>
      <c r="AO51" s="66">
        <f>VLOOKUP($A51,情景假设!$A$436:$AP$499,COLUMN(情景假设!V$436),0)</f>
        <v>1075.5789135328159</v>
      </c>
      <c r="AP51" s="100">
        <f>VLOOKUP($A51,情景假设!$A$436:$AP$499,COLUMN(情景假设!W$436),0)</f>
        <v>1110.180248081195</v>
      </c>
      <c r="AQ51" s="100">
        <f>VLOOKUP($A51,情景假设!$A$436:$AP$499,COLUMN(情景假设!X$436),0)</f>
        <v>1144.1232414403801</v>
      </c>
      <c r="AR51" s="100">
        <f>VLOOKUP($A51,情景假设!$A$436:$AP$499,COLUMN(情景假设!Y$436),0)</f>
        <v>1177.271457689169</v>
      </c>
      <c r="AS51" s="100">
        <f>VLOOKUP($A51,情景假设!$A$436:$AP$499,COLUMN(情景假设!Z$436),0)</f>
        <v>1209.487315928933</v>
      </c>
      <c r="AT51" s="100">
        <f>VLOOKUP($A51,情景假设!$A$436:$AP$499,COLUMN(情景假设!AA$436),0)</f>
        <v>1240.632970227975</v>
      </c>
      <c r="AU51" s="65">
        <f>VLOOKUP($A51,情景假设!$A$436:$AP$499,COLUMN(情景假设!AB$436),0)</f>
        <v>1270.571227971159</v>
      </c>
      <c r="AV51" s="100">
        <f>VLOOKUP($A51,情景假设!$A$436:$AP$499,COLUMN(情景假设!AC$436),0)</f>
        <v>1299.1664988981299</v>
      </c>
      <c r="AW51" s="100">
        <f>VLOOKUP($A51,情景假设!$A$436:$AP$499,COLUMN(情景假设!AD$436),0)</f>
        <v>1326.2857664032069</v>
      </c>
      <c r="AX51" s="100">
        <f>VLOOKUP($A51,情景假设!$A$436:$AP$499,COLUMN(情景假设!AE$436),0)</f>
        <v>1351.7995720428089</v>
      </c>
      <c r="AY51" s="102">
        <f>VLOOKUP($A51,情景假设!$A$436:$AP$499,COLUMN(情景假设!AF$436),0)</f>
        <v>1375.5830036655241</v>
      </c>
      <c r="AZ51" s="65">
        <f>VLOOKUP($A51,情景假设!$A$436:$AP$499,COLUMN(情景假设!AG$436),0)</f>
        <v>1397.5166771587401</v>
      </c>
      <c r="BA51" s="100">
        <f>VLOOKUP($A51,情景假设!$A$436:$AP$499,COLUMN(情景假设!AH$436),0)</f>
        <v>1417.4877015050729</v>
      </c>
      <c r="BB51" s="100">
        <f>VLOOKUP($A51,情景假设!$A$436:$AP$499,COLUMN(情景假设!AI$436),0)</f>
        <v>1435.3906166719389</v>
      </c>
      <c r="BC51" s="100">
        <f>VLOOKUP($A51,情景假设!$A$436:$AP$499,COLUMN(情景假设!AJ$436),0)</f>
        <v>1451.128293826167</v>
      </c>
      <c r="BD51" s="66">
        <f>VLOOKUP($A51,情景假设!$A$436:$AP$499,COLUMN(情景假设!AK$436),0)</f>
        <v>1464.6127874786389</v>
      </c>
      <c r="BE51" s="100">
        <f>VLOOKUP($A51,情景假设!$A$436:$AP$499,COLUMN(情景假设!AL$436),0)</f>
        <v>1475.7661294252939</v>
      </c>
      <c r="BF51" s="100">
        <f>VLOOKUP($A51,情景假设!$A$436:$AP$499,COLUMN(情景假设!AM$436),0)</f>
        <v>1484.521054761278</v>
      </c>
      <c r="BG51" s="100">
        <f>VLOOKUP($A51,情景假设!$A$436:$AP$499,COLUMN(情景假设!AN$436),0)</f>
        <v>1490.821650803661</v>
      </c>
      <c r="BH51" s="100">
        <f>VLOOKUP($A51,情景假设!$A$436:$AP$499,COLUMN(情景假设!AO$436),0)</f>
        <v>1494.6239204605549</v>
      </c>
      <c r="BI51" s="102">
        <f>VLOOKUP($A51,情景假设!$A$436:$AP$499,COLUMN(情景假设!AP$436),0)</f>
        <v>1495.8962524241481</v>
      </c>
    </row>
    <row r="52" spans="1:61" x14ac:dyDescent="0.2">
      <c r="A52" s="23" t="s">
        <v>104</v>
      </c>
      <c r="B52" s="53"/>
      <c r="C52" s="54"/>
      <c r="D52" s="54"/>
      <c r="E52" s="54"/>
      <c r="F52" s="55"/>
      <c r="G52" s="53"/>
      <c r="H52" s="54"/>
      <c r="I52" s="54">
        <f>'历史数据 (2001-2022, 当年价) '!I52*I$77</f>
        <v>10649.638711539816</v>
      </c>
      <c r="J52" s="54">
        <f>'历史数据 (2001-2022, 当年价) '!J52*J$77</f>
        <v>10700.951638142691</v>
      </c>
      <c r="K52" s="55">
        <f>'历史数据 (2001-2022, 当年价) '!K52*K$77</f>
        <v>11534.955049889852</v>
      </c>
      <c r="L52" s="53">
        <f>'历史数据 (2001-2022, 当年价) '!L52*L$77</f>
        <v>12203.169573535575</v>
      </c>
      <c r="M52" s="54">
        <f>'历史数据 (2001-2022, 当年价) '!M52*M$77</f>
        <v>12198.207729660531</v>
      </c>
      <c r="N52" s="54">
        <f>'历史数据 (2001-2022, 当年价) '!N52*N$77</f>
        <v>12306.267191958539</v>
      </c>
      <c r="O52" s="54">
        <f>'历史数据 (2001-2022, 当年价) '!O52*O$77</f>
        <v>12057.930249434579</v>
      </c>
      <c r="P52" s="54">
        <f>'历史数据 (2001-2022, 当年价) '!P52*P$77</f>
        <v>11496.645752598572</v>
      </c>
      <c r="Q52" s="53">
        <f>'历史数据 (2001-2022, 当年价) '!Q52*Q$77</f>
        <v>11757.936502161634</v>
      </c>
      <c r="R52" s="54">
        <f>'历史数据 (2001-2022, 当年价) '!R52*R$77</f>
        <v>12829.820765210363</v>
      </c>
      <c r="S52" s="54">
        <f>'历史数据 (2001-2022, 当年价) '!S52*S$77</f>
        <v>14000.998845353402</v>
      </c>
      <c r="T52" s="54">
        <f>'历史数据 (2001-2022, 当年价) '!T52*T$77</f>
        <v>14376.753818674912</v>
      </c>
      <c r="U52" s="55">
        <f>'历史数据 (2001-2022, 当年价) '!U52*U$77</f>
        <v>14171.804811655176</v>
      </c>
      <c r="V52" s="54">
        <f>'历史数据 (2001-2022, 当年价) '!V52*V$77</f>
        <v>16363.884569742619</v>
      </c>
      <c r="W52" s="54">
        <f>'历史数据 (2001-2022, 当年价) '!W52*W$77</f>
        <v>17470.728074872739</v>
      </c>
      <c r="X52" s="100">
        <f>VLOOKUP($A52,情景假设!$A$436:$AP$499,COLUMN(情景假设!E$436),0)</f>
        <v>18003.918471405032</v>
      </c>
      <c r="Y52" s="100">
        <f>VLOOKUP($A52,情景假设!$A$436:$AP$499,COLUMN(情景假设!F$436),0)</f>
        <v>19307.853582702111</v>
      </c>
      <c r="Z52" s="101">
        <f>VLOOKUP($A52,情景假设!$A$436:$AP$499,COLUMN(情景假设!G$436),0)</f>
        <v>20903.074560656405</v>
      </c>
      <c r="AA52" s="65">
        <f>VLOOKUP($A52,情景假设!$A$436:$AP$499,COLUMN(情景假设!H$436),0)</f>
        <v>22295.121339627109</v>
      </c>
      <c r="AB52" s="100">
        <f>VLOOKUP($A52,情景假设!$A$436:$AP$499,COLUMN(情景假设!I$436),0)</f>
        <v>23421.315063046099</v>
      </c>
      <c r="AC52" s="100">
        <f>VLOOKUP($A52,情景假设!$A$436:$AP$499,COLUMN(情景假设!J$436),0)</f>
        <v>24372.98610812788</v>
      </c>
      <c r="AD52" s="100">
        <f>VLOOKUP($A52,情景假设!$A$436:$AP$499,COLUMN(情景假设!K$436),0)</f>
        <v>25269.491223595989</v>
      </c>
      <c r="AE52" s="102">
        <f>VLOOKUP($A52,情景假设!$A$436:$AP$499,COLUMN(情景假设!L$436),0)</f>
        <v>26252.387774113136</v>
      </c>
      <c r="AF52" s="100">
        <f>VLOOKUP($A52,情景假设!$A$436:$AP$499,COLUMN(情景假设!M$436),0)</f>
        <v>27450.57652167471</v>
      </c>
      <c r="AG52" s="100">
        <f>VLOOKUP($A52,情景假设!$A$436:$AP$499,COLUMN(情景假设!N$436),0)</f>
        <v>28866.649383821499</v>
      </c>
      <c r="AH52" s="100">
        <f>VLOOKUP($A52,情景假设!$A$436:$AP$499,COLUMN(情景假设!O$436),0)</f>
        <v>30464.002411062331</v>
      </c>
      <c r="AI52" s="100">
        <f>VLOOKUP($A52,情景假设!$A$436:$AP$499,COLUMN(情景假设!P$436),0)</f>
        <v>32196.350755430249</v>
      </c>
      <c r="AJ52" s="101">
        <f>VLOOKUP($A52,情景假设!$A$436:$AP$499,COLUMN(情景假设!Q$436),0)</f>
        <v>34004.694141999251</v>
      </c>
      <c r="AK52" s="65">
        <f>VLOOKUP($A52,情景假设!$A$436:$AP$499,COLUMN(情景假设!R$436),0)</f>
        <v>35828.073493289477</v>
      </c>
      <c r="AL52" s="100">
        <f>VLOOKUP($A52,情景假设!$A$436:$AP$499,COLUMN(情景假设!S$436),0)</f>
        <v>37646.605228528242</v>
      </c>
      <c r="AM52" s="100">
        <f>VLOOKUP($A52,情景假设!$A$436:$AP$499,COLUMN(情景假设!T$436),0)</f>
        <v>39451.887041584618</v>
      </c>
      <c r="AN52" s="100">
        <f>VLOOKUP($A52,情景假设!$A$436:$AP$499,COLUMN(情景假设!U$436),0)</f>
        <v>41235.489757408694</v>
      </c>
      <c r="AO52" s="66">
        <f>VLOOKUP($A52,情景假设!$A$436:$AP$499,COLUMN(情景假设!V$436),0)</f>
        <v>42989.041866059008</v>
      </c>
      <c r="AP52" s="100">
        <f>VLOOKUP($A52,情景假设!$A$436:$AP$499,COLUMN(情景假设!W$436),0)</f>
        <v>44704.312922320343</v>
      </c>
      <c r="AQ52" s="100">
        <f>VLOOKUP($A52,情景假设!$A$436:$AP$499,COLUMN(情景假设!X$436),0)</f>
        <v>46373.294510654203</v>
      </c>
      <c r="AR52" s="100">
        <f>VLOOKUP($A52,情景假设!$A$436:$AP$499,COLUMN(情景假设!Y$436),0)</f>
        <v>47988.277550911291</v>
      </c>
      <c r="AS52" s="100">
        <f>VLOOKUP($A52,情景假设!$A$436:$AP$499,COLUMN(情景假设!Z$436),0)</f>
        <v>49541.924820182867</v>
      </c>
      <c r="AT52" s="100">
        <f>VLOOKUP($A52,情景假设!$A$436:$AP$499,COLUMN(情景假设!AA$436),0)</f>
        <v>51027.337686936378</v>
      </c>
      <c r="AU52" s="65">
        <f>VLOOKUP($A52,情景假设!$A$436:$AP$499,COLUMN(情景假设!AB$436),0)</f>
        <v>52438.116191276262</v>
      </c>
      <c r="AV52" s="100">
        <f>VLOOKUP($A52,情景假设!$A$436:$AP$499,COLUMN(情景假设!AC$436),0)</f>
        <v>53768.411755673333</v>
      </c>
      <c r="AW52" s="100">
        <f>VLOOKUP($A52,情景假设!$A$436:$AP$499,COLUMN(情景假设!AD$436),0)</f>
        <v>55012.971969531623</v>
      </c>
      <c r="AX52" s="100">
        <f>VLOOKUP($A52,情景假设!$A$436:$AP$499,COLUMN(情景假设!AE$436),0)</f>
        <v>56167.17705425874</v>
      </c>
      <c r="AY52" s="102">
        <f>VLOOKUP($A52,情景假设!$A$436:$AP$499,COLUMN(情景假设!AF$436),0)</f>
        <v>57227.067778962941</v>
      </c>
      <c r="AZ52" s="65">
        <f>VLOOKUP($A52,情景假设!$A$436:$AP$499,COLUMN(情景假设!AG$436),0)</f>
        <v>58189.364756639479</v>
      </c>
      <c r="BA52" s="100">
        <f>VLOOKUP($A52,情景假设!$A$436:$AP$499,COLUMN(情景假设!AH$436),0)</f>
        <v>59051.479203235976</v>
      </c>
      <c r="BB52" s="100">
        <f>VLOOKUP($A52,情景假设!$A$436:$AP$499,COLUMN(情景假设!AI$436),0)</f>
        <v>59811.515384203369</v>
      </c>
      <c r="BC52" s="100">
        <f>VLOOKUP($A52,情景假设!$A$436:$AP$499,COLUMN(情景假设!AJ$436),0)</f>
        <v>60468.265102457888</v>
      </c>
      <c r="BD52" s="66">
        <f>VLOOKUP($A52,情景假设!$A$436:$AP$499,COLUMN(情景假设!AK$436),0)</f>
        <v>61021.194696022627</v>
      </c>
      <c r="BE52" s="100">
        <f>VLOOKUP($A52,情景假设!$A$436:$AP$499,COLUMN(情景假设!AL$436),0)</f>
        <v>61470.425111459372</v>
      </c>
      <c r="BF52" s="100">
        <f>VLOOKUP($A52,情景假设!$A$436:$AP$499,COLUMN(情景假设!AM$436),0)</f>
        <v>61816.705699539423</v>
      </c>
      <c r="BG52" s="100">
        <f>VLOOKUP($A52,情景假设!$A$436:$AP$499,COLUMN(情景假设!AN$436),0)</f>
        <v>62061.382441985683</v>
      </c>
      <c r="BH52" s="100">
        <f>VLOOKUP($A52,情景假设!$A$436:$AP$499,COLUMN(情景假设!AO$436),0)</f>
        <v>62206.361362531497</v>
      </c>
      <c r="BI52" s="102">
        <f>VLOOKUP($A52,情景假设!$A$436:$AP$499,COLUMN(情景假设!AP$436),0)</f>
        <v>62254.067902494091</v>
      </c>
    </row>
    <row r="53" spans="1:61" x14ac:dyDescent="0.2">
      <c r="A53" s="23" t="s">
        <v>105</v>
      </c>
      <c r="B53" s="53"/>
      <c r="C53" s="54"/>
      <c r="D53" s="54"/>
      <c r="E53" s="54"/>
      <c r="F53" s="55"/>
      <c r="G53" s="53"/>
      <c r="H53" s="54"/>
      <c r="I53" s="54">
        <f>'历史数据 (2001-2022, 当年价) '!I53*I$77</f>
        <v>635.44685597040052</v>
      </c>
      <c r="J53" s="54">
        <f>'历史数据 (2001-2022, 当年价) '!J53*J$77</f>
        <v>690.31214519662922</v>
      </c>
      <c r="K53" s="55">
        <f>'历史数据 (2001-2022, 当年价) '!K53*K$77</f>
        <v>790.36890513133335</v>
      </c>
      <c r="L53" s="53">
        <f>'历史数据 (2001-2022, 当年价) '!L53*L$77</f>
        <v>858.93810846948372</v>
      </c>
      <c r="M53" s="54">
        <f>'历史数据 (2001-2022, 当年价) '!M53*M$77</f>
        <v>913.37500817935734</v>
      </c>
      <c r="N53" s="54">
        <f>'历史数据 (2001-2022, 当年价) '!N53*N$77</f>
        <v>1018.6453797166182</v>
      </c>
      <c r="O53" s="54">
        <f>'历史数据 (2001-2022, 当年价) '!O53*O$77</f>
        <v>1137.7437969036205</v>
      </c>
      <c r="P53" s="54">
        <f>'历史数据 (2001-2022, 当年价) '!P53*P$77</f>
        <v>1199.1978904190339</v>
      </c>
      <c r="Q53" s="53">
        <f>'历史数据 (2001-2022, 当年价) '!Q53*Q$77</f>
        <v>1337.6292732244519</v>
      </c>
      <c r="R53" s="54">
        <f>'历史数据 (2001-2022, 当年价) '!R53*R$77</f>
        <v>1523.2072734394874</v>
      </c>
      <c r="S53" s="54">
        <f>'历史数据 (2001-2022, 当年价) '!S53*S$77</f>
        <v>1785.1032639547602</v>
      </c>
      <c r="T53" s="54">
        <f>'历史数据 (2001-2022, 当年价) '!T53*T$77</f>
        <v>1919.0682487030381</v>
      </c>
      <c r="U53" s="55">
        <f>'历史数据 (2001-2022, 当年价) '!U53*U$77</f>
        <v>1856.4384809055559</v>
      </c>
      <c r="V53" s="54">
        <f>'历史数据 (2001-2022, 当年价) '!V53*V$77</f>
        <v>2282.7594992660579</v>
      </c>
      <c r="W53" s="54">
        <f>'历史数据 (2001-2022, 当年价) '!W53*W$77</f>
        <v>2464.9908072284757</v>
      </c>
      <c r="X53" s="100">
        <f>VLOOKUP($A53,情景假设!$A$436:$AP$499,COLUMN(情景假设!E$436),0)</f>
        <v>2563.1453662283752</v>
      </c>
      <c r="Y53" s="100">
        <f>VLOOKUP($A53,情景假设!$A$436:$AP$499,COLUMN(情景假设!F$436),0)</f>
        <v>2812.9886487803351</v>
      </c>
      <c r="Z53" s="101">
        <f>VLOOKUP($A53,情景假设!$A$436:$AP$499,COLUMN(情景假设!G$436),0)</f>
        <v>3142.5409330594121</v>
      </c>
      <c r="AA53" s="65">
        <f>VLOOKUP($A53,情景假设!$A$436:$AP$499,COLUMN(情景假设!H$436),0)</f>
        <v>3469.31049234068</v>
      </c>
      <c r="AB53" s="100">
        <f>VLOOKUP($A53,情景假设!$A$436:$AP$499,COLUMN(情景假设!I$436),0)</f>
        <v>3772.1088290665721</v>
      </c>
      <c r="AC53" s="100">
        <f>VLOOKUP($A53,情景假设!$A$436:$AP$499,COLUMN(情景假设!J$436),0)</f>
        <v>4052.1289831847362</v>
      </c>
      <c r="AD53" s="100">
        <f>VLOOKUP($A53,情景假设!$A$436:$AP$499,COLUMN(情景假设!K$436),0)</f>
        <v>4314.3909296842476</v>
      </c>
      <c r="AE53" s="102">
        <f>VLOOKUP($A53,情景假设!$A$436:$AP$499,COLUMN(情景假设!L$436),0)</f>
        <v>4567.4320829053504</v>
      </c>
      <c r="AF53" s="100">
        <f>VLOOKUP($A53,情景假设!$A$436:$AP$499,COLUMN(情景假设!M$436),0)</f>
        <v>4820.833409441595</v>
      </c>
      <c r="AG53" s="100">
        <f>VLOOKUP($A53,情景假设!$A$436:$AP$499,COLUMN(情景假设!N$436),0)</f>
        <v>5077.5954073674193</v>
      </c>
      <c r="AH53" s="100">
        <f>VLOOKUP($A53,情景假设!$A$436:$AP$499,COLUMN(情景假设!O$436),0)</f>
        <v>5339.1287174793188</v>
      </c>
      <c r="AI53" s="100">
        <f>VLOOKUP($A53,情景假设!$A$436:$AP$499,COLUMN(情景假设!P$436),0)</f>
        <v>5607.2433901784507</v>
      </c>
      <c r="AJ53" s="101">
        <f>VLOOKUP($A53,情景假设!$A$436:$AP$499,COLUMN(情景假设!Q$436),0)</f>
        <v>5884.1743146374411</v>
      </c>
      <c r="AK53" s="65">
        <f>VLOOKUP($A53,情景假设!$A$436:$AP$499,COLUMN(情景假设!R$436),0)</f>
        <v>6172.0344208061078</v>
      </c>
      <c r="AL53" s="100">
        <f>VLOOKUP($A53,情景假设!$A$436:$AP$499,COLUMN(情景假设!S$436),0)</f>
        <v>6470.8926164884124</v>
      </c>
      <c r="AM53" s="100">
        <f>VLOOKUP($A53,情景假设!$A$436:$AP$499,COLUMN(情景假设!T$436),0)</f>
        <v>6780.1396744170524</v>
      </c>
      <c r="AN53" s="100">
        <f>VLOOKUP($A53,情景假设!$A$436:$AP$499,COLUMN(情景假设!U$436),0)</f>
        <v>7099.0009348954272</v>
      </c>
      <c r="AO53" s="66">
        <f>VLOOKUP($A53,情景假设!$A$436:$AP$499,COLUMN(情景假设!V$436),0)</f>
        <v>7426.5228470895727</v>
      </c>
      <c r="AP53" s="100">
        <f>VLOOKUP($A53,情景假设!$A$436:$AP$499,COLUMN(情景假设!W$436),0)</f>
        <v>7761.5606488786689</v>
      </c>
      <c r="AQ53" s="100">
        <f>VLOOKUP($A53,情景假设!$A$436:$AP$499,COLUMN(情景假设!X$436),0)</f>
        <v>8102.7676535323226</v>
      </c>
      <c r="AR53" s="100">
        <f>VLOOKUP($A53,情景假设!$A$436:$AP$499,COLUMN(情景假设!Y$436),0)</f>
        <v>8448.5866541916585</v>
      </c>
      <c r="AS53" s="100">
        <f>VLOOKUP($A53,情景假设!$A$436:$AP$499,COLUMN(情景假设!Z$436),0)</f>
        <v>8797.2439912852533</v>
      </c>
      <c r="AT53" s="100">
        <f>VLOOKUP($A53,情景假设!$A$436:$AP$499,COLUMN(情景假设!AA$436),0)</f>
        <v>9146.7468504910121</v>
      </c>
      <c r="AU53" s="65">
        <f>VLOOKUP($A53,情景假设!$A$436:$AP$499,COLUMN(情景假设!AB$436),0)</f>
        <v>9494.8843663654043</v>
      </c>
      <c r="AV53" s="100">
        <f>VLOOKUP($A53,情景假设!$A$436:$AP$499,COLUMN(情景假设!AC$436),0)</f>
        <v>9839.2330959576393</v>
      </c>
      <c r="AW53" s="100">
        <f>VLOOKUP($A53,情景假设!$A$436:$AP$499,COLUMN(情景假设!AD$436),0)</f>
        <v>10177.1673943723</v>
      </c>
      <c r="AX53" s="100">
        <f>VLOOKUP($A53,情景假设!$A$436:$AP$499,COLUMN(情景假设!AE$436),0)</f>
        <v>10505.875167414841</v>
      </c>
      <c r="AY53" s="102">
        <f>VLOOKUP($A53,情景假设!$A$436:$AP$499,COLUMN(情景假设!AF$436),0)</f>
        <v>10822.37939274312</v>
      </c>
      <c r="AZ53" s="65">
        <f>VLOOKUP($A53,情景假设!$A$436:$AP$499,COLUMN(情景假设!AG$436),0)</f>
        <v>11123.565688723869</v>
      </c>
      <c r="BA53" s="100">
        <f>VLOOKUP($A53,情景假设!$A$436:$AP$499,COLUMN(情景假设!AH$436),0)</f>
        <v>11406.21606884249</v>
      </c>
      <c r="BB53" s="100">
        <f>VLOOKUP($A53,情景假设!$A$436:$AP$499,COLUMN(情景假设!AI$436),0)</f>
        <v>11667.04884969317</v>
      </c>
      <c r="BC53" s="100">
        <f>VLOOKUP($A53,情景假设!$A$436:$AP$499,COLUMN(情景假设!AJ$436),0)</f>
        <v>11902.764484441381</v>
      </c>
      <c r="BD53" s="66">
        <f>VLOOKUP($A53,情景假设!$A$436:$AP$499,COLUMN(情景假设!AK$436),0)</f>
        <v>12110.096875034729</v>
      </c>
      <c r="BE53" s="100">
        <f>VLOOKUP($A53,情景假设!$A$436:$AP$499,COLUMN(情景假设!AL$436),0)</f>
        <v>12285.86948098169</v>
      </c>
      <c r="BF53" s="100">
        <f>VLOOKUP($A53,情景假设!$A$436:$AP$499,COLUMN(情景假设!AM$436),0)</f>
        <v>12427.05529769426</v>
      </c>
      <c r="BG53" s="100">
        <f>VLOOKUP($A53,情景假设!$A$436:$AP$499,COLUMN(情景假设!AN$436),0)</f>
        <v>12530.839532443129</v>
      </c>
      <c r="BH53" s="100">
        <f>VLOOKUP($A53,情景假设!$A$436:$AP$499,COLUMN(情景假设!AO$436),0)</f>
        <v>12594.683571705889</v>
      </c>
      <c r="BI53" s="102">
        <f>VLOOKUP($A53,情景假设!$A$436:$AP$499,COLUMN(情景假设!AP$436),0)</f>
        <v>12616.388622141119</v>
      </c>
    </row>
    <row r="54" spans="1:61" x14ac:dyDescent="0.2">
      <c r="A54" s="24" t="s">
        <v>106</v>
      </c>
      <c r="B54" s="53"/>
      <c r="C54" s="54"/>
      <c r="D54" s="54"/>
      <c r="E54" s="54"/>
      <c r="F54" s="55"/>
      <c r="G54" s="53"/>
      <c r="H54" s="54"/>
      <c r="I54" s="54">
        <f>'历史数据 (2001-2022, 当年价) '!I54*I$77</f>
        <v>772.52531059024352</v>
      </c>
      <c r="J54" s="54">
        <f>'历史数据 (2001-2022, 当年价) '!J54*J$77</f>
        <v>769.65677167553315</v>
      </c>
      <c r="K54" s="55">
        <f>'历史数据 (2001-2022, 当年价) '!K54*K$77</f>
        <v>789.2808019013371</v>
      </c>
      <c r="L54" s="58">
        <f>'历史数据 (2001-2022, 当年价) '!L54*L$77</f>
        <v>813.7681388479034</v>
      </c>
      <c r="M54" s="59">
        <f>'历史数据 (2001-2022, 当年价) '!M54*M$77</f>
        <v>809.56374762604992</v>
      </c>
      <c r="N54" s="59">
        <f>'历史数据 (2001-2022, 当年价) '!N54*N$77</f>
        <v>820.58064700482055</v>
      </c>
      <c r="O54" s="59">
        <f>'历史数据 (2001-2022, 当年价) '!O54*O$77</f>
        <v>844.93068560736822</v>
      </c>
      <c r="P54" s="59">
        <f>'历史数据 (2001-2022, 当年价) '!P54*P$77</f>
        <v>846.48120875534187</v>
      </c>
      <c r="Q54" s="58">
        <f>'历史数据 (2001-2022, 当年价) '!Q54*Q$77</f>
        <v>883.89316881893217</v>
      </c>
      <c r="R54" s="59">
        <f>'历史数据 (2001-2022, 当年价) '!R54*R$77</f>
        <v>972.5233546006923</v>
      </c>
      <c r="S54" s="59">
        <f>'历史数据 (2001-2022, 当年价) '!S54*S$77</f>
        <v>1034.1872244828596</v>
      </c>
      <c r="T54" s="59">
        <f>'历史数据 (2001-2022, 当年价) '!T54*T$77</f>
        <v>1075.902264997181</v>
      </c>
      <c r="U54" s="60">
        <f>'历史数据 (2001-2022, 当年价) '!U54*U$77</f>
        <v>1091.7883404123318</v>
      </c>
      <c r="V54" s="59">
        <f>'历史数据 (2001-2022, 当年价) '!V54*V$77</f>
        <v>1244.7503877019715</v>
      </c>
      <c r="W54" s="59">
        <f>'历史数据 (2001-2022, 当年价) '!W54*W$77</f>
        <v>1298.5975960878834</v>
      </c>
      <c r="X54" s="104">
        <f>VLOOKUP($A54,情景假设!$A$436:$AP$499,COLUMN(情景假设!E$436),0)</f>
        <v>1334.1195824908259</v>
      </c>
      <c r="Y54" s="104">
        <f>VLOOKUP($A54,情景假设!$A$436:$AP$499,COLUMN(情景假设!F$436),0)</f>
        <v>1423.109414502971</v>
      </c>
      <c r="Z54" s="105">
        <f>VLOOKUP($A54,情景假设!$A$436:$AP$499,COLUMN(情景假设!G$436),0)</f>
        <v>1537.905864413684</v>
      </c>
      <c r="AA54" s="68">
        <f>VLOOKUP($A54,情景假设!$A$436:$AP$499,COLUMN(情景假设!H$436),0)</f>
        <v>1650.036537613254</v>
      </c>
      <c r="AB54" s="104">
        <f>VLOOKUP($A54,情景假设!$A$436:$AP$499,COLUMN(情景假设!I$436),0)</f>
        <v>1752.8855791675071</v>
      </c>
      <c r="AC54" s="104">
        <f>VLOOKUP($A54,情景假设!$A$436:$AP$499,COLUMN(情景假设!J$436),0)</f>
        <v>1846.857913174829</v>
      </c>
      <c r="AD54" s="104">
        <f>VLOOKUP($A54,情景假设!$A$436:$AP$499,COLUMN(情景假设!K$436),0)</f>
        <v>1933.1120183112621</v>
      </c>
      <c r="AE54" s="106">
        <f>VLOOKUP($A54,情景假设!$A$436:$AP$499,COLUMN(情景假设!L$436),0)</f>
        <v>2013.482631127127</v>
      </c>
      <c r="AF54" s="104">
        <f>VLOOKUP($A54,情景假设!$A$436:$AP$499,COLUMN(情景假设!M$436),0)</f>
        <v>2090.05365447542</v>
      </c>
      <c r="AG54" s="104">
        <f>VLOOKUP($A54,情景假设!$A$436:$AP$499,COLUMN(情景假设!N$436),0)</f>
        <v>2163.951753256054</v>
      </c>
      <c r="AH54" s="104">
        <f>VLOOKUP($A54,情景假设!$A$436:$AP$499,COLUMN(情景假设!O$436),0)</f>
        <v>2236.1856338619059</v>
      </c>
      <c r="AI54" s="104">
        <f>VLOOKUP($A54,情景假设!$A$436:$AP$499,COLUMN(情景假设!P$436),0)</f>
        <v>2307.9575860350642</v>
      </c>
      <c r="AJ54" s="105">
        <f>VLOOKUP($A54,情景假设!$A$436:$AP$499,COLUMN(情景假设!Q$436),0)</f>
        <v>2380.658134718979</v>
      </c>
      <c r="AK54" s="68">
        <f>VLOOKUP($A54,情景假设!$A$436:$AP$499,COLUMN(情景假设!R$436),0)</f>
        <v>2455.5517612682779</v>
      </c>
      <c r="AL54" s="104">
        <f>VLOOKUP($A54,情景假设!$A$436:$AP$499,COLUMN(情景假设!S$436),0)</f>
        <v>2532.7587839679359</v>
      </c>
      <c r="AM54" s="104">
        <f>VLOOKUP($A54,情景假设!$A$436:$AP$499,COLUMN(情景假设!T$436),0)</f>
        <v>2612.0719376339698</v>
      </c>
      <c r="AN54" s="104">
        <f>VLOOKUP($A54,情景假设!$A$436:$AP$499,COLUMN(情景假设!U$436),0)</f>
        <v>2693.2513760725078</v>
      </c>
      <c r="AO54" s="69">
        <f>VLOOKUP($A54,情景假设!$A$436:$AP$499,COLUMN(情景假设!V$436),0)</f>
        <v>2776.0225445505921</v>
      </c>
      <c r="AP54" s="104">
        <f>VLOOKUP($A54,情景假设!$A$436:$AP$499,COLUMN(情景假设!W$436),0)</f>
        <v>2860.074303972197</v>
      </c>
      <c r="AQ54" s="104">
        <f>VLOOKUP($A54,情景假设!$A$436:$AP$499,COLUMN(情景假设!X$436),0)</f>
        <v>2945.0573753129652</v>
      </c>
      <c r="AR54" s="104">
        <f>VLOOKUP($A54,情景假设!$A$436:$AP$499,COLUMN(情景假设!Y$436),0)</f>
        <v>3030.5831780704689</v>
      </c>
      <c r="AS54" s="104">
        <f>VLOOKUP($A54,情景假设!$A$436:$AP$499,COLUMN(情景假设!Z$436),0)</f>
        <v>3116.2231405374841</v>
      </c>
      <c r="AT54" s="104">
        <f>VLOOKUP($A54,情景假设!$A$436:$AP$499,COLUMN(情景假设!AA$436),0)</f>
        <v>3201.5085622594902</v>
      </c>
      <c r="AU54" s="68">
        <f>VLOOKUP($A54,情景假设!$A$436:$AP$499,COLUMN(情景假设!AB$436),0)</f>
        <v>3285.9311097323161</v>
      </c>
      <c r="AV54" s="104">
        <f>VLOOKUP($A54,情景假设!$A$436:$AP$499,COLUMN(情景假设!AC$436),0)</f>
        <v>3368.9440248606888</v>
      </c>
      <c r="AW54" s="104">
        <f>VLOOKUP($A54,情景假设!$A$436:$AP$499,COLUMN(情景假设!AD$436),0)</f>
        <v>3449.964121572606</v>
      </c>
      <c r="AX54" s="104">
        <f>VLOOKUP($A54,情景假设!$A$436:$AP$499,COLUMN(情景假设!AE$436),0)</f>
        <v>3528.3746389297421</v>
      </c>
      <c r="AY54" s="106">
        <f>VLOOKUP($A54,情景假设!$A$436:$AP$499,COLUMN(情景假设!AF$436),0)</f>
        <v>3603.5290088000602</v>
      </c>
      <c r="AZ54" s="68">
        <f>VLOOKUP($A54,情景假设!$A$436:$AP$499,COLUMN(情景假设!AG$436),0)</f>
        <v>3674.755582440519</v>
      </c>
      <c r="BA54" s="104">
        <f>VLOOKUP($A54,情景假设!$A$436:$AP$499,COLUMN(情景假设!AH$436),0)</f>
        <v>3741.3633430444088</v>
      </c>
      <c r="BB54" s="104">
        <f>VLOOKUP($A54,情景假设!$A$436:$AP$499,COLUMN(情景假设!AI$436),0)</f>
        <v>3802.6486104222222</v>
      </c>
      <c r="BC54" s="104">
        <f>VLOOKUP($A54,情景假设!$A$436:$AP$499,COLUMN(情景假设!AJ$436),0)</f>
        <v>3857.902719633817</v>
      </c>
      <c r="BD54" s="69">
        <f>VLOOKUP($A54,情景假设!$A$436:$AP$499,COLUMN(情景假设!AK$436),0)</f>
        <v>3906.4206278572228</v>
      </c>
      <c r="BE54" s="104">
        <f>VLOOKUP($A54,情景假设!$A$436:$AP$499,COLUMN(情景假设!AL$436),0)</f>
        <v>3947.510373534476</v>
      </c>
      <c r="BF54" s="104">
        <f>VLOOKUP($A54,情景假设!$A$436:$AP$499,COLUMN(情景假设!AM$436),0)</f>
        <v>3980.5032795346901</v>
      </c>
      <c r="BG54" s="104">
        <f>VLOOKUP($A54,情景假设!$A$436:$AP$499,COLUMN(情景假设!AN$436),0)</f>
        <v>4004.7647585749742</v>
      </c>
      <c r="BH54" s="104">
        <f>VLOOKUP($A54,情景假设!$A$436:$AP$499,COLUMN(情景假设!AO$436),0)</f>
        <v>4019.7055454882311</v>
      </c>
      <c r="BI54" s="106">
        <f>VLOOKUP($A54,情景假设!$A$436:$AP$499,COLUMN(情景假设!AP$436),0)</f>
        <v>4024.7931483460702</v>
      </c>
    </row>
    <row r="55" spans="1:61" x14ac:dyDescent="0.2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">
      <c r="A56" s="33" t="s">
        <v>16</v>
      </c>
      <c r="B56" s="34">
        <f>B2-B3-B4-B5</f>
        <v>85159.972603165224</v>
      </c>
      <c r="C56" s="35">
        <f t="shared" ref="C56:W56" si="5">C2-C3-C4-C5</f>
        <v>95166.703516711757</v>
      </c>
      <c r="D56" s="35">
        <f t="shared" si="5"/>
        <v>104088.24150810447</v>
      </c>
      <c r="E56" s="35">
        <f t="shared" si="5"/>
        <v>112231.0158089881</v>
      </c>
      <c r="F56" s="5">
        <f t="shared" si="5"/>
        <v>125401.69192976059</v>
      </c>
      <c r="G56" s="34">
        <f t="shared" si="5"/>
        <v>142978.37226587938</v>
      </c>
      <c r="H56" s="35">
        <f t="shared" si="5"/>
        <v>167541.49267001179</v>
      </c>
      <c r="I56" s="35">
        <f t="shared" si="5"/>
        <v>183610.20739593869</v>
      </c>
      <c r="J56" s="35">
        <f t="shared" si="5"/>
        <v>208205.9118021396</v>
      </c>
      <c r="K56" s="5">
        <f t="shared" si="5"/>
        <v>229127.61075000683</v>
      </c>
      <c r="L56" s="34">
        <f t="shared" si="5"/>
        <v>251708.3636572689</v>
      </c>
      <c r="M56" s="35">
        <f t="shared" si="5"/>
        <v>278805.76639792533</v>
      </c>
      <c r="N56" s="35">
        <f t="shared" si="5"/>
        <v>310001.39344416757</v>
      </c>
      <c r="O56" s="35">
        <f t="shared" si="5"/>
        <v>342958.0095287055</v>
      </c>
      <c r="P56" s="5">
        <f t="shared" si="5"/>
        <v>386077.17871781316</v>
      </c>
      <c r="Q56" s="34">
        <f t="shared" si="5"/>
        <v>425343.01125934906</v>
      </c>
      <c r="R56" s="35">
        <f t="shared" si="5"/>
        <v>457751.78044071991</v>
      </c>
      <c r="S56" s="35">
        <f t="shared" si="5"/>
        <v>493758.45247992256</v>
      </c>
      <c r="T56" s="35">
        <f t="shared" si="5"/>
        <v>533245.36875375663</v>
      </c>
      <c r="U56" s="5">
        <f t="shared" si="5"/>
        <v>546822.9</v>
      </c>
      <c r="V56" s="34">
        <f>V2-V3-V4-V5</f>
        <v>582938.40935426694</v>
      </c>
      <c r="W56" s="35">
        <f t="shared" si="5"/>
        <v>591543.43563865288</v>
      </c>
      <c r="X56" s="107">
        <f>情景假设!E33</f>
        <v>610396.0676769698</v>
      </c>
      <c r="Y56" s="107">
        <f>情景假设!F33</f>
        <v>657744.90266100608</v>
      </c>
      <c r="Z56" s="108">
        <f>情景假设!G33</f>
        <v>718853.7527198795</v>
      </c>
      <c r="AA56" s="109">
        <f>情景假设!H33</f>
        <v>777854.56696972658</v>
      </c>
      <c r="AB56" s="107">
        <f>情景假设!I33</f>
        <v>831304.93426241726</v>
      </c>
      <c r="AC56" s="107">
        <f>情景假设!J33</f>
        <v>880126.75330987968</v>
      </c>
      <c r="AD56" s="107">
        <f>情景假设!K33</f>
        <v>925966.41790304147</v>
      </c>
      <c r="AE56" s="108">
        <f>情景假设!L33</f>
        <v>971114.89775757503</v>
      </c>
      <c r="AF56" s="109">
        <f>情景假设!M33</f>
        <v>1017891.9365977709</v>
      </c>
      <c r="AG56" s="107">
        <f>情景假设!N33</f>
        <v>1066702.219010755</v>
      </c>
      <c r="AH56" s="107">
        <f>情景假设!O33</f>
        <v>1117383.3139548372</v>
      </c>
      <c r="AI56" s="107">
        <f>情景假设!P33</f>
        <v>1169718.9054980157</v>
      </c>
      <c r="AJ56" s="110">
        <f>情景假设!Q33</f>
        <v>1223429.8122714206</v>
      </c>
      <c r="AK56" s="109">
        <f>情景假设!R33</f>
        <v>1278210.97975802</v>
      </c>
      <c r="AL56" s="107">
        <f>情景假设!S33</f>
        <v>1333880.6613972653</v>
      </c>
      <c r="AM56" s="107">
        <f>情景假设!T33</f>
        <v>1390278.3473276664</v>
      </c>
      <c r="AN56" s="107">
        <f>情景假设!U33</f>
        <v>1447224.2331528116</v>
      </c>
      <c r="AO56" s="110">
        <f>情景假设!V33</f>
        <v>1504518.932644174</v>
      </c>
      <c r="AP56" s="109">
        <f>情景假设!W33</f>
        <v>1561943.4218027152</v>
      </c>
      <c r="AQ56" s="107">
        <f>情景假设!X33</f>
        <v>1619259.246968925</v>
      </c>
      <c r="AR56" s="107">
        <f>情景假设!Y33</f>
        <v>1676209.0286832915</v>
      </c>
      <c r="AS56" s="107">
        <f>情景假设!Z33</f>
        <v>1732517.2909913934</v>
      </c>
      <c r="AT56" s="110">
        <f>情景假设!AA33</f>
        <v>1787891.6427469261</v>
      </c>
      <c r="AU56" s="109">
        <f>情景假设!AB33</f>
        <v>1842024.3331005992</v>
      </c>
      <c r="AV56" s="107">
        <f>情景假设!AC33</f>
        <v>1894594.1977124191</v>
      </c>
      <c r="AW56" s="107">
        <f>情景假设!AD33</f>
        <v>1945269.0052671041</v>
      </c>
      <c r="AX56" s="107">
        <f>情景假设!AE33</f>
        <v>1993708.205632874</v>
      </c>
      <c r="AY56" s="108">
        <f>情景假设!AF33</f>
        <v>2039566.0715622883</v>
      </c>
      <c r="AZ56" s="109">
        <f>情景假设!AG33</f>
        <v>2082495.2153317365</v>
      </c>
      <c r="BA56" s="107">
        <f>情景假设!AH33</f>
        <v>2122150.4503596653</v>
      </c>
      <c r="BB56" s="107">
        <f>情景假设!AI33</f>
        <v>2158192.9559064968</v>
      </c>
      <c r="BC56" s="107">
        <f>情景假设!AJ33</f>
        <v>2190294.6907798471</v>
      </c>
      <c r="BD56" s="110">
        <f>情景假设!AK33</f>
        <v>2218142.9899461484</v>
      </c>
      <c r="BE56" s="109">
        <f>情景假设!AL33</f>
        <v>2241445.2665333981</v>
      </c>
      <c r="BF56" s="107">
        <f>情景假设!AM33</f>
        <v>2259933.7313854047</v>
      </c>
      <c r="BG56" s="107">
        <f>情景假设!AN33</f>
        <v>2273370.0336010819</v>
      </c>
      <c r="BH56" s="107">
        <f>情景假设!AO33</f>
        <v>2281549.7188648963</v>
      </c>
      <c r="BI56" s="108">
        <f>情景假设!AP33</f>
        <v>2284306.3983216048</v>
      </c>
    </row>
    <row r="57" spans="1:61" x14ac:dyDescent="0.2">
      <c r="A57" s="36" t="s">
        <v>61</v>
      </c>
      <c r="B57" s="50">
        <f>B$77*'历史数据 (2001-2022, 当年价) '!B57</f>
        <v>12922.19691913198</v>
      </c>
      <c r="C57" s="51">
        <f>C$77*'历史数据 (2001-2022, 当年价) '!C57</f>
        <v>14005.145364926902</v>
      </c>
      <c r="D57" s="51">
        <f>D$77*'历史数据 (2001-2022, 当年价) '!D57</f>
        <v>14410.716652702284</v>
      </c>
      <c r="E57" s="51">
        <f>E$77*'历史数据 (2001-2022, 当年价) '!E57</f>
        <v>15841.240702858573</v>
      </c>
      <c r="F57" s="52">
        <f>F$77*'历史数据 (2001-2022, 当年价) '!F57</f>
        <v>17478.670029358709</v>
      </c>
      <c r="G57" s="50">
        <f>G$77*'历史数据 (2001-2022, 当年价) '!G57</f>
        <v>19206.903926131014</v>
      </c>
      <c r="H57" s="51">
        <f>H$77*'历史数据 (2001-2022, 当年价) '!H57</f>
        <v>21357.812046410043</v>
      </c>
      <c r="I57" s="51">
        <f>I$77*'历史数据 (2001-2022, 当年价) '!I57</f>
        <v>22214.293173693201</v>
      </c>
      <c r="J57" s="51">
        <f>J$77*'历史数据 (2001-2022, 当年价) '!J57</f>
        <v>22471.738420302012</v>
      </c>
      <c r="K57" s="52">
        <f>K$77*'历史数据 (2001-2022, 当年价) '!K57</f>
        <v>23894.578991226455</v>
      </c>
      <c r="L57" s="50">
        <f>L$77*'历史数据 (2001-2022, 当年价) '!L57</f>
        <v>25720.526961160911</v>
      </c>
      <c r="M57" s="51">
        <f>M$77*'历史数据 (2001-2022, 当年价) '!M57</f>
        <v>27354.589707269035</v>
      </c>
      <c r="N57" s="51">
        <f>N$77*'历史数据 (2001-2022, 当年价) '!N57</f>
        <v>29353.002496532965</v>
      </c>
      <c r="O57" s="51">
        <f>O$77*'历史数据 (2001-2022, 当年价) '!O57</f>
        <v>31825.567469102905</v>
      </c>
      <c r="P57" s="52">
        <f>P$77*'历史数据 (2001-2022, 当年价) '!P57</f>
        <v>34027.489263973992</v>
      </c>
      <c r="Q57" s="50">
        <f>Q$77*'历史数据 (2001-2022, 当年价) '!Q57</f>
        <v>36297.463499736106</v>
      </c>
      <c r="R57" s="51">
        <f>R$77*'历史数据 (2001-2022, 当年价) '!R57</f>
        <v>39121.852645308427</v>
      </c>
      <c r="S57" s="51">
        <f>S$77*'历史数据 (2001-2022, 当年价) '!S57</f>
        <v>41053.77693860625</v>
      </c>
      <c r="T57" s="51">
        <f>T$77*'历史数据 (2001-2022, 当年价) '!T57</f>
        <v>42691.5780889854</v>
      </c>
      <c r="U57" s="51">
        <f>U$77*'历史数据 (2001-2022, 当年价) '!U57</f>
        <v>40582.9</v>
      </c>
      <c r="V57" s="50">
        <f>V$77*'历史数据 (2001-2022, 当年价) '!V57</f>
        <v>44991.98369146973</v>
      </c>
      <c r="W57" s="51">
        <f>W$77*'历史数据 (2001-2022, 当年价) '!W57</f>
        <v>46450.003049149032</v>
      </c>
      <c r="X57" s="104">
        <f>VLOOKUP($A57,情景假设!$A$436:$AP$499,COLUMN(情景假设!E$436),0)</f>
        <v>47719.385525712882</v>
      </c>
      <c r="Y57" s="95">
        <f>VLOOKUP($A57,情景假设!$A$436:$AP$499,COLUMN(情景假设!F$436),0)</f>
        <v>50897.49808385285</v>
      </c>
      <c r="Z57" s="98">
        <f>VLOOKUP($A57,情景假设!$A$436:$AP$499,COLUMN(情景假设!G$436),0)</f>
        <v>54992.312083070778</v>
      </c>
      <c r="AA57" s="95">
        <f>VLOOKUP($A57,情景假设!$A$436:$AP$499,COLUMN(情景假设!H$436),0)</f>
        <v>58983.241003012437</v>
      </c>
      <c r="AB57" s="95">
        <f>VLOOKUP($A57,情景假设!$A$436:$AP$499,COLUMN(情景假设!I$436),0)</f>
        <v>62634.893699069253</v>
      </c>
      <c r="AC57" s="95">
        <f>VLOOKUP($A57,情景假设!$A$436:$AP$499,COLUMN(情景假设!J$436),0)</f>
        <v>65964.574616870697</v>
      </c>
      <c r="AD57" s="95">
        <f>VLOOKUP($A57,情景假设!$A$436:$AP$499,COLUMN(情景假设!K$436),0)</f>
        <v>69017.233466315593</v>
      </c>
      <c r="AE57" s="96">
        <f>VLOOKUP($A57,情景假设!$A$436:$AP$499,COLUMN(情景假设!L$436),0)</f>
        <v>71862.502434060545</v>
      </c>
      <c r="AF57" s="97">
        <f>VLOOKUP($A57,情景假设!$A$436:$AP$499,COLUMN(情景假设!M$436),0)</f>
        <v>74574.758698370511</v>
      </c>
      <c r="AG57" s="95">
        <f>VLOOKUP($A57,情景假设!$A$436:$AP$499,COLUMN(情景假设!N$436),0)</f>
        <v>77175.085137201662</v>
      </c>
      <c r="AH57" s="95">
        <f>VLOOKUP($A57,情景假设!$A$436:$AP$499,COLUMN(情景假设!O$436),0)</f>
        <v>79672.821773787582</v>
      </c>
      <c r="AI57" s="95">
        <f>VLOOKUP($A57,情景假设!$A$436:$AP$499,COLUMN(情景假设!P$436),0)</f>
        <v>82081.102783218696</v>
      </c>
      <c r="AJ57" s="98">
        <f>VLOOKUP($A57,情景假设!$A$436:$AP$499,COLUMN(情景假设!Q$436),0)</f>
        <v>84416.657046728025</v>
      </c>
      <c r="AK57" s="95">
        <f>VLOOKUP($A57,情景假设!$A$436:$AP$499,COLUMN(情景假设!R$436),0)</f>
        <v>86694.88086215833</v>
      </c>
      <c r="AL57" s="95">
        <f>VLOOKUP($A57,情景假设!$A$436:$AP$499,COLUMN(情景假设!S$436),0)</f>
        <v>88914.489714764772</v>
      </c>
      <c r="AM57" s="95">
        <f>VLOOKUP($A57,情景假设!$A$436:$AP$499,COLUMN(情景假设!T$436),0)</f>
        <v>91069.955882559341</v>
      </c>
      <c r="AN57" s="95">
        <f>VLOOKUP($A57,情景假设!$A$436:$AP$499,COLUMN(情景假设!U$436),0)</f>
        <v>93156.020777521509</v>
      </c>
      <c r="AO57" s="95">
        <f>VLOOKUP($A57,情景假设!$A$436:$AP$499,COLUMN(情景假设!V$436),0)</f>
        <v>95167.720410557027</v>
      </c>
      <c r="AP57" s="97">
        <f>VLOOKUP($A57,情景假设!$A$436:$AP$499,COLUMN(情景假设!W$436),0)</f>
        <v>97100.408359350215</v>
      </c>
      <c r="AQ57" s="95">
        <f>VLOOKUP($A57,情景假设!$A$436:$AP$499,COLUMN(情景假设!X$436),0)</f>
        <v>98949.776105386205</v>
      </c>
      <c r="AR57" s="95">
        <f>VLOOKUP($A57,情景假设!$A$436:$AP$499,COLUMN(情景假设!Y$436),0)</f>
        <v>100711.87063754159</v>
      </c>
      <c r="AS57" s="95">
        <f>VLOOKUP($A57,情景假设!$A$436:$AP$499,COLUMN(情景假设!Z$436),0)</f>
        <v>102383.10925082079</v>
      </c>
      <c r="AT57" s="99">
        <f>VLOOKUP($A57,情景假设!$A$436:$AP$499,COLUMN(情景假设!AA$436),0)</f>
        <v>103960.2914995731</v>
      </c>
      <c r="AU57" s="95">
        <f>VLOOKUP($A57,情景假设!$A$436:$AP$499,COLUMN(情景假设!AB$436),0)</f>
        <v>105440.60829452481</v>
      </c>
      <c r="AV57" s="95">
        <f>VLOOKUP($A57,情景假设!$A$436:$AP$499,COLUMN(情景假设!AC$436),0)</f>
        <v>106821.64816176939</v>
      </c>
      <c r="AW57" s="95">
        <f>VLOOKUP($A57,情景假设!$A$436:$AP$499,COLUMN(情景假设!AD$436),0)</f>
        <v>108101.40070920999</v>
      </c>
      <c r="AX57" s="95">
        <f>VLOOKUP($A57,情景假设!$A$436:$AP$499,COLUMN(情景假设!AE$436),0)</f>
        <v>109278.257371502</v>
      </c>
      <c r="AY57" s="96">
        <f>VLOOKUP($A57,情景假设!$A$436:$AP$499,COLUMN(情景假设!AF$436),0)</f>
        <v>110351.0095280939</v>
      </c>
      <c r="AZ57" s="97">
        <f>VLOOKUP($A57,情景假设!$A$436:$AP$499,COLUMN(情景假设!AG$436),0)</f>
        <v>111318.84411028679</v>
      </c>
      <c r="BA57" s="95">
        <f>VLOOKUP($A57,情景假设!$A$436:$AP$499,COLUMN(情景假设!AH$436),0)</f>
        <v>112181.3368321779</v>
      </c>
      <c r="BB57" s="95">
        <f>VLOOKUP($A57,情景假设!$A$436:$AP$499,COLUMN(情景假设!AI$436),0)</f>
        <v>112938.4431968181</v>
      </c>
      <c r="BC57" s="95">
        <f>VLOOKUP($A57,情景假设!$A$436:$AP$499,COLUMN(情景假设!AJ$436),0)</f>
        <v>113590.48744281429</v>
      </c>
      <c r="BD57" s="99">
        <f>VLOOKUP($A57,情景假设!$A$436:$AP$499,COLUMN(情景假设!AK$436),0)</f>
        <v>114138.1496079333</v>
      </c>
      <c r="BE57" s="95">
        <f>VLOOKUP($A57,情景假设!$A$436:$AP$499,COLUMN(情景假设!AL$436),0)</f>
        <v>114582.4508950154</v>
      </c>
      <c r="BF57" s="95">
        <f>VLOOKUP($A57,情景假设!$A$436:$AP$499,COLUMN(情景假设!AM$436),0)</f>
        <v>114924.7375317401</v>
      </c>
      <c r="BG57" s="95">
        <f>VLOOKUP($A57,情景假设!$A$436:$AP$499,COLUMN(情景假设!AN$436),0)</f>
        <v>115166.6633195826</v>
      </c>
      <c r="BH57" s="95">
        <f>VLOOKUP($A57,情景假设!$A$436:$AP$499,COLUMN(情景假设!AO$436),0)</f>
        <v>115310.1710687595</v>
      </c>
      <c r="BI57" s="98">
        <f>VLOOKUP($A57,情景假设!$A$436:$AP$499,COLUMN(情景假设!AP$436),0)</f>
        <v>115357.47311524105</v>
      </c>
    </row>
    <row r="58" spans="1:61" x14ac:dyDescent="0.2">
      <c r="A58" s="40" t="s">
        <v>62</v>
      </c>
      <c r="B58" s="53">
        <f>B$77*'历史数据 (2001-2022, 当年价) '!B58</f>
        <v>17152.616485966111</v>
      </c>
      <c r="C58" s="54">
        <f>C$77*'历史数据 (2001-2022, 当年价) '!C58</f>
        <v>18681.749754360146</v>
      </c>
      <c r="D58" s="54">
        <f>D$77*'历史数据 (2001-2022, 当年价) '!D58</f>
        <v>20339.742996748846</v>
      </c>
      <c r="E58" s="54">
        <f>E$77*'历史数据 (2001-2022, 当年价) '!E58</f>
        <v>21201.883194183185</v>
      </c>
      <c r="F58" s="55">
        <f>F$77*'历史数据 (2001-2022, 当年价) '!F58</f>
        <v>22884.560803942069</v>
      </c>
      <c r="G58" s="53">
        <f>G$77*'历史数据 (2001-2022, 当年价) '!G58</f>
        <v>26058.395523850108</v>
      </c>
      <c r="H58" s="54">
        <f>H$77*'历史数据 (2001-2022, 当年价) '!H58</f>
        <v>30623.280761177761</v>
      </c>
      <c r="I58" s="54">
        <f>I$77*'历史数据 (2001-2022, 当年价) '!I58</f>
        <v>35540.208943581521</v>
      </c>
      <c r="J58" s="54">
        <f>J$77*'历史数据 (2001-2022, 当年价) '!J58</f>
        <v>39448.493208340893</v>
      </c>
      <c r="K58" s="55">
        <f>K$77*'历史数据 (2001-2022, 当年价) '!K58</f>
        <v>45678.365859529622</v>
      </c>
      <c r="L58" s="53">
        <f>L$77*'历史数据 (2001-2022, 当年价) '!L58</f>
        <v>51500.521306789298</v>
      </c>
      <c r="M58" s="54">
        <f>M$77*'历史数据 (2001-2022, 当年价) '!M58</f>
        <v>57367.259264602661</v>
      </c>
      <c r="N58" s="54">
        <f>N$77*'历史数据 (2001-2022, 当年价) '!N58</f>
        <v>63443.814282969681</v>
      </c>
      <c r="O58" s="54">
        <f>O$77*'历史数据 (2001-2022, 当年价) '!O58</f>
        <v>70456.495572018976</v>
      </c>
      <c r="P58" s="55">
        <f>P$77*'历史数据 (2001-2022, 当年价) '!P58</f>
        <v>75503.463751392177</v>
      </c>
      <c r="Q58" s="53">
        <f>Q$77*'历史数据 (2001-2022, 当年价) '!Q58</f>
        <v>81020.819704871668</v>
      </c>
      <c r="R58" s="54">
        <f>R$77*'历史数据 (2001-2022, 当年价) '!R58</f>
        <v>85528.934305470306</v>
      </c>
      <c r="S58" s="54">
        <f>S$77*'历史数据 (2001-2022, 当年价) '!S58</f>
        <v>90483.044653986115</v>
      </c>
      <c r="T58" s="54">
        <f>T$77*'历史数据 (2001-2022, 当年价) '!T58</f>
        <v>96158.315337849839</v>
      </c>
      <c r="U58" s="54">
        <f>U$77*'历史数据 (2001-2022, 当年价) '!U58</f>
        <v>96086.1</v>
      </c>
      <c r="V58" s="53">
        <f>V$77*'历史数据 (2001-2022, 当年价) '!V58</f>
        <v>105634.48778242921</v>
      </c>
      <c r="W58" s="54">
        <f>W$77*'历史数据 (2001-2022, 当年价) '!W58</f>
        <v>107085.79216328831</v>
      </c>
      <c r="X58" s="100">
        <f>VLOOKUP($A58,情景假设!$A$436:$AP$499,COLUMN(情景假设!E$436),0)</f>
        <v>110187.96727611531</v>
      </c>
      <c r="Y58" s="100">
        <f>VLOOKUP($A58,情景假设!$A$436:$AP$499,COLUMN(情景假设!F$436),0)</f>
        <v>117957.96750736541</v>
      </c>
      <c r="Z58" s="102">
        <f>VLOOKUP($A58,情景假设!$A$436:$AP$499,COLUMN(情景假设!G$436),0)</f>
        <v>127964.76884782439</v>
      </c>
      <c r="AA58" s="100">
        <f>VLOOKUP($A58,情景假设!$A$436:$AP$499,COLUMN(情景假设!H$436),0)</f>
        <v>137678.80771818751</v>
      </c>
      <c r="AB58" s="100">
        <f>VLOOKUP($A58,情景假设!$A$436:$AP$499,COLUMN(情景假设!I$436),0)</f>
        <v>146540.60186296809</v>
      </c>
      <c r="AC58" s="100">
        <f>VLOOKUP($A58,情景假设!$A$436:$AP$499,COLUMN(情景假设!J$436),0)</f>
        <v>154642.18370388859</v>
      </c>
      <c r="AD58" s="100">
        <f>VLOOKUP($A58,情景假设!$A$436:$AP$499,COLUMN(情景假设!K$436),0)</f>
        <v>162159.3663120229</v>
      </c>
      <c r="AE58" s="101">
        <f>VLOOKUP($A58,情景假设!$A$436:$AP$499,COLUMN(情景假设!L$436),0)</f>
        <v>169342.16156357829</v>
      </c>
      <c r="AF58" s="65">
        <f>VLOOKUP($A58,情景假设!$A$436:$AP$499,COLUMN(情景假设!M$436),0)</f>
        <v>176448.3357606479</v>
      </c>
      <c r="AG58" s="100">
        <f>VLOOKUP($A58,情景假设!$A$436:$AP$499,COLUMN(情景假设!N$436),0)</f>
        <v>183544.66397431781</v>
      </c>
      <c r="AH58" s="100">
        <f>VLOOKUP($A58,情景假设!$A$436:$AP$499,COLUMN(情景假设!O$436),0)</f>
        <v>190649.42022298739</v>
      </c>
      <c r="AI58" s="100">
        <f>VLOOKUP($A58,情景假设!$A$436:$AP$499,COLUMN(情景假设!P$436),0)</f>
        <v>197786.4536308721</v>
      </c>
      <c r="AJ58" s="102">
        <f>VLOOKUP($A58,情景假设!$A$436:$AP$499,COLUMN(情景假设!Q$436),0)</f>
        <v>204985.30425726311</v>
      </c>
      <c r="AK58" s="100">
        <f>VLOOKUP($A58,情景假设!$A$436:$AP$499,COLUMN(情景假设!R$436),0)</f>
        <v>212271.57931000841</v>
      </c>
      <c r="AL58" s="100">
        <f>VLOOKUP($A58,情景假设!$A$436:$AP$499,COLUMN(情景假设!S$436),0)</f>
        <v>219635.11576058681</v>
      </c>
      <c r="AM58" s="100">
        <f>VLOOKUP($A58,情景假设!$A$436:$AP$499,COLUMN(情景假设!T$436),0)</f>
        <v>227054.6387168736</v>
      </c>
      <c r="AN58" s="100">
        <f>VLOOKUP($A58,情景假设!$A$436:$AP$499,COLUMN(情景假设!U$436),0)</f>
        <v>234506.8480005973</v>
      </c>
      <c r="AO58" s="100">
        <f>VLOOKUP($A58,情景假设!$A$436:$AP$499,COLUMN(情景假设!V$436),0)</f>
        <v>241966.42170261391</v>
      </c>
      <c r="AP58" s="65">
        <f>VLOOKUP($A58,情景假设!$A$436:$AP$499,COLUMN(情景假设!W$436),0)</f>
        <v>249406.04196877961</v>
      </c>
      <c r="AQ58" s="100">
        <f>VLOOKUP($A58,情景假设!$A$436:$AP$499,COLUMN(情景假设!X$436),0)</f>
        <v>256796.4451499577</v>
      </c>
      <c r="AR58" s="100">
        <f>VLOOKUP($A58,情景假设!$A$436:$AP$499,COLUMN(情景假设!Y$436),0)</f>
        <v>264106.49830739439</v>
      </c>
      <c r="AS58" s="100">
        <f>VLOOKUP($A58,情景假设!$A$436:$AP$499,COLUMN(情景假设!Z$436),0)</f>
        <v>271303.30386490159</v>
      </c>
      <c r="AT58" s="66">
        <f>VLOOKUP($A58,情景假设!$A$436:$AP$499,COLUMN(情景假设!AA$436),0)</f>
        <v>278352.33393878088</v>
      </c>
      <c r="AU58" s="100">
        <f>VLOOKUP($A58,情景假设!$A$436:$AP$499,COLUMN(情景假设!AB$436),0)</f>
        <v>285217.59555267682</v>
      </c>
      <c r="AV58" s="100">
        <f>VLOOKUP($A58,情景假设!$A$436:$AP$499,COLUMN(情景假设!AC$436),0)</f>
        <v>291861.82755674998</v>
      </c>
      <c r="AW58" s="100">
        <f>VLOOKUP($A58,情景假设!$A$436:$AP$499,COLUMN(情景假设!AD$436),0)</f>
        <v>298246.72961905139</v>
      </c>
      <c r="AX58" s="100">
        <f>VLOOKUP($A58,情景假设!$A$436:$AP$499,COLUMN(情景假设!AE$436),0)</f>
        <v>304333.22314427211</v>
      </c>
      <c r="AY58" s="101">
        <f>VLOOKUP($A58,情景假设!$A$436:$AP$499,COLUMN(情景假设!AF$436),0)</f>
        <v>310081.74340518378</v>
      </c>
      <c r="AZ58" s="65">
        <f>VLOOKUP($A58,情景假设!$A$436:$AP$499,COLUMN(情景假设!AG$436),0)</f>
        <v>315452.56155162217</v>
      </c>
      <c r="BA58" s="100">
        <f>VLOOKUP($A58,情景假设!$A$436:$AP$499,COLUMN(情景假设!AH$436),0)</f>
        <v>320406.13449927513</v>
      </c>
      <c r="BB58" s="100">
        <f>VLOOKUP($A58,情景假设!$A$436:$AP$499,COLUMN(情景假设!AI$436),0)</f>
        <v>324903.48000671092</v>
      </c>
      <c r="BC58" s="100">
        <f>VLOOKUP($A58,情景假设!$A$436:$AP$499,COLUMN(情景假设!AJ$436),0)</f>
        <v>328906.57353714848</v>
      </c>
      <c r="BD58" s="66">
        <f>VLOOKUP($A58,情景假设!$A$436:$AP$499,COLUMN(情景假设!AK$436),0)</f>
        <v>332378.76278655202</v>
      </c>
      <c r="BE58" s="100">
        <f>VLOOKUP($A58,情景假设!$A$436:$AP$499,COLUMN(情景假设!AL$436),0)</f>
        <v>335285.19505910389</v>
      </c>
      <c r="BF58" s="100">
        <f>VLOOKUP($A58,情景假设!$A$436:$AP$499,COLUMN(情景假设!AM$436),0)</f>
        <v>337593.25200355757</v>
      </c>
      <c r="BG58" s="100">
        <f>VLOOKUP($A58,情景假设!$A$436:$AP$499,COLUMN(情景假设!AN$436),0)</f>
        <v>339272.9856097934</v>
      </c>
      <c r="BH58" s="100">
        <f>VLOOKUP($A58,情景假设!$A$436:$AP$499,COLUMN(情景假设!AO$436),0)</f>
        <v>340297.54882474308</v>
      </c>
      <c r="BI58" s="102">
        <f>VLOOKUP($A58,情景假设!$A$436:$AP$499,COLUMN(情景假设!AP$436),0)</f>
        <v>340643.61370201141</v>
      </c>
    </row>
    <row r="59" spans="1:61" x14ac:dyDescent="0.2">
      <c r="A59" s="40" t="s">
        <v>63</v>
      </c>
      <c r="B59" s="53">
        <f>B$77*'历史数据 (2001-2022, 当年价) '!B59</f>
        <v>4513.6385874010248</v>
      </c>
      <c r="C59" s="54">
        <f>C$77*'历史数据 (2001-2022, 当年价) '!C59</f>
        <v>5092.0326235075754</v>
      </c>
      <c r="D59" s="54">
        <f>D$77*'历史数据 (2001-2022, 当年价) '!D59</f>
        <v>5691.7851781488607</v>
      </c>
      <c r="E59" s="54">
        <f>E$77*'历史数据 (2001-2022, 当年价) '!E59</f>
        <v>6238.1108824838657</v>
      </c>
      <c r="F59" s="55">
        <f>F$77*'历史数据 (2001-2022, 当年价) '!F59</f>
        <v>6873.8054741095848</v>
      </c>
      <c r="G59" s="53">
        <f>G$77*'历史数据 (2001-2022, 当年价) '!G59</f>
        <v>7553.6469442222424</v>
      </c>
      <c r="H59" s="54">
        <f>H$77*'历史数据 (2001-2022, 当年价) '!H59</f>
        <v>8113.2807727908448</v>
      </c>
      <c r="I59" s="54">
        <f>I$77*'历史数据 (2001-2022, 当年价) '!I59</f>
        <v>8979.4462881834588</v>
      </c>
      <c r="J59" s="54">
        <f>J$77*'历史数据 (2001-2022, 当年价) '!J59</f>
        <v>9462.0566134484743</v>
      </c>
      <c r="K59" s="55">
        <f>K$77*'历史数据 (2001-2022, 当年价) '!K59</f>
        <v>9810.4193647830252</v>
      </c>
      <c r="L59" s="53">
        <f>L$77*'历史数据 (2001-2022, 当年价) '!L59</f>
        <v>10086.374948865838</v>
      </c>
      <c r="M59" s="54">
        <f>M$77*'历史数据 (2001-2022, 当年价) '!M59</f>
        <v>10978.23468974103</v>
      </c>
      <c r="N59" s="54">
        <f>N$77*'历史数据 (2001-2022, 当年价) '!N59</f>
        <v>11528.425064808491</v>
      </c>
      <c r="O59" s="54">
        <f>O$77*'历史数据 (2001-2022, 当年价) '!O59</f>
        <v>12523.822103857652</v>
      </c>
      <c r="P59" s="55">
        <f>P$77*'历史数据 (2001-2022, 当年价) '!P59</f>
        <v>13720.594558606477</v>
      </c>
      <c r="Q59" s="53">
        <f>Q$77*'历史数据 (2001-2022, 当年价) '!Q59</f>
        <v>14954.528147087502</v>
      </c>
      <c r="R59" s="54">
        <f>R$77*'历史数据 (2001-2022, 当年价) '!R59</f>
        <v>15867.146170529086</v>
      </c>
      <c r="S59" s="54">
        <f>S$77*'历史数据 (2001-2022, 当年价) '!S59</f>
        <v>16814.082962921035</v>
      </c>
      <c r="T59" s="54">
        <f>T$77*'历史数据 (2001-2022, 当年价) '!T59</f>
        <v>17998.073570923636</v>
      </c>
      <c r="U59" s="54">
        <f>U$77*'历史数据 (2001-2022, 当年价) '!U59</f>
        <v>15285.4</v>
      </c>
      <c r="V59" s="53">
        <f>V$77*'历史数据 (2001-2022, 当年价) '!V59</f>
        <v>17067.645704961466</v>
      </c>
      <c r="W59" s="54">
        <f>W$77*'历史数据 (2001-2022, 当年价) '!W59</f>
        <v>16696.536385320014</v>
      </c>
      <c r="X59" s="100">
        <f>VLOOKUP($A59,情景假设!$A$436:$AP$499,COLUMN(情景假设!E$436),0)</f>
        <v>16997.043313022059</v>
      </c>
      <c r="Y59" s="100">
        <f>VLOOKUP($A59,情景假设!$A$436:$AP$499,COLUMN(情景假设!F$436),0)</f>
        <v>17740.302893875909</v>
      </c>
      <c r="Z59" s="102">
        <f>VLOOKUP($A59,情景假设!$A$436:$AP$499,COLUMN(情景假设!G$436),0)</f>
        <v>18681.396707030999</v>
      </c>
      <c r="AA59" s="100">
        <f>VLOOKUP($A59,情景假设!$A$436:$AP$499,COLUMN(情景假设!H$436),0)</f>
        <v>19587.113308879769</v>
      </c>
      <c r="AB59" s="100">
        <f>VLOOKUP($A59,情景假设!$A$436:$AP$499,COLUMN(情景假设!I$436),0)</f>
        <v>20409.147817653091</v>
      </c>
      <c r="AC59" s="100">
        <f>VLOOKUP($A59,情景假设!$A$436:$AP$499,COLUMN(情景假设!J$436),0)</f>
        <v>21153.650423673469</v>
      </c>
      <c r="AD59" s="100">
        <f>VLOOKUP($A59,情景假设!$A$436:$AP$499,COLUMN(情景假设!K$436),0)</f>
        <v>21830.539327657301</v>
      </c>
      <c r="AE59" s="101">
        <f>VLOOKUP($A59,情景假设!$A$436:$AP$499,COLUMN(情景假设!L$436),0)</f>
        <v>22453.030743542829</v>
      </c>
      <c r="AF59" s="65">
        <f>VLOOKUP($A59,情景假设!$A$436:$AP$499,COLUMN(情景假设!M$436),0)</f>
        <v>23034.448098570341</v>
      </c>
      <c r="AG59" s="100">
        <f>VLOOKUP($A59,情景假设!$A$436:$AP$499,COLUMN(情景假设!N$436),0)</f>
        <v>23579.095586706419</v>
      </c>
      <c r="AH59" s="100">
        <f>VLOOKUP($A59,情景假设!$A$436:$AP$499,COLUMN(情景假设!O$436),0)</f>
        <v>24089.368836874411</v>
      </c>
      <c r="AI59" s="100">
        <f>VLOOKUP($A59,情景假设!$A$436:$AP$499,COLUMN(情景假设!P$436),0)</f>
        <v>24568.299635803101</v>
      </c>
      <c r="AJ59" s="102">
        <f>VLOOKUP($A59,情景假设!$A$436:$AP$499,COLUMN(情景假设!Q$436),0)</f>
        <v>25019.500449763989</v>
      </c>
      <c r="AK59" s="100">
        <f>VLOOKUP($A59,情景假设!$A$436:$AP$499,COLUMN(情景假设!R$436),0)</f>
        <v>25446.2968933054</v>
      </c>
      <c r="AL59" s="100">
        <f>VLOOKUP($A59,情景假设!$A$436:$AP$499,COLUMN(情景假设!S$436),0)</f>
        <v>25849.13316179502</v>
      </c>
      <c r="AM59" s="100">
        <f>VLOOKUP($A59,情景假设!$A$436:$AP$499,COLUMN(情景假设!T$436),0)</f>
        <v>26227.80488123318</v>
      </c>
      <c r="AN59" s="100">
        <f>VLOOKUP($A59,情景假设!$A$436:$AP$499,COLUMN(情景假设!U$436),0)</f>
        <v>26582.24150690703</v>
      </c>
      <c r="AO59" s="100">
        <f>VLOOKUP($A59,情景假设!$A$436:$AP$499,COLUMN(情景假设!V$436),0)</f>
        <v>26912.50218168111</v>
      </c>
      <c r="AP59" s="65">
        <f>VLOOKUP($A59,情景假设!$A$436:$AP$499,COLUMN(情景假设!W$436),0)</f>
        <v>27218.770802404979</v>
      </c>
      <c r="AQ59" s="100">
        <f>VLOOKUP($A59,情景假设!$A$436:$AP$499,COLUMN(情景假设!X$436),0)</f>
        <v>27501.35040081845</v>
      </c>
      <c r="AR59" s="100">
        <f>VLOOKUP($A59,情景假设!$A$436:$AP$499,COLUMN(情景假设!Y$436),0)</f>
        <v>27760.656947018779</v>
      </c>
      <c r="AS59" s="100">
        <f>VLOOKUP($A59,情景假设!$A$436:$AP$499,COLUMN(情景假设!Z$436),0)</f>
        <v>27997.21268356271</v>
      </c>
      <c r="AT59" s="66">
        <f>VLOOKUP($A59,情景假设!$A$436:$AP$499,COLUMN(情景假设!AA$436),0)</f>
        <v>28211.639096761879</v>
      </c>
      <c r="AU59" s="100">
        <f>VLOOKUP($A59,情景假设!$A$436:$AP$499,COLUMN(情景假设!AB$436),0)</f>
        <v>28404.649628853502</v>
      </c>
      <c r="AV59" s="100">
        <f>VLOOKUP($A59,情景假设!$A$436:$AP$499,COLUMN(情景假设!AC$436),0)</f>
        <v>28577.042230676641</v>
      </c>
      <c r="AW59" s="100">
        <f>VLOOKUP($A59,情景假设!$A$436:$AP$499,COLUMN(情景假设!AD$436),0)</f>
        <v>28729.6918494317</v>
      </c>
      <c r="AX59" s="100">
        <f>VLOOKUP($A59,情景假设!$A$436:$AP$499,COLUMN(情景假设!AE$436),0)</f>
        <v>28863.542940242289</v>
      </c>
      <c r="AY59" s="101">
        <f>VLOOKUP($A59,情景假设!$A$436:$AP$499,COLUMN(情景假设!AF$436),0)</f>
        <v>28979.602083743321</v>
      </c>
      <c r="AZ59" s="65">
        <f>VLOOKUP($A59,情景假设!$A$436:$AP$499,COLUMN(情景假设!AG$436),0)</f>
        <v>29078.930784981669</v>
      </c>
      <c r="BA59" s="100">
        <f>VLOOKUP($A59,情景假设!$A$436:$AP$499,COLUMN(情景假设!AH$436),0)</f>
        <v>29162.638521683279</v>
      </c>
      <c r="BB59" s="100">
        <f>VLOOKUP($A59,情景假设!$A$436:$AP$499,COLUMN(情景假设!AI$436),0)</f>
        <v>29231.876102588711</v>
      </c>
      <c r="BC59" s="100">
        <f>VLOOKUP($A59,情景假设!$A$436:$AP$499,COLUMN(情景假设!AJ$436),0)</f>
        <v>29287.829389214821</v>
      </c>
      <c r="BD59" s="66">
        <f>VLOOKUP($A59,情景假设!$A$436:$AP$499,COLUMN(情景假设!AK$436),0)</f>
        <v>29331.713427209968</v>
      </c>
      <c r="BE59" s="100">
        <f>VLOOKUP($A59,情景假设!$A$436:$AP$499,COLUMN(情景假设!AL$436),0)</f>
        <v>29364.767026531059</v>
      </c>
      <c r="BF59" s="100">
        <f>VLOOKUP($A59,情景假设!$A$436:$AP$499,COLUMN(情景假设!AM$436),0)</f>
        <v>29388.247823098871</v>
      </c>
      <c r="BG59" s="100">
        <f>VLOOKUP($A59,情景假设!$A$436:$AP$499,COLUMN(情景假设!AN$436),0)</f>
        <v>29403.427848457381</v>
      </c>
      <c r="BH59" s="100">
        <f>VLOOKUP($A59,情景假设!$A$436:$AP$499,COLUMN(情景假设!AO$436),0)</f>
        <v>29411.589628350481</v>
      </c>
      <c r="BI59" s="102">
        <f>VLOOKUP($A59,情景假设!$A$436:$AP$499,COLUMN(情景假设!AP$436),0)</f>
        <v>29414.0228260886</v>
      </c>
    </row>
    <row r="60" spans="1:61" x14ac:dyDescent="0.2">
      <c r="A60" s="40" t="s">
        <v>64</v>
      </c>
      <c r="B60" s="53">
        <f>B$77*'历史数据 (2001-2022, 当年价) '!B60</f>
        <v>9784.408500699994</v>
      </c>
      <c r="C60" s="54">
        <f>C$77*'历史数据 (2001-2022, 当年价) '!C60</f>
        <v>10382.528937787503</v>
      </c>
      <c r="D60" s="54">
        <f>D$77*'历史数据 (2001-2022, 当年价) '!D60</f>
        <v>11007.589536974048</v>
      </c>
      <c r="E60" s="54">
        <f>E$77*'历史数据 (2001-2022, 当年价) '!E60</f>
        <v>11234.659311987014</v>
      </c>
      <c r="F60" s="55">
        <f>F$77*'历史数据 (2001-2022, 当年价) '!F60</f>
        <v>12264.296250729163</v>
      </c>
      <c r="G60" s="53">
        <f>G$77*'历史数据 (2001-2022, 当年价) '!G60</f>
        <v>15717.404628357772</v>
      </c>
      <c r="H60" s="54">
        <f>H$77*'历史数据 (2001-2022, 当年价) '!H60</f>
        <v>22227.765856134683</v>
      </c>
      <c r="I60" s="54">
        <f>I$77*'历史数据 (2001-2022, 当年价) '!I60</f>
        <v>24898.85730634338</v>
      </c>
      <c r="J60" s="54">
        <f>J$77*'历史数据 (2001-2022, 当年价) '!J60</f>
        <v>29699.732335281249</v>
      </c>
      <c r="K60" s="55">
        <f>K$77*'历史数据 (2001-2022, 当年价) '!K60</f>
        <v>32735.023671667281</v>
      </c>
      <c r="L60" s="53">
        <f>L$77*'历史数据 (2001-2022, 当年价) '!L60</f>
        <v>36207.040865314841</v>
      </c>
      <c r="M60" s="54">
        <f>M$77*'历史数据 (2001-2022, 当年价) '!M60</f>
        <v>40602.972624593269</v>
      </c>
      <c r="N60" s="54">
        <f>N$77*'历史数据 (2001-2022, 当年价) '!N60</f>
        <v>46542.227698753755</v>
      </c>
      <c r="O60" s="54">
        <f>O$77*'历史数据 (2001-2022, 当年价) '!O60</f>
        <v>52257.487203405923</v>
      </c>
      <c r="P60" s="55">
        <f>P$77*'历史数据 (2001-2022, 当年价) '!P60</f>
        <v>62771.042778023329</v>
      </c>
      <c r="Q60" s="53">
        <f>Q$77*'历史数据 (2001-2022, 当年价) '!Q60</f>
        <v>65898.479240726272</v>
      </c>
      <c r="R60" s="54">
        <f>R$77*'历史数据 (2001-2022, 当年价) '!R60</f>
        <v>68337.804624444689</v>
      </c>
      <c r="S60" s="54">
        <f>S$77*'历史数据 (2001-2022, 当年价) '!S60</f>
        <v>71864.668488840805</v>
      </c>
      <c r="T60" s="54">
        <f>T$77*'历史数据 (2001-2022, 当年价) '!T60</f>
        <v>76655.099319507237</v>
      </c>
      <c r="U60" s="54">
        <f>U$77*'历史数据 (2001-2022, 当年价) '!U60</f>
        <v>83617.7</v>
      </c>
      <c r="V60" s="53">
        <f>V$77*'历史数据 (2001-2022, 当年价) '!V60</f>
        <v>87195.415071666503</v>
      </c>
      <c r="W60" s="54">
        <f>W$77*'历史数据 (2001-2022, 当年价) '!W60</f>
        <v>90528.212015436089</v>
      </c>
      <c r="X60" s="100">
        <f>VLOOKUP($A60,情景假设!$A$436:$AP$499,COLUMN(情景假设!E$436),0)</f>
        <v>93278.172522829729</v>
      </c>
      <c r="Y60" s="100">
        <f>VLOOKUP($A60,情景假设!$A$436:$AP$499,COLUMN(情景假设!F$436),0)</f>
        <v>100143.9015643106</v>
      </c>
      <c r="Z60" s="102">
        <f>VLOOKUP($A60,情景假设!$A$436:$AP$499,COLUMN(情景假设!G$436),0)</f>
        <v>108918.51422402691</v>
      </c>
      <c r="AA60" s="100">
        <f>VLOOKUP($A60,情景假设!$A$436:$AP$499,COLUMN(情景假设!H$436),0)</f>
        <v>117289.3225312096</v>
      </c>
      <c r="AB60" s="100">
        <f>VLOOKUP($A60,情景假设!$A$436:$AP$499,COLUMN(情景假设!I$436),0)</f>
        <v>124793.4300085002</v>
      </c>
      <c r="AC60" s="100">
        <f>VLOOKUP($A60,情景假设!$A$436:$AP$499,COLUMN(情景假设!J$436),0)</f>
        <v>131601.50670261131</v>
      </c>
      <c r="AD60" s="100">
        <f>VLOOKUP($A60,情景假设!$A$436:$AP$499,COLUMN(情景假设!K$436),0)</f>
        <v>137982.9160413369</v>
      </c>
      <c r="AE60" s="101">
        <f>VLOOKUP($A60,情景假设!$A$436:$AP$499,COLUMN(情景假设!L$436),0)</f>
        <v>144292.7514781135</v>
      </c>
      <c r="AF60" s="65">
        <f>VLOOKUP($A60,情景假设!$A$436:$AP$499,COLUMN(情景假设!M$436),0)</f>
        <v>150877.89684874081</v>
      </c>
      <c r="AG60" s="100">
        <f>VLOOKUP($A60,情景假设!$A$436:$AP$499,COLUMN(情景假设!N$436),0)</f>
        <v>157785.398721907</v>
      </c>
      <c r="AH60" s="100">
        <f>VLOOKUP($A60,情景假设!$A$436:$AP$499,COLUMN(情景假设!O$436),0)</f>
        <v>164973.43150178611</v>
      </c>
      <c r="AI60" s="100">
        <f>VLOOKUP($A60,情景假设!$A$436:$AP$499,COLUMN(情景假设!P$436),0)</f>
        <v>172390.4223450768</v>
      </c>
      <c r="AJ60" s="102">
        <f>VLOOKUP($A60,情景假设!$A$436:$AP$499,COLUMN(情景假设!Q$436),0)</f>
        <v>179974.1419645132</v>
      </c>
      <c r="AK60" s="100">
        <f>VLOOKUP($A60,情景假设!$A$436:$AP$499,COLUMN(情景假设!R$436),0)</f>
        <v>187661.0422007262</v>
      </c>
      <c r="AL60" s="100">
        <f>VLOOKUP($A60,情景假设!$A$436:$AP$499,COLUMN(情景假设!S$436),0)</f>
        <v>195419.27013107151</v>
      </c>
      <c r="AM60" s="100">
        <f>VLOOKUP($A60,情景假设!$A$436:$AP$499,COLUMN(情景假设!T$436),0)</f>
        <v>203224.1782588363</v>
      </c>
      <c r="AN60" s="100">
        <f>VLOOKUP($A60,情景假设!$A$436:$AP$499,COLUMN(情景假设!U$436),0)</f>
        <v>211049.13040468271</v>
      </c>
      <c r="AO60" s="100">
        <f>VLOOKUP($A60,情景假设!$A$436:$AP$499,COLUMN(情景假设!V$436),0)</f>
        <v>218865.56368622719</v>
      </c>
      <c r="AP60" s="65">
        <f>VLOOKUP($A60,情景假设!$A$436:$AP$499,COLUMN(情景假设!W$436),0)</f>
        <v>226643.0758623188</v>
      </c>
      <c r="AQ60" s="100">
        <f>VLOOKUP($A60,情景假设!$A$436:$AP$499,COLUMN(情景假设!X$436),0)</f>
        <v>234349.53923068431</v>
      </c>
      <c r="AR60" s="100">
        <f>VLOOKUP($A60,情景假设!$A$436:$AP$499,COLUMN(情景假设!Y$436),0)</f>
        <v>241951.24197310361</v>
      </c>
      <c r="AS60" s="100">
        <f>VLOOKUP($A60,情景假设!$A$436:$AP$499,COLUMN(情景假设!Z$436),0)</f>
        <v>249413.05750088111</v>
      </c>
      <c r="AT60" s="66">
        <f>VLOOKUP($A60,情景假设!$A$436:$AP$499,COLUMN(情景假设!AA$436),0)</f>
        <v>256698.64196698731</v>
      </c>
      <c r="AU60" s="100">
        <f>VLOOKUP($A60,情景假设!$A$436:$AP$499,COLUMN(情景假设!AB$436),0)</f>
        <v>263770.65968309052</v>
      </c>
      <c r="AV60" s="100">
        <f>VLOOKUP($A60,情景假设!$A$436:$AP$499,COLUMN(情景假设!AC$436),0)</f>
        <v>270591.03571443207</v>
      </c>
      <c r="AW60" s="100">
        <f>VLOOKUP($A60,情景假设!$A$436:$AP$499,COLUMN(情景假设!AD$436),0)</f>
        <v>277121.23442906328</v>
      </c>
      <c r="AX60" s="100">
        <f>VLOOKUP($A60,情景假设!$A$436:$AP$499,COLUMN(情景假设!AE$436),0)</f>
        <v>283322.56225781387</v>
      </c>
      <c r="AY60" s="101">
        <f>VLOOKUP($A60,情景假设!$A$436:$AP$499,COLUMN(情景假设!AF$436),0)</f>
        <v>289156.49238628038</v>
      </c>
      <c r="AZ60" s="65">
        <f>VLOOKUP($A60,情景假设!$A$436:$AP$499,COLUMN(情景假设!AG$436),0)</f>
        <v>294585.00856017292</v>
      </c>
      <c r="BA60" s="100">
        <f>VLOOKUP($A60,情景假设!$A$436:$AP$499,COLUMN(情景假设!AH$436),0)</f>
        <v>299570.96465174702</v>
      </c>
      <c r="BB60" s="100">
        <f>VLOOKUP($A60,情景假设!$A$436:$AP$499,COLUMN(情景假设!AI$436),0)</f>
        <v>304078.45612007601</v>
      </c>
      <c r="BC60" s="100">
        <f>VLOOKUP($A60,情景假设!$A$436:$AP$499,COLUMN(情景假设!AJ$436),0)</f>
        <v>308073.19901433069</v>
      </c>
      <c r="BD60" s="66">
        <f>VLOOKUP($A60,情景假设!$A$436:$AP$499,COLUMN(情景假设!AK$436),0)</f>
        <v>311522.91173070291</v>
      </c>
      <c r="BE60" s="100">
        <f>VLOOKUP($A60,情景假设!$A$436:$AP$499,COLUMN(情景假设!AL$436),0)</f>
        <v>314397.69435338711</v>
      </c>
      <c r="BF60" s="100">
        <f>VLOOKUP($A60,情景假设!$A$436:$AP$499,COLUMN(情景假设!AM$436),0)</f>
        <v>316670.40010162099</v>
      </c>
      <c r="BG60" s="100">
        <f>VLOOKUP($A60,情景假设!$A$436:$AP$499,COLUMN(情景假设!AN$436),0)</f>
        <v>318316.9931807876</v>
      </c>
      <c r="BH60" s="100">
        <f>VLOOKUP($A60,情景假设!$A$436:$AP$499,COLUMN(情景假设!AO$436),0)</f>
        <v>319316.88720756891</v>
      </c>
      <c r="BI60" s="102">
        <f>VLOOKUP($A60,情景假设!$A$436:$AP$499,COLUMN(情景假设!AP$436),0)</f>
        <v>319653.25835739321</v>
      </c>
    </row>
    <row r="61" spans="1:61" x14ac:dyDescent="0.2">
      <c r="A61" s="40" t="s">
        <v>65</v>
      </c>
      <c r="B61" s="53">
        <f>B$77*'历史数据 (2001-2022, 当年价) '!B61</f>
        <v>8849.7481207415294</v>
      </c>
      <c r="C61" s="54">
        <f>C$77*'历史数据 (2001-2022, 当年价) '!C61</f>
        <v>9968.9694766959637</v>
      </c>
      <c r="D61" s="54">
        <f>D$77*'历史数据 (2001-2022, 当年价) '!D61</f>
        <v>11210.23682603325</v>
      </c>
      <c r="E61" s="54">
        <f>E$77*'历史数据 (2001-2022, 当年价) '!E61</f>
        <v>12174.086673928416</v>
      </c>
      <c r="F61" s="55">
        <f>F$77*'历史数据 (2001-2022, 当年价) '!F61</f>
        <v>13897.18752418652</v>
      </c>
      <c r="G61" s="53">
        <f>G$77*'历史数据 (2001-2022, 当年价) '!G61</f>
        <v>16266.835276597949</v>
      </c>
      <c r="H61" s="54">
        <f>H$77*'历史数据 (2001-2022, 当年价) '!H61</f>
        <v>20054.709273094148</v>
      </c>
      <c r="I61" s="54">
        <f>I$77*'历史数据 (2001-2022, 当年价) '!I61</f>
        <v>19815.693481260099</v>
      </c>
      <c r="J61" s="54">
        <f>J$77*'历史数据 (2001-2022, 当年价) '!J61</f>
        <v>25515.727051401482</v>
      </c>
      <c r="K61" s="55">
        <f>K$77*'历史数据 (2001-2022, 当年价) '!K61</f>
        <v>29673.719962985957</v>
      </c>
      <c r="L61" s="53">
        <f>L$77*'历史数据 (2001-2022, 当年价) '!L61</f>
        <v>32713.773617339204</v>
      </c>
      <c r="M61" s="54">
        <f>M$77*'历史数据 (2001-2022, 当年价) '!M61</f>
        <v>35399.508787493542</v>
      </c>
      <c r="N61" s="54">
        <f>N$77*'历史数据 (2001-2022, 当年价) '!N61</f>
        <v>39832.538462927179</v>
      </c>
      <c r="O61" s="54">
        <f>O$77*'历史数据 (2001-2022, 当年价) '!O61</f>
        <v>42479.298420686639</v>
      </c>
      <c r="P61" s="55">
        <f>P$77*'历史数据 (2001-2022, 当年价) '!P61</f>
        <v>47467.341287589115</v>
      </c>
      <c r="Q61" s="53">
        <f>Q$77*'历史数据 (2001-2022, 当年价) '!Q61</f>
        <v>54914.739986851237</v>
      </c>
      <c r="R61" s="54">
        <f>R$77*'历史数据 (2001-2022, 当年价) '!R61</f>
        <v>60161.524062886783</v>
      </c>
      <c r="S61" s="54">
        <f>S$77*'历史数据 (2001-2022, 当年价) '!S61</f>
        <v>65771.006096197845</v>
      </c>
      <c r="T61" s="54">
        <f>T$77*'历史数据 (2001-2022, 当年价) '!T61</f>
        <v>70818.500320559091</v>
      </c>
      <c r="U61" s="54">
        <f>U$77*'历史数据 (2001-2022, 当年价) '!U61</f>
        <v>73425.3</v>
      </c>
      <c r="V61" s="53">
        <f>V$77*'历史数据 (2001-2022, 当年价) '!V61</f>
        <v>74150.558181630418</v>
      </c>
      <c r="W61" s="54">
        <f>W$77*'历史数据 (2001-2022, 当年价) '!W61</f>
        <v>69030.48514791824</v>
      </c>
      <c r="X61" s="100">
        <f>VLOOKUP($A61,情景假设!$A$436:$AP$499,COLUMN(情景假设!E$436),0)</f>
        <v>70788.974009325946</v>
      </c>
      <c r="Y61" s="100">
        <f>VLOOKUP($A61,情景假设!$A$436:$AP$499,COLUMN(情景假设!F$436),0)</f>
        <v>75148.727036552926</v>
      </c>
      <c r="Z61" s="102">
        <f>VLOOKUP($A61,情景假设!$A$436:$AP$499,COLUMN(情景假设!G$436),0)</f>
        <v>80664.390724760728</v>
      </c>
      <c r="AA61" s="100">
        <f>VLOOKUP($A61,情景假设!$A$436:$AP$499,COLUMN(情景假设!H$436),0)</f>
        <v>85883.053964000268</v>
      </c>
      <c r="AB61" s="100">
        <f>VLOOKUP($A61,情景假设!$A$436:$AP$499,COLUMN(情景假设!I$436),0)</f>
        <v>90534.218165336148</v>
      </c>
      <c r="AC61" s="100">
        <f>VLOOKUP($A61,情景假设!$A$436:$AP$499,COLUMN(情景假设!J$436),0)</f>
        <v>94732.766666850337</v>
      </c>
      <c r="AD61" s="100">
        <f>VLOOKUP($A61,情景假设!$A$436:$AP$499,COLUMN(情景假设!K$436),0)</f>
        <v>98644.394414611641</v>
      </c>
      <c r="AE61" s="101">
        <f>VLOOKUP($A61,情景假设!$A$436:$AP$499,COLUMN(情景假设!L$436),0)</f>
        <v>102478.287694614</v>
      </c>
      <c r="AF61" s="65">
        <f>VLOOKUP($A61,情景假设!$A$436:$AP$499,COLUMN(情景假设!M$436),0)</f>
        <v>106433.2748919322</v>
      </c>
      <c r="AG61" s="100">
        <f>VLOOKUP($A61,情景假设!$A$436:$AP$499,COLUMN(情景假设!N$436),0)</f>
        <v>110533.3290750741</v>
      </c>
      <c r="AH61" s="100">
        <f>VLOOKUP($A61,情景假设!$A$436:$AP$499,COLUMN(情景假设!O$436),0)</f>
        <v>114751.87782824109</v>
      </c>
      <c r="AI61" s="100">
        <f>VLOOKUP($A61,情景假设!$A$436:$AP$499,COLUMN(情景假设!P$436),0)</f>
        <v>119057.71505088601</v>
      </c>
      <c r="AJ61" s="102">
        <f>VLOOKUP($A61,情景假设!$A$436:$AP$499,COLUMN(情景假设!Q$436),0)</f>
        <v>123414.7144464376</v>
      </c>
      <c r="AK61" s="100">
        <f>VLOOKUP($A61,情景假设!$A$436:$AP$499,COLUMN(情景假设!R$436),0)</f>
        <v>127787.08366486309</v>
      </c>
      <c r="AL61" s="100">
        <f>VLOOKUP($A61,情景假设!$A$436:$AP$499,COLUMN(情景假设!S$436),0)</f>
        <v>132157.1081542545</v>
      </c>
      <c r="AM61" s="100">
        <f>VLOOKUP($A61,情景假设!$A$436:$AP$499,COLUMN(情景假设!T$436),0)</f>
        <v>136511.44876994751</v>
      </c>
      <c r="AN61" s="100">
        <f>VLOOKUP($A61,情景假设!$A$436:$AP$499,COLUMN(情景假设!U$436),0)</f>
        <v>140836.11433493521</v>
      </c>
      <c r="AO61" s="100">
        <f>VLOOKUP($A61,情景假设!$A$436:$AP$499,COLUMN(情景假设!V$436),0)</f>
        <v>145116.51216983679</v>
      </c>
      <c r="AP61" s="65">
        <f>VLOOKUP($A61,情景假设!$A$436:$AP$499,COLUMN(情景假设!W$436),0)</f>
        <v>149337.5068644805</v>
      </c>
      <c r="AQ61" s="100">
        <f>VLOOKUP($A61,情景假设!$A$436:$AP$499,COLUMN(情景假设!X$436),0)</f>
        <v>153483.48728025981</v>
      </c>
      <c r="AR61" s="100">
        <f>VLOOKUP($A61,情景假设!$A$436:$AP$499,COLUMN(情景假设!Y$436),0)</f>
        <v>157538.44167275919</v>
      </c>
      <c r="AS61" s="100">
        <f>VLOOKUP($A61,情景假设!$A$436:$AP$499,COLUMN(情景假设!Z$436),0)</f>
        <v>161486.04071802099</v>
      </c>
      <c r="AT61" s="66">
        <f>VLOOKUP($A61,情景假设!$A$436:$AP$499,COLUMN(情景假设!AA$436),0)</f>
        <v>165309.7281143752</v>
      </c>
      <c r="AU61" s="100">
        <f>VLOOKUP($A61,情景假设!$A$436:$AP$499,COLUMN(情景假设!AB$436),0)</f>
        <v>168992.81831636859</v>
      </c>
      <c r="AV61" s="100">
        <f>VLOOKUP($A61,情景假设!$A$436:$AP$499,COLUMN(情景假设!AC$436),0)</f>
        <v>172518.6008395039</v>
      </c>
      <c r="AW61" s="100">
        <f>VLOOKUP($A61,情景假设!$A$436:$AP$499,COLUMN(情景假设!AD$436),0)</f>
        <v>175870.45045600311</v>
      </c>
      <c r="AX61" s="100">
        <f>VLOOKUP($A61,情景假设!$A$436:$AP$499,COLUMN(情景假设!AE$436),0)</f>
        <v>179031.94248447521</v>
      </c>
      <c r="AY61" s="101">
        <f>VLOOKUP($A61,情景假设!$A$436:$AP$499,COLUMN(情景假设!AF$436),0)</f>
        <v>181986.97226225911</v>
      </c>
      <c r="AZ61" s="65">
        <f>VLOOKUP($A61,情景假设!$A$436:$AP$499,COLUMN(情景假设!AG$436),0)</f>
        <v>184719.87778039111</v>
      </c>
      <c r="BA61" s="100">
        <f>VLOOKUP($A61,情景假设!$A$436:$AP$499,COLUMN(情景假设!AH$436),0)</f>
        <v>187215.56435984431</v>
      </c>
      <c r="BB61" s="100">
        <f>VLOOKUP($A61,情景假设!$A$436:$AP$499,COLUMN(情景假设!AI$436),0)</f>
        <v>189459.6301560862</v>
      </c>
      <c r="BC61" s="100">
        <f>VLOOKUP($A61,情景假设!$A$436:$AP$499,COLUMN(情景假设!AJ$436),0)</f>
        <v>191438.4911993242</v>
      </c>
      <c r="BD61" s="66">
        <f>VLOOKUP($A61,情景假设!$A$436:$AP$499,COLUMN(情景假设!AK$436),0)</f>
        <v>193139.5046121644</v>
      </c>
      <c r="BE61" s="100">
        <f>VLOOKUP($A61,情景假设!$A$436:$AP$499,COLUMN(情景假设!AL$436),0)</f>
        <v>194551.08859686629</v>
      </c>
      <c r="BF61" s="100">
        <f>VLOOKUP($A61,情景假设!$A$436:$AP$499,COLUMN(情景假设!AM$436),0)</f>
        <v>195662.83775274441</v>
      </c>
      <c r="BG61" s="100">
        <f>VLOOKUP($A61,情景假设!$A$436:$AP$499,COLUMN(情景假设!AN$436),0)</f>
        <v>196465.63227223759</v>
      </c>
      <c r="BH61" s="100">
        <f>VLOOKUP($A61,情景假设!$A$436:$AP$499,COLUMN(情景假设!AO$436),0)</f>
        <v>196951.73957310681</v>
      </c>
      <c r="BI61" s="102">
        <f>VLOOKUP($A61,情景假设!$A$436:$AP$499,COLUMN(情景假设!AP$436),0)</f>
        <v>197114.90695518581</v>
      </c>
    </row>
    <row r="62" spans="1:61" x14ac:dyDescent="0.2">
      <c r="A62" s="64" t="s">
        <v>125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K$77*'历史数据 (2001-2022, 当年价) '!K62</f>
        <v>11512.104788054585</v>
      </c>
      <c r="L62" s="53">
        <f>L$77*'历史数据 (2001-2022, 当年价) '!L62</f>
        <v>12134.643632880272</v>
      </c>
      <c r="M62" s="54">
        <f>M$77*'历史数据 (2001-2022, 当年价) '!M62</f>
        <v>13731.513190189038</v>
      </c>
      <c r="N62" s="54">
        <f>N$77*'历史数据 (2001-2022, 当年价) '!N62</f>
        <v>15474.890022027235</v>
      </c>
      <c r="O62" s="54">
        <f>O$77*'历史数据 (2001-2022, 当年价) '!O62</f>
        <v>17254.984302718942</v>
      </c>
      <c r="P62" s="55">
        <f>P$77*'历史数据 (2001-2022, 当年价) '!P62</f>
        <v>19530.225722543935</v>
      </c>
      <c r="Q62" s="53">
        <f>Q$77*'历史数据 (2001-2022, 当年价) '!Q62</f>
        <v>22115.729205661723</v>
      </c>
      <c r="R62" s="54">
        <f>R$77*'历史数据 (2001-2022, 当年价) '!R62</f>
        <v>25091.611082592321</v>
      </c>
      <c r="S62" s="54">
        <f>S$77*'历史数据 (2001-2022, 当年价) '!S62</f>
        <v>29243.941068429212</v>
      </c>
      <c r="T62" s="54">
        <f>T$77*'历史数据 (2001-2022, 当年价) '!T62</f>
        <v>33568.93907008104</v>
      </c>
      <c r="U62" s="54">
        <f>U$77*'历史数据 (2001-2022, 当年价) '!U62</f>
        <v>38244.1</v>
      </c>
      <c r="V62" s="65">
        <f>V$77*'历史数据 (2001-2022, 当年价) '!V62</f>
        <v>40828.762535731257</v>
      </c>
      <c r="W62" s="100">
        <f>W$77*'历史数据 (2001-2022, 当年价) '!W62</f>
        <v>42091.75905114122</v>
      </c>
      <c r="X62" s="100">
        <f>VLOOKUP($A62,情景假设!$A$436:$AP$499,COLUMN(情景假设!E$436),0)</f>
        <v>44213.614194832197</v>
      </c>
      <c r="Y62" s="100">
        <f>VLOOKUP($A62,情景假设!$A$436:$AP$499,COLUMN(情景假设!F$436),0)</f>
        <v>49675.373324943801</v>
      </c>
      <c r="Z62" s="102">
        <f>VLOOKUP($A62,情景假设!$A$436:$AP$499,COLUMN(情景假设!G$436),0)</f>
        <v>56979.008652778582</v>
      </c>
      <c r="AA62" s="100">
        <f>VLOOKUP($A62,情景假设!$A$436:$AP$499,COLUMN(情景假设!H$436),0)</f>
        <v>64240.896187716469</v>
      </c>
      <c r="AB62" s="100">
        <f>VLOOKUP($A62,情景假设!$A$436:$AP$499,COLUMN(情景假设!I$436),0)</f>
        <v>70966.451478723859</v>
      </c>
      <c r="AC62" s="100">
        <f>VLOOKUP($A62,情景假设!$A$436:$AP$499,COLUMN(情景假设!J$436),0)</f>
        <v>77238.371677909512</v>
      </c>
      <c r="AD62" s="100">
        <f>VLOOKUP($A62,情景假设!$A$436:$AP$499,COLUMN(情景假设!K$436),0)</f>
        <v>83280.893072490609</v>
      </c>
      <c r="AE62" s="101">
        <f>VLOOKUP($A62,情景假设!$A$436:$AP$499,COLUMN(情景假设!L$436),0)</f>
        <v>89450.671747611705</v>
      </c>
      <c r="AF62" s="65">
        <f>VLOOKUP($A62,情景假设!$A$436:$AP$499,COLUMN(情景假设!M$436),0)</f>
        <v>96137.72155724169</v>
      </c>
      <c r="AG62" s="100">
        <f>VLOOKUP($A62,情景假设!$A$436:$AP$499,COLUMN(情景假设!N$436),0)</f>
        <v>103426.3562977879</v>
      </c>
      <c r="AH62" s="100">
        <f>VLOOKUP($A62,情景假设!$A$436:$AP$499,COLUMN(情景假设!O$436),0)</f>
        <v>111302.08334600741</v>
      </c>
      <c r="AI62" s="100">
        <f>VLOOKUP($A62,情景假设!$A$436:$AP$499,COLUMN(情景假设!P$436),0)</f>
        <v>119734.00785075119</v>
      </c>
      <c r="AJ62" s="102">
        <f>VLOOKUP($A62,情景假设!$A$436:$AP$499,COLUMN(情景假设!Q$436),0)</f>
        <v>128671.2121759788</v>
      </c>
      <c r="AK62" s="100">
        <f>VLOOKUP($A62,情景假设!$A$436:$AP$499,COLUMN(情景假设!R$436),0)</f>
        <v>138052.5885456269</v>
      </c>
      <c r="AL62" s="100">
        <f>VLOOKUP($A62,情景假设!$A$436:$AP$499,COLUMN(情景假设!S$436),0)</f>
        <v>147851.34110452401</v>
      </c>
      <c r="AM62" s="100">
        <f>VLOOKUP($A62,情景假设!$A$436:$AP$499,COLUMN(情景假设!T$436),0)</f>
        <v>158046.16116887491</v>
      </c>
      <c r="AN62" s="100">
        <f>VLOOKUP($A62,情景假设!$A$436:$AP$499,COLUMN(情景假设!U$436),0)</f>
        <v>168609.10451245171</v>
      </c>
      <c r="AO62" s="100">
        <f>VLOOKUP($A62,情景假设!$A$436:$AP$499,COLUMN(情景假设!V$436),0)</f>
        <v>179505.14313374821</v>
      </c>
      <c r="AP62" s="65">
        <f>VLOOKUP($A62,情景假设!$A$436:$AP$499,COLUMN(情景假设!W$436),0)</f>
        <v>190691.78876320491</v>
      </c>
      <c r="AQ62" s="100">
        <f>VLOOKUP($A62,情景假设!$A$436:$AP$499,COLUMN(情景假设!X$436),0)</f>
        <v>202118.8078406594</v>
      </c>
      <c r="AR62" s="100">
        <f>VLOOKUP($A62,情景假设!$A$436:$AP$499,COLUMN(情景假设!Y$436),0)</f>
        <v>213728.04826425141</v>
      </c>
      <c r="AS62" s="100">
        <f>VLOOKUP($A62,情景假设!$A$436:$AP$499,COLUMN(情景假设!Z$436),0)</f>
        <v>225453.39819895569</v>
      </c>
      <c r="AT62" s="66">
        <f>VLOOKUP($A62,情景假设!$A$436:$AP$499,COLUMN(情景假设!AA$436),0)</f>
        <v>237220.89653101741</v>
      </c>
      <c r="AU62" s="100">
        <f>VLOOKUP($A62,情景假设!$A$436:$AP$499,COLUMN(情景假设!AB$436),0)</f>
        <v>248949.01306976599</v>
      </c>
      <c r="AV62" s="100">
        <f>VLOOKUP($A62,情景假设!$A$436:$AP$499,COLUMN(情景假设!AC$436),0)</f>
        <v>260549.11425414711</v>
      </c>
      <c r="AW62" s="100">
        <f>VLOOKUP($A62,情景假设!$A$436:$AP$499,COLUMN(情景假设!AD$436),0)</f>
        <v>271926.12686598179</v>
      </c>
      <c r="AX62" s="100">
        <f>VLOOKUP($A62,情景假设!$A$436:$AP$499,COLUMN(情景假设!AE$436),0)</f>
        <v>282979.40806595387</v>
      </c>
      <c r="AY62" s="101">
        <f>VLOOKUP($A62,情景假设!$A$436:$AP$499,COLUMN(情景假设!AF$436),0)</f>
        <v>293603.82497077552</v>
      </c>
      <c r="AZ62" s="65">
        <f>VLOOKUP($A62,情景假设!$A$436:$AP$499,COLUMN(情景假设!AG$436),0)</f>
        <v>303691.04104562948</v>
      </c>
      <c r="BA62" s="100">
        <f>VLOOKUP($A62,情景假设!$A$436:$AP$499,COLUMN(情景假设!AH$436),0)</f>
        <v>313130.99990876717</v>
      </c>
      <c r="BB62" s="100">
        <f>VLOOKUP($A62,情景假设!$A$436:$AP$499,COLUMN(情景假设!AI$436),0)</f>
        <v>321813.58990192541</v>
      </c>
      <c r="BC62" s="100">
        <f>VLOOKUP($A62,情景假设!$A$436:$AP$499,COLUMN(情景假设!AJ$436),0)</f>
        <v>329630.46518978401</v>
      </c>
      <c r="BD62" s="66">
        <f>VLOOKUP($A62,情景假设!$A$436:$AP$499,COLUMN(情景假设!AK$436),0)</f>
        <v>336476.99148275109</v>
      </c>
      <c r="BE62" s="100">
        <f>VLOOKUP($A62,情景假设!$A$436:$AP$499,COLUMN(情景假设!AL$436),0)</f>
        <v>342254.27704135311</v>
      </c>
      <c r="BF62" s="100">
        <f>VLOOKUP($A62,情景假设!$A$436:$AP$499,COLUMN(情景假设!AM$436),0)</f>
        <v>346871.24276216893</v>
      </c>
      <c r="BG62" s="100">
        <f>VLOOKUP($A62,情景假设!$A$436:$AP$499,COLUMN(情景假设!AN$436),0)</f>
        <v>350246.67922874371</v>
      </c>
      <c r="BH62" s="100">
        <f>VLOOKUP($A62,情景假设!$A$436:$AP$499,COLUMN(情景假设!AO$436),0)</f>
        <v>352311.23400315619</v>
      </c>
      <c r="BI62" s="102">
        <f>VLOOKUP($A62,情景假设!$A$436:$AP$499,COLUMN(情景假设!AP$436),0)</f>
        <v>353009.26948482869</v>
      </c>
    </row>
    <row r="63" spans="1:61" x14ac:dyDescent="0.2">
      <c r="A63" s="64" t="s">
        <v>108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K$77*'历史数据 (2001-2022, 当年价) '!K63</f>
        <v>9235.1766732951</v>
      </c>
      <c r="L63" s="53">
        <f>L$77*'历史数据 (2001-2022, 当年价) '!L63</f>
        <v>10775.019036718917</v>
      </c>
      <c r="M63" s="54">
        <f>M$77*'历史数据 (2001-2022, 当年价) '!M63</f>
        <v>12532.839010693882</v>
      </c>
      <c r="N63" s="54">
        <f>N$77*'历史数据 (2001-2022, 当年价) '!N63</f>
        <v>14545.249222143182</v>
      </c>
      <c r="O63" s="54">
        <f>O$77*'历史数据 (2001-2022, 当年价) '!O63</f>
        <v>17233.458234108643</v>
      </c>
      <c r="P63" s="55">
        <f>P$77*'历史数据 (2001-2022, 当年价) '!P63</f>
        <v>20168.976311489714</v>
      </c>
      <c r="Q63" s="53">
        <f>Q$77*'历史数据 (2001-2022, 当年价) '!Q63</f>
        <v>23659.228873689208</v>
      </c>
      <c r="R63" s="54">
        <f>R$77*'历史数据 (2001-2022, 当年价) '!R63</f>
        <v>26634.906038232781</v>
      </c>
      <c r="S63" s="54">
        <f>S$77*'历史数据 (2001-2022, 当年价) '!S63</f>
        <v>29991.998098909156</v>
      </c>
      <c r="T63" s="54">
        <f>T$77*'历史数据 (2001-2022, 当年价) '!T63</f>
        <v>32811.140261061249</v>
      </c>
      <c r="U63" s="54">
        <f>U$77*'历史数据 (2001-2022, 当年价) '!U63</f>
        <v>32467.599999999999</v>
      </c>
      <c r="V63" s="65">
        <f>V$77*'历史数据 (2001-2022, 当年价) '!V63</f>
        <v>34661.867595396638</v>
      </c>
      <c r="W63" s="100">
        <f>W$77*'历史数据 (2001-2022, 当年价) '!W63</f>
        <v>35734.097446895939</v>
      </c>
      <c r="X63" s="100">
        <f>VLOOKUP($A63,情景假设!$A$436:$AP$499,COLUMN(情景假设!E$436),0)</f>
        <v>37033.81712998209</v>
      </c>
      <c r="Y63" s="100">
        <f>VLOOKUP($A63,情景假设!$A$436:$AP$499,COLUMN(情景假设!F$436),0)</f>
        <v>40307.857210862378</v>
      </c>
      <c r="Z63" s="102">
        <f>VLOOKUP($A63,情景假设!$A$436:$AP$499,COLUMN(情景假设!G$436),0)</f>
        <v>44547.454969731327</v>
      </c>
      <c r="AA63" s="100">
        <f>VLOOKUP($A63,情景假设!$A$436:$AP$499,COLUMN(情景假设!H$436),0)</f>
        <v>48638.697571205703</v>
      </c>
      <c r="AB63" s="100">
        <f>VLOOKUP($A63,情景假设!$A$436:$AP$499,COLUMN(情景假设!I$436),0)</f>
        <v>52338.445459386203</v>
      </c>
      <c r="AC63" s="100">
        <f>VLOOKUP($A63,情景假设!$A$436:$AP$499,COLUMN(情景假设!J$436),0)</f>
        <v>55719.993257976617</v>
      </c>
      <c r="AD63" s="100">
        <f>VLOOKUP($A63,情景假设!$A$436:$AP$499,COLUMN(情景假设!K$436),0)</f>
        <v>58914.765883582608</v>
      </c>
      <c r="AE63" s="101">
        <f>VLOOKUP($A63,情景假设!$A$436:$AP$499,COLUMN(情景假设!L$436),0)</f>
        <v>62105.724642232497</v>
      </c>
      <c r="AF63" s="65">
        <f>VLOOKUP($A63,情景假设!$A$436:$AP$499,COLUMN(情景假设!M$436),0)</f>
        <v>65477.75084855457</v>
      </c>
      <c r="AG63" s="100">
        <f>VLOOKUP($A63,情景假设!$A$436:$AP$499,COLUMN(情景假设!N$436),0)</f>
        <v>69059.877072237476</v>
      </c>
      <c r="AH63" s="100">
        <f>VLOOKUP($A63,情景假设!$A$436:$AP$499,COLUMN(情景假设!O$436),0)</f>
        <v>72833.606948635177</v>
      </c>
      <c r="AI63" s="100">
        <f>VLOOKUP($A63,情景假设!$A$436:$AP$499,COLUMN(情景假设!P$436),0)</f>
        <v>76774.296464621075</v>
      </c>
      <c r="AJ63" s="102">
        <f>VLOOKUP($A63,情景假设!$A$436:$AP$499,COLUMN(情景假设!Q$436),0)</f>
        <v>80850.353615520056</v>
      </c>
      <c r="AK63" s="100">
        <f>VLOOKUP($A63,情景假设!$A$436:$AP$499,COLUMN(情景假设!R$436),0)</f>
        <v>85028.22315506349</v>
      </c>
      <c r="AL63" s="100">
        <f>VLOOKUP($A63,情景假设!$A$436:$AP$499,COLUMN(情景假设!S$436),0)</f>
        <v>89291.161950154506</v>
      </c>
      <c r="AM63" s="100">
        <f>VLOOKUP($A63,情景假设!$A$436:$AP$499,COLUMN(情景假设!T$436),0)</f>
        <v>93625.927952698607</v>
      </c>
      <c r="AN63" s="100">
        <f>VLOOKUP($A63,情景假设!$A$436:$AP$499,COLUMN(情景假设!U$436),0)</f>
        <v>98017.627107741821</v>
      </c>
      <c r="AO63" s="100">
        <f>VLOOKUP($A63,情景假设!$A$436:$AP$499,COLUMN(情景假设!V$436),0)</f>
        <v>102449.7072230585</v>
      </c>
      <c r="AP63" s="65">
        <f>VLOOKUP($A63,情景假设!$A$436:$AP$499,COLUMN(情景假设!W$436),0)</f>
        <v>106903.97290757109</v>
      </c>
      <c r="AQ63" s="100">
        <f>VLOOKUP($A63,情景假设!$A$436:$AP$499,COLUMN(情景假设!X$436),0)</f>
        <v>111360.6236917343</v>
      </c>
      <c r="AR63" s="100">
        <f>VLOOKUP($A63,情景假设!$A$436:$AP$499,COLUMN(情景假设!Y$436),0)</f>
        <v>115798.31724364941</v>
      </c>
      <c r="AS63" s="100">
        <f>VLOOKUP($A63,情景假设!$A$436:$AP$499,COLUMN(情景假设!Z$436),0)</f>
        <v>120194.25932597469</v>
      </c>
      <c r="AT63" s="66">
        <f>VLOOKUP($A63,情景假设!$A$436:$AP$499,COLUMN(情景假设!AA$436),0)</f>
        <v>124524.3217984958</v>
      </c>
      <c r="AU63" s="100">
        <f>VLOOKUP($A63,情景假设!$A$436:$AP$499,COLUMN(情景假设!AB$436),0)</f>
        <v>128763.18955907279</v>
      </c>
      <c r="AV63" s="100">
        <f>VLOOKUP($A63,情景假设!$A$436:$AP$499,COLUMN(情景假设!AC$436),0)</f>
        <v>132884.53683333981</v>
      </c>
      <c r="AW63" s="100">
        <f>VLOOKUP($A63,情景假设!$A$436:$AP$499,COLUMN(情景假设!AD$436),0)</f>
        <v>136861.23267512521</v>
      </c>
      <c r="AX63" s="100">
        <f>VLOOKUP($A63,情景假设!$A$436:$AP$499,COLUMN(情景假设!AE$436),0)</f>
        <v>140665.57493174321</v>
      </c>
      <c r="AY63" s="101">
        <f>VLOOKUP($A63,情景假设!$A$436:$AP$499,COLUMN(情景假设!AF$436),0)</f>
        <v>144269.55127050879</v>
      </c>
      <c r="AZ63" s="65">
        <f>VLOOKUP($A63,情景假设!$A$436:$AP$499,COLUMN(情景假设!AG$436),0)</f>
        <v>147645.12516716259</v>
      </c>
      <c r="BA63" s="100">
        <f>VLOOKUP($A63,情景假设!$A$436:$AP$499,COLUMN(情景假设!AH$436),0)</f>
        <v>150764.54403823981</v>
      </c>
      <c r="BB63" s="100">
        <f>VLOOKUP($A63,情景假设!$A$436:$AP$499,COLUMN(情景假设!AI$436),0)</f>
        <v>153600.6659751471</v>
      </c>
      <c r="BC63" s="100">
        <f>VLOOKUP($A63,情景假设!$A$436:$AP$499,COLUMN(情景假设!AJ$436),0)</f>
        <v>156127.3008274303</v>
      </c>
      <c r="BD63" s="66">
        <f>VLOOKUP($A63,情景假设!$A$436:$AP$499,COLUMN(情景假设!AK$436),0)</f>
        <v>158319.56070794261</v>
      </c>
      <c r="BE63" s="100">
        <f>VLOOKUP($A63,情景假设!$A$436:$AP$499,COLUMN(情景假设!AL$436),0)</f>
        <v>160154.2143760272</v>
      </c>
      <c r="BF63" s="100">
        <f>VLOOKUP($A63,情景假设!$A$436:$AP$499,COLUMN(情景假设!AM$436),0)</f>
        <v>161610.03941985971</v>
      </c>
      <c r="BG63" s="100">
        <f>VLOOKUP($A63,情景假设!$A$436:$AP$499,COLUMN(情景假设!AN$436),0)</f>
        <v>162668.1657289399</v>
      </c>
      <c r="BH63" s="100">
        <f>VLOOKUP($A63,情景假设!$A$436:$AP$499,COLUMN(情景假设!AO$436),0)</f>
        <v>163312.4034446328</v>
      </c>
      <c r="BI63" s="102">
        <f>VLOOKUP($A63,情景假设!$A$436:$AP$499,COLUMN(情景假设!AP$436),0)</f>
        <v>163529.5484209717</v>
      </c>
    </row>
    <row r="64" spans="1:61" x14ac:dyDescent="0.2">
      <c r="A64" s="64" t="s">
        <v>126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K$77*'历史数据 (2001-2022, 当年价) '!K64</f>
        <v>8223.2227567125155</v>
      </c>
      <c r="L64" s="53">
        <f>L$77*'历史数据 (2001-2022, 当年价) '!L64</f>
        <v>9355.5737844991854</v>
      </c>
      <c r="M64" s="54">
        <f>M$77*'历史数据 (2001-2022, 当年价) '!M64</f>
        <v>10885.223190938372</v>
      </c>
      <c r="N64" s="54">
        <f>N$77*'历史数据 (2001-2022, 当年价) '!N64</f>
        <v>12424.365258586176</v>
      </c>
      <c r="O64" s="54">
        <f>O$77*'历史数据 (2001-2022, 当年价) '!O64</f>
        <v>13914.986113061001</v>
      </c>
      <c r="P64" s="55">
        <f>P$77*'历史数据 (2001-2022, 当年价) '!P64</f>
        <v>15483.430230071255</v>
      </c>
      <c r="Q64" s="53">
        <f>Q$77*'历史数据 (2001-2022, 当年价) '!Q64</f>
        <v>16917.723452864859</v>
      </c>
      <c r="R64" s="54">
        <f>R$77*'历史数据 (2001-2022, 当年价) '!R64</f>
        <v>18384.538044701698</v>
      </c>
      <c r="S64" s="54">
        <f>S$77*'历史数据 (2001-2022, 当年价) '!S64</f>
        <v>20533.707492574169</v>
      </c>
      <c r="T64" s="54">
        <f>T$77*'历史数据 (2001-2022, 当年价) '!T64</f>
        <v>22744.318910727616</v>
      </c>
      <c r="U64" s="54">
        <f>U$77*'历史数据 (2001-2022, 当年价) '!U64</f>
        <v>24166.2</v>
      </c>
      <c r="V64" s="65">
        <f>V$77*'历史数据 (2001-2022, 当年价) '!V64</f>
        <v>25799.431577445641</v>
      </c>
      <c r="W64" s="100">
        <f>W$77*'历史数据 (2001-2022, 当年价) '!W64</f>
        <v>26597.51092538951</v>
      </c>
      <c r="X64" s="100">
        <f>VLOOKUP($A64,情景假设!$A$436:$AP$499,COLUMN(情景假设!E$436),0)</f>
        <v>27624.312618556691</v>
      </c>
      <c r="Y64" s="100">
        <f>VLOOKUP($A64,情景假设!$A$436:$AP$499,COLUMN(情景假设!F$436),0)</f>
        <v>30219.638765091539</v>
      </c>
      <c r="Z64" s="102">
        <f>VLOOKUP($A64,情景假设!$A$436:$AP$499,COLUMN(情景假设!G$436),0)</f>
        <v>33597.260358526422</v>
      </c>
      <c r="AA64" s="100">
        <f>VLOOKUP($A64,情景假设!$A$436:$AP$499,COLUMN(情景假设!H$436),0)</f>
        <v>36871.521173327281</v>
      </c>
      <c r="AB64" s="100">
        <f>VLOOKUP($A64,情景假设!$A$436:$AP$499,COLUMN(情景假设!I$436),0)</f>
        <v>39842.974778657517</v>
      </c>
      <c r="AC64" s="100">
        <f>VLOOKUP($A64,情景假设!$A$436:$AP$499,COLUMN(情景假设!J$436),0)</f>
        <v>42567.012220640121</v>
      </c>
      <c r="AD64" s="100">
        <f>VLOOKUP($A64,情景假设!$A$436:$AP$499,COLUMN(情景假设!K$436),0)</f>
        <v>45148.413039848543</v>
      </c>
      <c r="AE64" s="101">
        <f>VLOOKUP($A64,情景假设!$A$436:$AP$499,COLUMN(情景假设!L$436),0)</f>
        <v>47736.098417336478</v>
      </c>
      <c r="AF64" s="65">
        <f>VLOOKUP($A64,情景假设!$A$436:$AP$499,COLUMN(情景假设!M$436),0)</f>
        <v>50482.464628218717</v>
      </c>
      <c r="AG64" s="100">
        <f>VLOOKUP($A64,情景假设!$A$436:$AP$499,COLUMN(情景假设!N$436),0)</f>
        <v>53412.760918519627</v>
      </c>
      <c r="AH64" s="100">
        <f>VLOOKUP($A64,情景假设!$A$436:$AP$499,COLUMN(情景假设!O$436),0)</f>
        <v>56513.069008718892</v>
      </c>
      <c r="AI64" s="100">
        <f>VLOOKUP($A64,情景假设!$A$436:$AP$499,COLUMN(情景假设!P$436),0)</f>
        <v>59764.141537802963</v>
      </c>
      <c r="AJ64" s="102">
        <f>VLOOKUP($A64,情景假设!$A$436:$AP$499,COLUMN(情景假设!Q$436),0)</f>
        <v>63140.635001557603</v>
      </c>
      <c r="AK64" s="100">
        <f>VLOOKUP($A64,情景假设!$A$436:$AP$499,COLUMN(情景假设!R$436),0)</f>
        <v>66615.200912225759</v>
      </c>
      <c r="AL64" s="100">
        <f>VLOOKUP($A64,情景假设!$A$436:$AP$499,COLUMN(情景假设!S$436),0)</f>
        <v>70174.296827569706</v>
      </c>
      <c r="AM64" s="100">
        <f>VLOOKUP($A64,情景假设!$A$436:$AP$499,COLUMN(情景假设!T$436),0)</f>
        <v>73807.152750579698</v>
      </c>
      <c r="AN64" s="100">
        <f>VLOOKUP($A64,情景假设!$A$436:$AP$499,COLUMN(情景假设!U$436),0)</f>
        <v>77501.447424000697</v>
      </c>
      <c r="AO64" s="100">
        <f>VLOOKUP($A64,情景假设!$A$436:$AP$499,COLUMN(情景假设!V$436),0)</f>
        <v>81243.285588241939</v>
      </c>
      <c r="AP64" s="65">
        <f>VLOOKUP($A64,情景假设!$A$436:$AP$499,COLUMN(情景假设!W$436),0)</f>
        <v>85017.194855761787</v>
      </c>
      <c r="AQ64" s="100">
        <f>VLOOKUP($A64,情景假设!$A$436:$AP$499,COLUMN(情景假设!X$436),0)</f>
        <v>88806.144583917994</v>
      </c>
      <c r="AR64" s="100">
        <f>VLOOKUP($A64,情景假设!$A$436:$AP$499,COLUMN(情景假设!Y$436),0)</f>
        <v>92591.588969230404</v>
      </c>
      <c r="AS64" s="100">
        <f>VLOOKUP($A64,情景假设!$A$436:$AP$499,COLUMN(情景假设!Z$436),0)</f>
        <v>96353.536350635797</v>
      </c>
      <c r="AT64" s="66">
        <f>VLOOKUP($A64,情景假设!$A$436:$AP$499,COLUMN(情景假设!AA$436),0)</f>
        <v>100070.6463934044</v>
      </c>
      <c r="AU64" s="100">
        <f>VLOOKUP($A64,情景假设!$A$436:$AP$499,COLUMN(情景假设!AB$436),0)</f>
        <v>103720.3564267295</v>
      </c>
      <c r="AV64" s="100">
        <f>VLOOKUP($A64,情景假设!$A$436:$AP$499,COLUMN(情景假设!AC$436),0)</f>
        <v>107279.0377267601</v>
      </c>
      <c r="AW64" s="100">
        <f>VLOOKUP($A64,情景假设!$A$436:$AP$499,COLUMN(情景假设!AD$436),0)</f>
        <v>110722.18197591401</v>
      </c>
      <c r="AX64" s="100">
        <f>VLOOKUP($A64,情景假设!$A$436:$AP$499,COLUMN(情景假设!AE$436),0)</f>
        <v>114024.6174946128</v>
      </c>
      <c r="AY64" s="101">
        <f>VLOOKUP($A64,情景假设!$A$436:$AP$499,COLUMN(情景假设!AF$436),0)</f>
        <v>117160.75414238209</v>
      </c>
      <c r="AZ64" s="65">
        <f>VLOOKUP($A64,情景假设!$A$436:$AP$499,COLUMN(情景假设!AG$436),0)</f>
        <v>120104.8550341248</v>
      </c>
      <c r="BA64" s="100">
        <f>VLOOKUP($A64,情景假设!$A$436:$AP$499,COLUMN(情景假设!AH$436),0)</f>
        <v>122831.33243040449</v>
      </c>
      <c r="BB64" s="100">
        <f>VLOOKUP($A64,情景假设!$A$436:$AP$499,COLUMN(情景假设!AI$436),0)</f>
        <v>125315.0643570325</v>
      </c>
      <c r="BC64" s="100">
        <f>VLOOKUP($A64,情景假设!$A$436:$AP$499,COLUMN(情景假设!AJ$436),0)</f>
        <v>127531.72771150481</v>
      </c>
      <c r="BD64" s="66">
        <f>VLOOKUP($A64,情景假设!$A$436:$AP$499,COLUMN(情景假设!AK$436),0)</f>
        <v>129458.1428466887</v>
      </c>
      <c r="BE64" s="100">
        <f>VLOOKUP($A64,情景假设!$A$436:$AP$499,COLUMN(情景假设!AL$436),0)</f>
        <v>131072.6239123914</v>
      </c>
      <c r="BF64" s="100">
        <f>VLOOKUP($A64,情景假设!$A$436:$AP$499,COLUMN(情景假设!AM$436),0)</f>
        <v>132355.32861089669</v>
      </c>
      <c r="BG64" s="100">
        <f>VLOOKUP($A64,情景假设!$A$436:$AP$499,COLUMN(情景假设!AN$436),0)</f>
        <v>133288.6005112468</v>
      </c>
      <c r="BH64" s="100">
        <f>VLOOKUP($A64,情景假设!$A$436:$AP$499,COLUMN(情景假设!AO$436),0)</f>
        <v>133857.29669608289</v>
      </c>
      <c r="BI64" s="102">
        <f>VLOOKUP($A64,情景假设!$A$436:$AP$499,COLUMN(情景假设!AP$436),0)</f>
        <v>134049.09330921579</v>
      </c>
    </row>
    <row r="65" spans="1:61" x14ac:dyDescent="0.2">
      <c r="A65" s="64" t="s">
        <v>110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K$77*'历史数据 (2001-2022, 当年价) '!K65</f>
        <v>2588.8465312850017</v>
      </c>
      <c r="L65" s="53">
        <f>L$77*'历史数据 (2001-2022, 当年价) '!L65</f>
        <v>2943.1056237537528</v>
      </c>
      <c r="M65" s="54">
        <f>M$77*'历史数据 (2001-2022, 当年价) '!M65</f>
        <v>3481.8302033218015</v>
      </c>
      <c r="N65" s="54">
        <f>N$77*'历史数据 (2001-2022, 当年价) '!N65</f>
        <v>4130.9729578746819</v>
      </c>
      <c r="O65" s="54">
        <f>O$77*'历史数据 (2001-2022, 当年价) '!O65</f>
        <v>4395.4447557680423</v>
      </c>
      <c r="P65" s="55">
        <f>P$77*'历史数据 (2001-2022, 当年价) '!P65</f>
        <v>4603.151826708925</v>
      </c>
      <c r="Q65" s="53">
        <f>Q$77*'历史数据 (2001-2022, 当年价) '!Q65</f>
        <v>4785.5632996742488</v>
      </c>
      <c r="R65" s="54">
        <f>R$77*'历史数据 (2001-2022, 当年价) '!R65</f>
        <v>4850.5663499254233</v>
      </c>
      <c r="S65" s="54">
        <f>S$77*'历史数据 (2001-2022, 当年价) '!S65</f>
        <v>5186.6305211276767</v>
      </c>
      <c r="T65" s="54">
        <f>T$77*'历史数据 (2001-2022, 当年价) '!T65</f>
        <v>5892.3934190869013</v>
      </c>
      <c r="U65" s="54">
        <f>U$77*'历史数据 (2001-2022, 当年价) '!U65</f>
        <v>5863.1</v>
      </c>
      <c r="V65" s="65">
        <f>V$77*'历史数据 (2001-2022, 当年价) '!V65</f>
        <v>6259.3476542328353</v>
      </c>
      <c r="W65" s="100">
        <f>W$77*'历史数据 (2001-2022, 当年价) '!W65</f>
        <v>6452.974249433144</v>
      </c>
      <c r="X65" s="100">
        <f>VLOOKUP($A65,情景假设!$A$436:$AP$499,COLUMN(情景假设!E$436),0)</f>
        <v>6642.2491492223862</v>
      </c>
      <c r="Y65" s="100">
        <f>VLOOKUP($A65,情景假设!$A$436:$AP$499,COLUMN(情景假设!F$436),0)</f>
        <v>7114.0872543462629</v>
      </c>
      <c r="Z65" s="102">
        <f>VLOOKUP($A65,情景假设!$A$436:$AP$499,COLUMN(情景假设!G$436),0)</f>
        <v>7715.7742673660177</v>
      </c>
      <c r="AA65" s="100">
        <f>VLOOKUP($A65,情景假设!$A$436:$AP$499,COLUMN(情景假设!H$436),0)</f>
        <v>8288.701924272611</v>
      </c>
      <c r="AB65" s="100">
        <f>VLOOKUP($A65,情景假设!$A$436:$AP$499,COLUMN(情景假设!I$436),0)</f>
        <v>8801.6097132854757</v>
      </c>
      <c r="AC65" s="100">
        <f>VLOOKUP($A65,情景假设!$A$436:$AP$499,COLUMN(情景假设!J$436),0)</f>
        <v>9266.3999280064781</v>
      </c>
      <c r="AD65" s="100">
        <f>VLOOKUP($A65,情景假设!$A$436:$AP$499,COLUMN(情景假设!K$436),0)</f>
        <v>9701.4822385295683</v>
      </c>
      <c r="AE65" s="101">
        <f>VLOOKUP($A65,情景假设!$A$436:$AP$499,COLUMN(情景假设!L$436),0)</f>
        <v>10130.900207789689</v>
      </c>
      <c r="AF65" s="65">
        <f>VLOOKUP($A65,情景假设!$A$436:$AP$499,COLUMN(情景假设!M$436),0)</f>
        <v>10578.00402113292</v>
      </c>
      <c r="AG65" s="100">
        <f>VLOOKUP($A65,情景假设!$A$436:$AP$499,COLUMN(情景假设!N$436),0)</f>
        <v>11045.88068786915</v>
      </c>
      <c r="AH65" s="100">
        <f>VLOOKUP($A65,情景假设!$A$436:$AP$499,COLUMN(情景假设!O$436),0)</f>
        <v>11531.642344487989</v>
      </c>
      <c r="AI65" s="100">
        <f>VLOOKUP($A65,情景假设!$A$436:$AP$499,COLUMN(情景假设!P$436),0)</f>
        <v>12031.767837110339</v>
      </c>
      <c r="AJ65" s="102">
        <f>VLOOKUP($A65,情景假设!$A$436:$AP$499,COLUMN(情景假设!Q$436),0)</f>
        <v>12542.047795164041</v>
      </c>
      <c r="AK65" s="100">
        <f>VLOOKUP($A65,情景假设!$A$436:$AP$499,COLUMN(情景假设!R$436),0)</f>
        <v>13058.21162599136</v>
      </c>
      <c r="AL65" s="100">
        <f>VLOOKUP($A65,情景假设!$A$436:$AP$499,COLUMN(情景假设!S$436),0)</f>
        <v>13578.12180730719</v>
      </c>
      <c r="AM65" s="100">
        <f>VLOOKUP($A65,情景假设!$A$436:$AP$499,COLUMN(情景假设!T$436),0)</f>
        <v>14100.132552790041</v>
      </c>
      <c r="AN65" s="100">
        <f>VLOOKUP($A65,情景假设!$A$436:$AP$499,COLUMN(情景假设!U$436),0)</f>
        <v>14622.47672250566</v>
      </c>
      <c r="AO65" s="100">
        <f>VLOOKUP($A65,情景假设!$A$436:$AP$499,COLUMN(情景假设!V$436),0)</f>
        <v>15143.270534069859</v>
      </c>
      <c r="AP65" s="65">
        <f>VLOOKUP($A65,情景假设!$A$436:$AP$499,COLUMN(情景假设!W$436),0)</f>
        <v>15660.5198179208</v>
      </c>
      <c r="AQ65" s="100">
        <f>VLOOKUP($A65,情景假设!$A$436:$AP$499,COLUMN(情景假设!X$436),0)</f>
        <v>16172.127874456881</v>
      </c>
      <c r="AR65" s="100">
        <f>VLOOKUP($A65,情景假设!$A$436:$AP$499,COLUMN(情景假设!Y$436),0)</f>
        <v>16675.904972578541</v>
      </c>
      <c r="AS65" s="100">
        <f>VLOOKUP($A65,情景假设!$A$436:$AP$499,COLUMN(情景假设!Z$436),0)</f>
        <v>17169.579508455459</v>
      </c>
      <c r="AT65" s="66">
        <f>VLOOKUP($A65,情景假设!$A$436:$AP$499,COLUMN(情景假设!AA$436),0)</f>
        <v>17650.810820269271</v>
      </c>
      <c r="AU65" s="100">
        <f>VLOOKUP($A65,情景假设!$A$436:$AP$499,COLUMN(情景假设!AB$436),0)</f>
        <v>18117.203629481279</v>
      </c>
      <c r="AV65" s="100">
        <f>VLOOKUP($A65,情景假设!$A$436:$AP$499,COLUMN(情景假设!AC$436),0)</f>
        <v>18566.324052123829</v>
      </c>
      <c r="AW65" s="100">
        <f>VLOOKUP($A65,情景假设!$A$436:$AP$499,COLUMN(情景假设!AD$436),0)</f>
        <v>18995.71709508311</v>
      </c>
      <c r="AX65" s="100">
        <f>VLOOKUP($A65,情景假设!$A$436:$AP$499,COLUMN(情景假设!AE$436),0)</f>
        <v>19402.9255227617</v>
      </c>
      <c r="AY65" s="101">
        <f>VLOOKUP($A65,情景假设!$A$436:$AP$499,COLUMN(情景假设!AF$436),0)</f>
        <v>19785.509949380761</v>
      </c>
      <c r="AZ65" s="65">
        <f>VLOOKUP($A65,情景假设!$A$436:$AP$499,COLUMN(情景假设!AG$436),0)</f>
        <v>20141.069982078989</v>
      </c>
      <c r="BA65" s="100">
        <f>VLOOKUP($A65,情景假设!$A$436:$AP$499,COLUMN(情景假设!AH$436),0)</f>
        <v>20467.266210498241</v>
      </c>
      <c r="BB65" s="100">
        <f>VLOOKUP($A65,情景假设!$A$436:$AP$499,COLUMN(情景假设!AI$436),0)</f>
        <v>20761.842810391761</v>
      </c>
      <c r="BC65" s="100">
        <f>VLOOKUP($A65,情景假设!$A$436:$AP$499,COLUMN(情景假设!AJ$436),0)</f>
        <v>21022.650502639601</v>
      </c>
      <c r="BD65" s="66">
        <f>VLOOKUP($A65,情景假设!$A$436:$AP$499,COLUMN(情景假设!AK$436),0)</f>
        <v>21247.66958562694</v>
      </c>
      <c r="BE65" s="100">
        <f>VLOOKUP($A65,情景假设!$A$436:$AP$499,COLUMN(情景假设!AL$436),0)</f>
        <v>21435.032738946651</v>
      </c>
      <c r="BF65" s="100">
        <f>VLOOKUP($A65,情景假设!$A$436:$AP$499,COLUMN(情景假设!AM$436),0)</f>
        <v>21583.047280523919</v>
      </c>
      <c r="BG65" s="100">
        <f>VLOOKUP($A65,情景假设!$A$436:$AP$499,COLUMN(情景假设!AN$436),0)</f>
        <v>21690.216548181721</v>
      </c>
      <c r="BH65" s="100">
        <f>VLOOKUP($A65,情景假设!$A$436:$AP$499,COLUMN(情景假设!AO$436),0)</f>
        <v>21755.260070967361</v>
      </c>
      <c r="BI65" s="102">
        <f>VLOOKUP($A65,情景假设!$A$436:$AP$499,COLUMN(情景假设!AP$436),0)</f>
        <v>21777.13219575219</v>
      </c>
    </row>
    <row r="66" spans="1:61" x14ac:dyDescent="0.2">
      <c r="A66" s="64" t="s">
        <v>111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K$77*'历史数据 (2001-2022, 当年价) '!K66</f>
        <v>8215.2085396484417</v>
      </c>
      <c r="L66" s="53">
        <f>L$77*'历史数据 (2001-2022, 当年价) '!L66</f>
        <v>8919.7543985306074</v>
      </c>
      <c r="M66" s="54">
        <f>M$77*'历史数据 (2001-2022, 当年价) '!M66</f>
        <v>9471.2872506004296</v>
      </c>
      <c r="N66" s="54">
        <f>N$77*'历史数据 (2001-2022, 当年价) '!N66</f>
        <v>9814.5407288437873</v>
      </c>
      <c r="O66" s="54">
        <f>O$77*'历史数据 (2001-2022, 当年价) '!O66</f>
        <v>10744.631189497688</v>
      </c>
      <c r="P66" s="55">
        <f>P$77*'历史数据 (2001-2022, 当年价) '!P66</f>
        <v>11803.562331981635</v>
      </c>
      <c r="Q66" s="53">
        <f>Q$77*'历史数据 (2001-2022, 当年价) '!Q66</f>
        <v>13389.26892517825</v>
      </c>
      <c r="R66" s="54">
        <f>R$77*'历史数据 (2001-2022, 当年价) '!R66</f>
        <v>14464.859726951376</v>
      </c>
      <c r="S66" s="54">
        <f>S$77*'历史数据 (2001-2022, 当年价) '!S66</f>
        <v>15056.098053059803</v>
      </c>
      <c r="T66" s="54">
        <f>T$77*'历史数据 (2001-2022, 当年价) '!T66</f>
        <v>17073.494684407979</v>
      </c>
      <c r="U66" s="54">
        <f>U$77*'历史数据 (2001-2022, 当年价) '!U66</f>
        <v>16353.2</v>
      </c>
      <c r="V66" s="65">
        <f>V$77*'历史数据 (2001-2022, 当年价) '!V66</f>
        <v>17458.40324388129</v>
      </c>
      <c r="W66" s="100">
        <f>W$77*'历史数据 (2001-2022, 当年价) '!W66</f>
        <v>17998.461308152702</v>
      </c>
      <c r="X66" s="100">
        <f>VLOOKUP($A66,情景假设!$A$436:$AP$499,COLUMN(情景假设!E$436),0)</f>
        <v>18525.05815405841</v>
      </c>
      <c r="Y66" s="100">
        <f>VLOOKUP($A66,情景假设!$A$436:$AP$499,COLUMN(情景假设!F$436),0)</f>
        <v>19837.656992190488</v>
      </c>
      <c r="Z66" s="102">
        <f>VLOOKUP($A66,情景假设!$A$436:$AP$499,COLUMN(情景假设!G$436),0)</f>
        <v>21511.220822272458</v>
      </c>
      <c r="AA66" s="100">
        <f>VLOOKUP($A66,情景假设!$A$436:$AP$499,COLUMN(情景假设!H$436),0)</f>
        <v>23104.585815086291</v>
      </c>
      <c r="AB66" s="100">
        <f>VLOOKUP($A66,情景假设!$A$436:$AP$499,COLUMN(情景假设!I$436),0)</f>
        <v>24530.896271795958</v>
      </c>
      <c r="AC66" s="100">
        <f>VLOOKUP($A66,情景假设!$A$436:$AP$499,COLUMN(情景假设!J$436),0)</f>
        <v>25823.295739697471</v>
      </c>
      <c r="AD66" s="100">
        <f>VLOOKUP($A66,情景假设!$A$436:$AP$499,COLUMN(情景假设!K$436),0)</f>
        <v>27032.976767746692</v>
      </c>
      <c r="AE66" s="101">
        <f>VLOOKUP($A66,情景假设!$A$436:$AP$499,COLUMN(情景假设!L$436),0)</f>
        <v>28226.75459315459</v>
      </c>
      <c r="AF66" s="65">
        <f>VLOOKUP($A66,情景假设!$A$436:$AP$499,COLUMN(情景假设!M$436),0)</f>
        <v>29469.490847122659</v>
      </c>
      <c r="AG66" s="100">
        <f>VLOOKUP($A66,情景假设!$A$436:$AP$499,COLUMN(情景假设!N$436),0)</f>
        <v>30769.745201906011</v>
      </c>
      <c r="AH66" s="100">
        <f>VLOOKUP($A66,情景假设!$A$436:$AP$499,COLUMN(情景假设!O$436),0)</f>
        <v>32119.482050476439</v>
      </c>
      <c r="AI66" s="100">
        <f>VLOOKUP($A66,情景假设!$A$436:$AP$499,COLUMN(情景假设!P$436),0)</f>
        <v>33508.911165858233</v>
      </c>
      <c r="AJ66" s="102">
        <f>VLOOKUP($A66,情景假设!$A$436:$AP$499,COLUMN(情景假设!Q$436),0)</f>
        <v>34926.336332136547</v>
      </c>
      <c r="AK66" s="100">
        <f>VLOOKUP($A66,情景假设!$A$436:$AP$499,COLUMN(情景假设!R$436),0)</f>
        <v>36359.896644936387</v>
      </c>
      <c r="AL66" s="100">
        <f>VLOOKUP($A66,情景假设!$A$436:$AP$499,COLUMN(情景假设!S$436),0)</f>
        <v>37803.656217386982</v>
      </c>
      <c r="AM66" s="100">
        <f>VLOOKUP($A66,情景假设!$A$436:$AP$499,COLUMN(情景假设!T$436),0)</f>
        <v>39253.0463781656</v>
      </c>
      <c r="AN66" s="100">
        <f>VLOOKUP($A66,情景假设!$A$436:$AP$499,COLUMN(情景假设!U$436),0)</f>
        <v>40703.163790569983</v>
      </c>
      <c r="AO66" s="100">
        <f>VLOOKUP($A66,情景假设!$A$436:$AP$499,COLUMN(情景假设!V$436),0)</f>
        <v>42148.783634911939</v>
      </c>
      <c r="AP66" s="65">
        <f>VLOOKUP($A66,情景假设!$A$436:$AP$499,COLUMN(情景假设!W$436),0)</f>
        <v>43584.377048441267</v>
      </c>
      <c r="AQ66" s="100">
        <f>VLOOKUP($A66,情景假设!$A$436:$AP$499,COLUMN(情景假设!X$436),0)</f>
        <v>45004.132979181377</v>
      </c>
      <c r="AR66" s="100">
        <f>VLOOKUP($A66,情景假设!$A$436:$AP$499,COLUMN(情景假设!Y$436),0)</f>
        <v>46401.984559773169</v>
      </c>
      <c r="AS66" s="100">
        <f>VLOOKUP($A66,情景假设!$A$436:$AP$499,COLUMN(情景假设!Z$436),0)</f>
        <v>47771.640050323229</v>
      </c>
      <c r="AT66" s="66">
        <f>VLOOKUP($A66,情景假设!$A$436:$AP$499,COLUMN(情景假设!AA$436),0)</f>
        <v>49106.618335735482</v>
      </c>
      <c r="AU66" s="100">
        <f>VLOOKUP($A66,情景假设!$A$436:$AP$499,COLUMN(情景假设!AB$436),0)</f>
        <v>50400.288893685523</v>
      </c>
      <c r="AV66" s="100">
        <f>VLOOKUP($A66,情景假设!$A$436:$AP$499,COLUMN(情景假设!AC$436),0)</f>
        <v>51645.91607506467</v>
      </c>
      <c r="AW66" s="100">
        <f>VLOOKUP($A66,情景假设!$A$436:$AP$499,COLUMN(情景假设!AD$436),0)</f>
        <v>52836.707460382102</v>
      </c>
      <c r="AX66" s="100">
        <f>VLOOKUP($A66,情景假设!$A$436:$AP$499,COLUMN(情景假设!AE$436),0)</f>
        <v>53965.865974447843</v>
      </c>
      <c r="AY66" s="101">
        <f>VLOOKUP($A66,情景假设!$A$436:$AP$499,COLUMN(情景假设!AF$436),0)</f>
        <v>55026.645359069873</v>
      </c>
      <c r="AZ66" s="65">
        <f>VLOOKUP($A66,情景假设!$A$436:$AP$499,COLUMN(情景假设!AG$436),0)</f>
        <v>56012.408521009689</v>
      </c>
      <c r="BA66" s="100">
        <f>VLOOKUP($A66,情景假设!$A$436:$AP$499,COLUMN(情景假设!AH$436),0)</f>
        <v>56916.688191779227</v>
      </c>
      <c r="BB66" s="100">
        <f>VLOOKUP($A66,情景假设!$A$436:$AP$499,COLUMN(情景假设!AI$436),0)</f>
        <v>57733.249258831223</v>
      </c>
      <c r="BC66" s="100">
        <f>VLOOKUP($A66,情景假设!$A$436:$AP$499,COLUMN(情景假设!AJ$436),0)</f>
        <v>58456.152056219129</v>
      </c>
      <c r="BD66" s="66">
        <f>VLOOKUP($A66,情景假设!$A$436:$AP$499,COLUMN(情景假设!AK$436),0)</f>
        <v>59079.815838813127</v>
      </c>
      <c r="BE66" s="100">
        <f>VLOOKUP($A66,情景假设!$A$436:$AP$499,COLUMN(情景假设!AL$436),0)</f>
        <v>59599.081609634413</v>
      </c>
      <c r="BF66" s="100">
        <f>VLOOKUP($A66,情景假设!$A$436:$AP$499,COLUMN(情景假设!AM$436),0)</f>
        <v>60009.273426674961</v>
      </c>
      <c r="BG66" s="100">
        <f>VLOOKUP($A66,情景假设!$A$436:$AP$499,COLUMN(情景假设!AN$436),0)</f>
        <v>60306.257285505351</v>
      </c>
      <c r="BH66" s="100">
        <f>VLOOKUP($A66,情景假设!$A$436:$AP$499,COLUMN(情景假设!AO$436),0)</f>
        <v>60486.496658665237</v>
      </c>
      <c r="BI66" s="102">
        <f>VLOOKUP($A66,情景假设!$A$436:$AP$499,COLUMN(情景假设!AP$436),0)</f>
        <v>60547.103773648378</v>
      </c>
    </row>
    <row r="67" spans="1:61" x14ac:dyDescent="0.2">
      <c r="A67" s="64" t="s">
        <v>112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K$77*'历史数据 (2001-2022, 当年价) '!K67</f>
        <v>15733.180194722509</v>
      </c>
      <c r="L67" s="53">
        <f>L$77*'历史数据 (2001-2022, 当年价) '!L67</f>
        <v>17398.154822835269</v>
      </c>
      <c r="M67" s="54">
        <f>M$77*'历史数据 (2001-2022, 当年价) '!M67</f>
        <v>19161.404772517511</v>
      </c>
      <c r="N67" s="54">
        <f>N$77*'历史数据 (2001-2022, 当年价) '!N67</f>
        <v>21360.323296462921</v>
      </c>
      <c r="O67" s="54">
        <f>O$77*'历史数据 (2001-2022, 当年价) '!O67</f>
        <v>23657.484004820206</v>
      </c>
      <c r="P67" s="55">
        <f>P$77*'历史数据 (2001-2022, 当年价) '!P67</f>
        <v>27171.707502012752</v>
      </c>
      <c r="Q67" s="53">
        <f>Q$77*'历史数据 (2001-2022, 当年价) '!Q67</f>
        <v>29633.545175076048</v>
      </c>
      <c r="R67" s="54">
        <f>R$77*'历史数据 (2001-2022, 当年价) '!R67</f>
        <v>31835.885917761083</v>
      </c>
      <c r="S67" s="54">
        <f>S$77*'历史数据 (2001-2022, 当年价) '!S67</f>
        <v>34605.423559402407</v>
      </c>
      <c r="T67" s="54">
        <f>T$77*'历史数据 (2001-2022, 当年价) '!T67</f>
        <v>38135.335369113411</v>
      </c>
      <c r="U67" s="54">
        <f>U$77*'历史数据 (2001-2022, 当年价) '!U67</f>
        <v>40091.9</v>
      </c>
      <c r="V67" s="65">
        <f>V$77*'历史数据 (2001-2022, 当年价) '!V67</f>
        <v>42801.442959993416</v>
      </c>
      <c r="W67" s="100">
        <f>W$77*'历史数据 (2001-2022, 当年价) '!W67</f>
        <v>44125.462351119488</v>
      </c>
      <c r="X67" s="100">
        <f>VLOOKUP($A67,情景假设!$A$436:$AP$499,COLUMN(情景假设!E$436),0)</f>
        <v>45682.017853054509</v>
      </c>
      <c r="Y67" s="100">
        <f>VLOOKUP($A67,情景假设!$A$436:$AP$499,COLUMN(情景假设!F$436),0)</f>
        <v>49596.563839419257</v>
      </c>
      <c r="Z67" s="102">
        <f>VLOOKUP($A67,情景假设!$A$436:$AP$499,COLUMN(情景假设!G$436),0)</f>
        <v>54653.202548093832</v>
      </c>
      <c r="AA67" s="100">
        <f>VLOOKUP($A67,情景假设!$A$436:$AP$499,COLUMN(情景假设!H$436),0)</f>
        <v>59522.245940061213</v>
      </c>
      <c r="AB67" s="100">
        <f>VLOOKUP($A67,情景假设!$A$436:$AP$499,COLUMN(情景假设!I$436),0)</f>
        <v>63917.936670122603</v>
      </c>
      <c r="AC67" s="100">
        <f>VLOOKUP($A67,情景假设!$A$436:$AP$499,COLUMN(情景假设!J$436),0)</f>
        <v>67929.8309688148</v>
      </c>
      <c r="AD67" s="100">
        <f>VLOOKUP($A67,情景假设!$A$436:$AP$499,COLUMN(情景假设!K$436),0)</f>
        <v>71714.549958631949</v>
      </c>
      <c r="AE67" s="101">
        <f>VLOOKUP($A67,情景假设!$A$436:$AP$499,COLUMN(情景假设!L$436),0)</f>
        <v>75487.941792490092</v>
      </c>
      <c r="AF67" s="65">
        <f>VLOOKUP($A67,情景假设!$A$436:$AP$499,COLUMN(情景假设!M$436),0)</f>
        <v>79466.772056967005</v>
      </c>
      <c r="AG67" s="100">
        <f>VLOOKUP($A67,情景假设!$A$436:$AP$499,COLUMN(情景假设!N$436),0)</f>
        <v>83684.186983214939</v>
      </c>
      <c r="AH67" s="100">
        <f>VLOOKUP($A67,情景假设!$A$436:$AP$499,COLUMN(情景假设!O$436),0)</f>
        <v>88117.616499671814</v>
      </c>
      <c r="AI67" s="100">
        <f>VLOOKUP($A67,情景假设!$A$436:$AP$499,COLUMN(情景假设!P$436),0)</f>
        <v>92737.474210346569</v>
      </c>
      <c r="AJ67" s="102">
        <f>VLOOKUP($A67,情景假设!$A$436:$AP$499,COLUMN(情景假设!Q$436),0)</f>
        <v>97506.291144367802</v>
      </c>
      <c r="AK67" s="100">
        <f>VLOOKUP($A67,情景假设!$A$436:$AP$499,COLUMN(情景假设!R$436),0)</f>
        <v>102384.5671204386</v>
      </c>
      <c r="AL67" s="100">
        <f>VLOOKUP($A67,情景假设!$A$436:$AP$499,COLUMN(情景假设!S$436),0)</f>
        <v>107352.5432922457</v>
      </c>
      <c r="AM67" s="100">
        <f>VLOOKUP($A67,情景假设!$A$436:$AP$499,COLUMN(情景假设!T$436),0)</f>
        <v>112394.6427342571</v>
      </c>
      <c r="AN67" s="100">
        <f>VLOOKUP($A67,情景假设!$A$436:$AP$499,COLUMN(情景假设!U$436),0)</f>
        <v>117493.4819302515</v>
      </c>
      <c r="AO67" s="100">
        <f>VLOOKUP($A67,情景假设!$A$436:$AP$499,COLUMN(情景假设!V$436),0)</f>
        <v>122629.874276792</v>
      </c>
      <c r="AP67" s="65">
        <f>VLOOKUP($A67,情景假设!$A$436:$AP$499,COLUMN(情景假设!W$436),0)</f>
        <v>127782.8566801337</v>
      </c>
      <c r="AQ67" s="100">
        <f>VLOOKUP($A67,情景假设!$A$436:$AP$499,COLUMN(情景假设!X$436),0)</f>
        <v>132929.74133215481</v>
      </c>
      <c r="AR67" s="100">
        <f>VLOOKUP($A67,情景假设!$A$436:$AP$499,COLUMN(情景假设!Y$436),0)</f>
        <v>138046.19451981239</v>
      </c>
      <c r="AS67" s="100">
        <f>VLOOKUP($A67,情景假设!$A$436:$AP$499,COLUMN(情景假设!Z$436),0)</f>
        <v>143106.34402204759</v>
      </c>
      <c r="AT67" s="66">
        <f>VLOOKUP($A67,情景假设!$A$436:$AP$499,COLUMN(情景假设!AA$436),0)</f>
        <v>148082.91627658991</v>
      </c>
      <c r="AU67" s="100">
        <f>VLOOKUP($A67,情景假设!$A$436:$AP$499,COLUMN(情景假设!AB$436),0)</f>
        <v>152947.40405714899</v>
      </c>
      <c r="AV67" s="100">
        <f>VLOOKUP($A67,情景假设!$A$436:$AP$499,COLUMN(情景假设!AC$436),0)</f>
        <v>157670.26489160841</v>
      </c>
      <c r="AW67" s="100">
        <f>VLOOKUP($A67,情景假设!$A$436:$AP$499,COLUMN(情景假设!AD$436),0)</f>
        <v>162221.14987887189</v>
      </c>
      <c r="AX67" s="100">
        <f>VLOOKUP($A67,情景假设!$A$436:$AP$499,COLUMN(情景假设!AE$436),0)</f>
        <v>166569.16193340911</v>
      </c>
      <c r="AY67" s="101">
        <f>VLOOKUP($A67,情景假设!$A$436:$AP$499,COLUMN(情景假设!AF$436),0)</f>
        <v>170683.14181214181</v>
      </c>
      <c r="AZ67" s="65">
        <f>VLOOKUP($A67,情景假设!$A$436:$AP$499,COLUMN(情景假设!AG$436),0)</f>
        <v>174531.97957077931</v>
      </c>
      <c r="BA67" s="100">
        <f>VLOOKUP($A67,情景假设!$A$436:$AP$499,COLUMN(情景假设!AH$436),0)</f>
        <v>178084.9483710115</v>
      </c>
      <c r="BB67" s="100">
        <f>VLOOKUP($A67,情景假设!$A$436:$AP$499,COLUMN(情景假设!AI$436),0)</f>
        <v>181312.05683358511</v>
      </c>
      <c r="BC67" s="100">
        <f>VLOOKUP($A67,情景假设!$A$436:$AP$499,COLUMN(情景假设!AJ$436),0)</f>
        <v>184184.41542460531</v>
      </c>
      <c r="BD67" s="66">
        <f>VLOOKUP($A67,情景假设!$A$436:$AP$499,COLUMN(情景假设!AK$436),0)</f>
        <v>186674.61169449281</v>
      </c>
      <c r="BE67" s="100">
        <f>VLOOKUP($A67,情景假设!$A$436:$AP$499,COLUMN(情景假设!AL$436),0)</f>
        <v>188757.0885830308</v>
      </c>
      <c r="BF67" s="100">
        <f>VLOOKUP($A67,情景假设!$A$436:$AP$499,COLUMN(情景假设!AM$436),0)</f>
        <v>190408.51948242629</v>
      </c>
      <c r="BG67" s="100">
        <f>VLOOKUP($A67,情景假设!$A$436:$AP$499,COLUMN(情景假设!AN$436),0)</f>
        <v>191608.1733356333</v>
      </c>
      <c r="BH67" s="100">
        <f>VLOOKUP($A67,情景假设!$A$436:$AP$499,COLUMN(情景假设!AO$436),0)</f>
        <v>192338.26276053919</v>
      </c>
      <c r="BI67" s="102">
        <f>VLOOKUP($A67,情景假设!$A$436:$AP$499,COLUMN(情景假设!AP$436),0)</f>
        <v>192584.2680513034</v>
      </c>
    </row>
    <row r="68" spans="1:61" x14ac:dyDescent="0.2">
      <c r="A68" s="64" t="s">
        <v>113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K$77*'历史数据 (2001-2022, 当年价) '!K68</f>
        <v>7491.8936471671614</v>
      </c>
      <c r="L68" s="53">
        <f>L$77*'历史数据 (2001-2022, 当年价) '!L68</f>
        <v>8747.9466481582349</v>
      </c>
      <c r="M68" s="54">
        <f>M$77*'历史数据 (2001-2022, 当年价) '!M68</f>
        <v>10373.084381318287</v>
      </c>
      <c r="N68" s="54">
        <f>N$77*'历史数据 (2001-2022, 当年价) '!N68</f>
        <v>12436.988896993911</v>
      </c>
      <c r="O68" s="54">
        <f>O$77*'历史数据 (2001-2022, 当年价) '!O68</f>
        <v>14112.735955786691</v>
      </c>
      <c r="P68" s="55">
        <f>P$77*'历史数据 (2001-2022, 当年价) '!P68</f>
        <v>16462.572780624898</v>
      </c>
      <c r="Q68" s="53">
        <f>Q$77*'历史数据 (2001-2022, 当年价) '!Q68</f>
        <v>18426.166061860604</v>
      </c>
      <c r="R68" s="54">
        <f>R$77*'历史数据 (2001-2022, 当年价) '!R68</f>
        <v>19548.121738038648</v>
      </c>
      <c r="S68" s="54">
        <f>S$77*'历史数据 (2001-2022, 当年价) '!S68</f>
        <v>21019.486568285836</v>
      </c>
      <c r="T68" s="54">
        <f>T$77*'历史数据 (2001-2022, 当年价) '!T68</f>
        <v>22473.188187999254</v>
      </c>
      <c r="U68" s="54">
        <f>U$77*'历史数据 (2001-2022, 当年价) '!U68</f>
        <v>24396.1</v>
      </c>
      <c r="V68" s="65">
        <f>V$77*'历史数据 (2001-2022, 当年价) '!V68</f>
        <v>26044.86897842944</v>
      </c>
      <c r="W68" s="100">
        <f>W$77*'历史数据 (2001-2022, 当年价) '!W68</f>
        <v>26850.540684381289</v>
      </c>
      <c r="X68" s="100">
        <f>VLOOKUP($A68,情景假设!$A$436:$AP$499,COLUMN(情景假设!E$436),0)</f>
        <v>27761.252541673461</v>
      </c>
      <c r="Y68" s="100">
        <f>VLOOKUP($A68,情景假设!$A$436:$AP$499,COLUMN(情景假设!F$436),0)</f>
        <v>30046.925246955809</v>
      </c>
      <c r="Z68" s="102">
        <f>VLOOKUP($A68,情景假设!$A$436:$AP$499,COLUMN(情景假设!G$436),0)</f>
        <v>32990.610120689322</v>
      </c>
      <c r="AA68" s="100">
        <f>VLOOKUP($A68,情景假设!$A$436:$AP$499,COLUMN(情景假设!H$436),0)</f>
        <v>35817.557837580433</v>
      </c>
      <c r="AB68" s="100">
        <f>VLOOKUP($A68,情景假设!$A$436:$AP$499,COLUMN(情景假设!I$436),0)</f>
        <v>38364.48055203518</v>
      </c>
      <c r="AC68" s="100">
        <f>VLOOKUP($A68,情景假设!$A$436:$AP$499,COLUMN(情景假设!J$436),0)</f>
        <v>40685.009852950272</v>
      </c>
      <c r="AD68" s="100">
        <f>VLOOKUP($A68,情景假设!$A$436:$AP$499,COLUMN(情景假设!K$436),0)</f>
        <v>42870.179726460803</v>
      </c>
      <c r="AE68" s="101">
        <f>VLOOKUP($A68,情景假设!$A$436:$AP$499,COLUMN(情景假设!L$436),0)</f>
        <v>45043.8996472156</v>
      </c>
      <c r="AF68" s="65">
        <f>VLOOKUP($A68,情景假设!$A$436:$AP$499,COLUMN(情景假设!M$436),0)</f>
        <v>47329.654671162803</v>
      </c>
      <c r="AG68" s="100">
        <f>VLOOKUP($A68,情景假设!$A$436:$AP$499,COLUMN(情景假设!N$436),0)</f>
        <v>49745.711939200053</v>
      </c>
      <c r="AH68" s="100">
        <f>VLOOKUP($A68,情景假设!$A$436:$AP$499,COLUMN(情景假设!O$436),0)</f>
        <v>52278.614024109462</v>
      </c>
      <c r="AI68" s="100">
        <f>VLOOKUP($A68,情景假设!$A$436:$AP$499,COLUMN(情景假设!P$436),0)</f>
        <v>54911.046175139461</v>
      </c>
      <c r="AJ68" s="102">
        <f>VLOOKUP($A68,情景假设!$A$436:$AP$499,COLUMN(情景假设!Q$436),0)</f>
        <v>57621.392201112852</v>
      </c>
      <c r="AK68" s="100">
        <f>VLOOKUP($A68,情景假设!$A$436:$AP$499,COLUMN(情景假设!R$436),0)</f>
        <v>60387.069782229912</v>
      </c>
      <c r="AL68" s="100">
        <f>VLOOKUP($A68,情景假设!$A$436:$AP$499,COLUMN(情景假设!S$436),0)</f>
        <v>63196.759785950293</v>
      </c>
      <c r="AM68" s="100">
        <f>VLOOKUP($A68,情景假设!$A$436:$AP$499,COLUMN(情景假设!T$436),0)</f>
        <v>66041.578407988898</v>
      </c>
      <c r="AN68" s="100">
        <f>VLOOKUP($A68,情景假设!$A$436:$AP$499,COLUMN(情景假设!U$436),0)</f>
        <v>68911.703491323467</v>
      </c>
      <c r="AO68" s="100">
        <f>VLOOKUP($A68,情景假设!$A$436:$AP$499,COLUMN(情景假设!V$436),0)</f>
        <v>71796.383232233973</v>
      </c>
      <c r="AP68" s="65">
        <f>VLOOKUP($A68,情景假设!$A$436:$AP$499,COLUMN(情景假设!W$436),0)</f>
        <v>74683.956896648349</v>
      </c>
      <c r="AQ68" s="100">
        <f>VLOOKUP($A68,情景假设!$A$436:$AP$499,COLUMN(情景假设!X$436),0)</f>
        <v>77561.888485728181</v>
      </c>
      <c r="AR68" s="100">
        <f>VLOOKUP($A68,情景假设!$A$436:$AP$499,COLUMN(情景假设!Y$436),0)</f>
        <v>80416.814162551498</v>
      </c>
      <c r="AS68" s="100">
        <f>VLOOKUP($A68,情景假设!$A$436:$AP$499,COLUMN(情景假设!Z$436),0)</f>
        <v>83234.604092591107</v>
      </c>
      <c r="AT68" s="66">
        <f>VLOOKUP($A68,情景假设!$A$436:$AP$499,COLUMN(情景假设!AA$436),0)</f>
        <v>86000.439159227972</v>
      </c>
      <c r="AU68" s="100">
        <f>VLOOKUP($A68,情景假设!$A$436:$AP$499,COLUMN(情景假设!AB$436),0)</f>
        <v>88698.902792517183</v>
      </c>
      <c r="AV68" s="100">
        <f>VLOOKUP($A68,情景假设!$A$436:$AP$499,COLUMN(情景假设!AC$436),0)</f>
        <v>91314.087896465557</v>
      </c>
      <c r="AW68" s="100">
        <f>VLOOKUP($A68,情景假设!$A$436:$AP$499,COLUMN(情景假设!AD$436),0)</f>
        <v>93829.718579902823</v>
      </c>
      <c r="AX68" s="100">
        <f>VLOOKUP($A68,情景假设!$A$436:$AP$499,COLUMN(情景假设!AE$436),0)</f>
        <v>96229.286092433409</v>
      </c>
      <c r="AY68" s="101">
        <f>VLOOKUP($A68,情景假设!$A$436:$AP$499,COLUMN(情景假设!AF$436),0)</f>
        <v>98496.198044856283</v>
      </c>
      <c r="AZ68" s="65">
        <f>VLOOKUP($A68,情景假设!$A$436:$AP$499,COLUMN(情景假设!AG$436),0)</f>
        <v>100613.93965889</v>
      </c>
      <c r="BA68" s="100">
        <f>VLOOKUP($A68,情景假设!$A$436:$AP$499,COLUMN(情景假设!AH$436),0)</f>
        <v>102566.2454511235</v>
      </c>
      <c r="BB68" s="100">
        <f>VLOOKUP($A68,情景假设!$A$436:$AP$499,COLUMN(情景假设!AI$436),0)</f>
        <v>104337.279418872</v>
      </c>
      <c r="BC68" s="100">
        <f>VLOOKUP($A68,情景假设!$A$436:$AP$499,COLUMN(情景假设!AJ$436),0)</f>
        <v>105911.8214699633</v>
      </c>
      <c r="BD68" s="66">
        <f>VLOOKUP($A68,情景假设!$A$436:$AP$499,COLUMN(情景假设!AK$436),0)</f>
        <v>107275.4575338524</v>
      </c>
      <c r="BE68" s="100">
        <f>VLOOKUP($A68,情景假设!$A$436:$AP$499,COLUMN(情景假设!AL$436),0)</f>
        <v>108414.7705178243</v>
      </c>
      <c r="BF68" s="100">
        <f>VLOOKUP($A68,情景假设!$A$436:$AP$499,COLUMN(情景假设!AM$436),0)</f>
        <v>109317.52903931739</v>
      </c>
      <c r="BG68" s="100">
        <f>VLOOKUP($A68,情景假设!$A$436:$AP$499,COLUMN(情景假设!AN$436),0)</f>
        <v>109972.8706834301</v>
      </c>
      <c r="BH68" s="100">
        <f>VLOOKUP($A68,情景假设!$A$436:$AP$499,COLUMN(情景假设!AO$436),0)</f>
        <v>110371.4764126791</v>
      </c>
      <c r="BI68" s="102">
        <f>VLOOKUP($A68,情景假设!$A$436:$AP$499,COLUMN(情景假设!AP$436),0)</f>
        <v>110505.7327023838</v>
      </c>
    </row>
    <row r="69" spans="1:61" x14ac:dyDescent="0.2">
      <c r="A69" s="64" t="s">
        <v>114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K$77*'历史数据 (2001-2022, 当年价) '!K69</f>
        <v>3597.11136382222</v>
      </c>
      <c r="L69" s="53">
        <f>L$77*'历史数据 (2001-2022, 当年价) '!L69</f>
        <v>3916.4866138689254</v>
      </c>
      <c r="M69" s="54">
        <f>M$77*'历史数据 (2001-2022, 当年价) '!M69</f>
        <v>4326.1858267345506</v>
      </c>
      <c r="N69" s="54">
        <f>N$77*'历史数据 (2001-2022, 当年价) '!N69</f>
        <v>4663.8708363727164</v>
      </c>
      <c r="O69" s="54">
        <f>O$77*'历史数据 (2001-2022, 当年价) '!O69</f>
        <v>4997.5054726508833</v>
      </c>
      <c r="P69" s="55">
        <f>P$77*'历史数据 (2001-2022, 当年价) '!P69</f>
        <v>5645.8461028166093</v>
      </c>
      <c r="Q69" s="53">
        <f>Q$77*'历史数据 (2001-2022, 当年价) '!Q69</f>
        <v>6132.0181186612717</v>
      </c>
      <c r="R69" s="54">
        <f>R$77*'历史数据 (2001-2022, 当年价) '!R69</f>
        <v>6982.3452602433181</v>
      </c>
      <c r="S69" s="54">
        <f>S$77*'历史数据 (2001-2022, 当年价) '!S69</f>
        <v>7431.0051655009729</v>
      </c>
      <c r="T69" s="54">
        <f>T$77*'历史数据 (2001-2022, 当年价) '!T69</f>
        <v>8180.9699496434896</v>
      </c>
      <c r="U69" s="54">
        <f>U$77*'历史数据 (2001-2022, 当年价) '!U69</f>
        <v>6981.2</v>
      </c>
      <c r="V69" s="65">
        <f>V$77*'历史数据 (2001-2022, 当年价) '!V69</f>
        <v>7453.0125434889851</v>
      </c>
      <c r="W69" s="100">
        <f>W$77*'历史数据 (2001-2022, 当年价) '!W69</f>
        <v>7683.5639559520841</v>
      </c>
      <c r="X69" s="100">
        <f>VLOOKUP($A69,情景假设!$A$436:$AP$499,COLUMN(情景假设!E$436),0)</f>
        <v>7879.5365315179433</v>
      </c>
      <c r="Y69" s="100">
        <f>VLOOKUP($A69,情景假设!$A$436:$AP$499,COLUMN(情景假设!F$436),0)</f>
        <v>8365.4248253671703</v>
      </c>
      <c r="Z69" s="102">
        <f>VLOOKUP($A69,情景假设!$A$436:$AP$499,COLUMN(情景假设!G$436),0)</f>
        <v>8980.176068864901</v>
      </c>
      <c r="AA69" s="100">
        <f>VLOOKUP($A69,情景假设!$A$436:$AP$499,COLUMN(情景假设!H$436),0)</f>
        <v>9561.8528315045933</v>
      </c>
      <c r="AB69" s="100">
        <f>VLOOKUP($A69,情景假设!$A$436:$AP$499,COLUMN(情景假设!I$436),0)</f>
        <v>10080.292218720489</v>
      </c>
      <c r="AC69" s="100">
        <f>VLOOKUP($A69,情景假设!$A$436:$AP$499,COLUMN(情景假设!J$436),0)</f>
        <v>10548.29420467329</v>
      </c>
      <c r="AD69" s="100">
        <f>VLOOKUP($A69,情景假设!$A$436:$AP$499,COLUMN(情景假设!K$436),0)</f>
        <v>10984.330034407911</v>
      </c>
      <c r="AE69" s="101">
        <f>VLOOKUP($A69,情景假设!$A$436:$AP$499,COLUMN(情景假设!L$436),0)</f>
        <v>11411.725602843821</v>
      </c>
      <c r="AF69" s="65">
        <f>VLOOKUP($A69,情景假设!$A$436:$AP$499,COLUMN(情景假设!M$436),0)</f>
        <v>11852.655668769141</v>
      </c>
      <c r="AG69" s="100">
        <f>VLOOKUP($A69,情景假设!$A$436:$AP$499,COLUMN(情景假设!N$436),0)</f>
        <v>12309.79581851106</v>
      </c>
      <c r="AH69" s="100">
        <f>VLOOKUP($A69,情景假设!$A$436:$AP$499,COLUMN(情景假设!O$436),0)</f>
        <v>12780.18407277496</v>
      </c>
      <c r="AI69" s="100">
        <f>VLOOKUP($A69,情景假设!$A$436:$AP$499,COLUMN(情景假设!P$436),0)</f>
        <v>13260.340953086959</v>
      </c>
      <c r="AJ69" s="102">
        <f>VLOOKUP($A69,情景假设!$A$436:$AP$499,COLUMN(情景假设!Q$436),0)</f>
        <v>13746.23737555457</v>
      </c>
      <c r="AK69" s="100">
        <f>VLOOKUP($A69,情景假设!$A$436:$AP$499,COLUMN(情景假设!R$436),0)</f>
        <v>14233.880735182531</v>
      </c>
      <c r="AL69" s="100">
        <f>VLOOKUP($A69,情景假设!$A$436:$AP$499,COLUMN(情景假设!S$436),0)</f>
        <v>14721.294729175759</v>
      </c>
      <c r="AM69" s="100">
        <f>VLOOKUP($A69,情景假设!$A$436:$AP$499,COLUMN(情景假设!T$436),0)</f>
        <v>15206.99087904063</v>
      </c>
      <c r="AN69" s="100">
        <f>VLOOKUP($A69,情景假设!$A$436:$AP$499,COLUMN(情景假设!U$436),0)</f>
        <v>15689.40764959572</v>
      </c>
      <c r="AO69" s="100">
        <f>VLOOKUP($A69,情景假设!$A$436:$AP$499,COLUMN(情景假设!V$436),0)</f>
        <v>16166.916079467461</v>
      </c>
      <c r="AP69" s="65">
        <f>VLOOKUP($A69,情景假设!$A$436:$AP$499,COLUMN(情景假设!W$436),0)</f>
        <v>16637.82633499202</v>
      </c>
      <c r="AQ69" s="100">
        <f>VLOOKUP($A69,情景假设!$A$436:$AP$499,COLUMN(情景假设!X$436),0)</f>
        <v>17100.395186641312</v>
      </c>
      <c r="AR69" s="100">
        <f>VLOOKUP($A69,情景假设!$A$436:$AP$499,COLUMN(情景假设!Y$436),0)</f>
        <v>17552.83439592252</v>
      </c>
      <c r="AS69" s="100">
        <f>VLOOKUP($A69,情景假设!$A$436:$AP$499,COLUMN(情景假设!Z$436),0)</f>
        <v>17993.31998880524</v>
      </c>
      <c r="AT69" s="66">
        <f>VLOOKUP($A69,情景假设!$A$436:$AP$499,COLUMN(情景假设!AA$436),0)</f>
        <v>18420.002379229969</v>
      </c>
      <c r="AU69" s="100">
        <f>VLOOKUP($A69,情景假设!$A$436:$AP$499,COLUMN(情景假设!AB$436),0)</f>
        <v>18831.017293304129</v>
      </c>
      <c r="AV69" s="100">
        <f>VLOOKUP($A69,情景假设!$A$436:$AP$499,COLUMN(情景假设!AC$436),0)</f>
        <v>19224.497431565909</v>
      </c>
      <c r="AW69" s="100">
        <f>VLOOKUP($A69,情景假设!$A$436:$AP$499,COLUMN(情景假设!AD$436),0)</f>
        <v>19598.584793385638</v>
      </c>
      <c r="AX69" s="100">
        <f>VLOOKUP($A69,情景假设!$A$436:$AP$499,COLUMN(情景假设!AE$436),0)</f>
        <v>19951.443574393201</v>
      </c>
      <c r="AY69" s="101">
        <f>VLOOKUP($A69,情景假设!$A$436:$AP$499,COLUMN(情景假设!AF$436),0)</f>
        <v>20281.273534990461</v>
      </c>
      <c r="AZ69" s="65">
        <f>VLOOKUP($A69,情景假设!$A$436:$AP$499,COLUMN(情景假设!AG$436),0)</f>
        <v>20586.32372576866</v>
      </c>
      <c r="BA69" s="100">
        <f>VLOOKUP($A69,情景假设!$A$436:$AP$499,COLUMN(情景假设!AH$436),0)</f>
        <v>20864.906444252221</v>
      </c>
      <c r="BB69" s="100">
        <f>VLOOKUP($A69,情景假设!$A$436:$AP$499,COLUMN(情景假设!AI$436),0)</f>
        <v>21115.411287073111</v>
      </c>
      <c r="BC69" s="100">
        <f>VLOOKUP($A69,情景假设!$A$436:$AP$499,COLUMN(情景假设!AJ$436),0)</f>
        <v>21336.319152700518</v>
      </c>
      <c r="BD69" s="66">
        <f>VLOOKUP($A69,情景假设!$A$436:$AP$499,COLUMN(情景假设!AK$436),0)</f>
        <v>21526.21604244515</v>
      </c>
      <c r="BE69" s="100">
        <f>VLOOKUP($A69,情景假设!$A$436:$AP$499,COLUMN(情景假设!AL$436),0)</f>
        <v>21683.80650185197</v>
      </c>
      <c r="BF69" s="100">
        <f>VLOOKUP($A69,情景假设!$A$436:$AP$499,COLUMN(情景假设!AM$436),0)</f>
        <v>21807.926541007979</v>
      </c>
      <c r="BG69" s="100">
        <f>VLOOKUP($A69,情景假设!$A$436:$AP$499,COLUMN(情景假设!AN$436),0)</f>
        <v>21897.55587089857</v>
      </c>
      <c r="BH69" s="100">
        <f>VLOOKUP($A69,情景假设!$A$436:$AP$499,COLUMN(情景假设!AO$436),0)</f>
        <v>21951.829293912211</v>
      </c>
      <c r="BI69" s="102">
        <f>VLOOKUP($A69,情景假设!$A$436:$AP$499,COLUMN(情景假设!AP$436),0)</f>
        <v>21970.047090033939</v>
      </c>
    </row>
    <row r="70" spans="1:61" x14ac:dyDescent="0.2">
      <c r="A70" s="67" t="s">
        <v>115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K$77*'历史数据 (2001-2022, 当年价) '!K70</f>
        <v>20738.631195312271</v>
      </c>
      <c r="L70" s="58">
        <f>L$77*'历史数据 (2001-2022, 当年价) '!L70</f>
        <v>21289.323639356655</v>
      </c>
      <c r="M70" s="59">
        <f>M$77*'历史数据 (2001-2022, 当年价) '!M70</f>
        <v>23139.718384670832</v>
      </c>
      <c r="N70" s="59">
        <f>N$77*'历史数据 (2001-2022, 当年价) '!N70</f>
        <v>24450.409640985366</v>
      </c>
      <c r="O70" s="59">
        <f>O$77*'历史数据 (2001-2022, 当年价) '!O70</f>
        <v>27104.108731221386</v>
      </c>
      <c r="P70" s="60">
        <f>P$77*'历史数据 (2001-2022, 当年价) '!P70</f>
        <v>31717.662775723042</v>
      </c>
      <c r="Q70" s="58">
        <f>Q$77*'历史数据 (2001-2022, 当年价) '!Q70</f>
        <v>37197.627670673319</v>
      </c>
      <c r="R70" s="59">
        <f>R$77*'历史数据 (2001-2022, 当年价) '!R70</f>
        <v>40941.789861161691</v>
      </c>
      <c r="S70" s="59">
        <f>S$77*'历史数据 (2001-2022, 当年价) '!S70</f>
        <v>44703.37925914779</v>
      </c>
      <c r="T70" s="59">
        <f>T$77*'历史数据 (2001-2022, 当年价) '!T70</f>
        <v>48044.022263810512</v>
      </c>
      <c r="U70" s="59">
        <f>U$77*'历史数据 (2001-2022, 当年价) '!U70</f>
        <v>49261.9</v>
      </c>
      <c r="V70" s="68">
        <f>V$77*'历史数据 (2001-2022, 当年价) '!V70</f>
        <v>52591.181833510003</v>
      </c>
      <c r="W70" s="104">
        <f>W$77*'历史数据 (2001-2022, 当年价) '!W70</f>
        <v>54218.036905075918</v>
      </c>
      <c r="X70" s="104">
        <f>VLOOKUP($A70,情景假设!$A$436:$AP$499,COLUMN(情景假设!E$436),0)</f>
        <v>56062.666857066128</v>
      </c>
      <c r="Y70" s="104">
        <f>VLOOKUP($A70,情景假设!$A$436:$AP$499,COLUMN(情景假设!F$436),0)</f>
        <v>60692.978115871672</v>
      </c>
      <c r="Z70" s="106">
        <f>VLOOKUP($A70,情景假设!$A$436:$AP$499,COLUMN(情景假设!G$436),0)</f>
        <v>66657.662324842793</v>
      </c>
      <c r="AA70" s="104">
        <f>VLOOKUP($A70,情景假设!$A$436:$AP$499,COLUMN(情景假设!H$436),0)</f>
        <v>72386.969163682254</v>
      </c>
      <c r="AB70" s="104">
        <f>VLOOKUP($A70,情景假设!$A$436:$AP$499,COLUMN(情景假设!I$436),0)</f>
        <v>77549.555566163268</v>
      </c>
      <c r="AC70" s="104">
        <f>VLOOKUP($A70,情景假设!$A$436:$AP$499,COLUMN(情景假设!J$436),0)</f>
        <v>82253.863345316902</v>
      </c>
      <c r="AD70" s="104">
        <f>VLOOKUP($A70,情景假设!$A$436:$AP$499,COLUMN(情景假设!K$436),0)</f>
        <v>86684.377619398569</v>
      </c>
      <c r="AE70" s="105">
        <f>VLOOKUP($A70,情景假设!$A$436:$AP$499,COLUMN(情景假设!L$436),0)</f>
        <v>91092.447192991298</v>
      </c>
      <c r="AF70" s="68">
        <f>VLOOKUP($A70,情景假设!$A$436:$AP$499,COLUMN(情景假设!M$436),0)</f>
        <v>95728.708000339495</v>
      </c>
      <c r="AG70" s="104">
        <f>VLOOKUP($A70,情景假设!$A$436:$AP$499,COLUMN(情景假设!N$436),0)</f>
        <v>100630.33159630161</v>
      </c>
      <c r="AH70" s="104">
        <f>VLOOKUP($A70,情景假设!$A$436:$AP$499,COLUMN(情景假设!O$436),0)</f>
        <v>105770.0954962785</v>
      </c>
      <c r="AI70" s="104">
        <f>VLOOKUP($A70,情景假设!$A$436:$AP$499,COLUMN(情景假设!P$436),0)</f>
        <v>111112.9258574422</v>
      </c>
      <c r="AJ70" s="106">
        <f>VLOOKUP($A70,情景假设!$A$436:$AP$499,COLUMN(情景假设!Q$436),0)</f>
        <v>116614.9884653226</v>
      </c>
      <c r="AK70" s="104">
        <f>VLOOKUP($A70,情景假设!$A$436:$AP$499,COLUMN(情景假设!R$436),0)</f>
        <v>122230.4583052636</v>
      </c>
      <c r="AL70" s="104">
        <f>VLOOKUP($A70,情景假设!$A$436:$AP$499,COLUMN(情景假设!S$436),0)</f>
        <v>127936.36876047849</v>
      </c>
      <c r="AM70" s="104">
        <f>VLOOKUP($A70,情景假设!$A$436:$AP$499,COLUMN(情景假设!T$436),0)</f>
        <v>133714.6879938209</v>
      </c>
      <c r="AN70" s="104">
        <f>VLOOKUP($A70,情景假设!$A$436:$AP$499,COLUMN(情景假设!U$436),0)</f>
        <v>139545.46549972729</v>
      </c>
      <c r="AO70" s="104">
        <f>VLOOKUP($A70,情景假设!$A$436:$AP$499,COLUMN(情景假设!V$436),0)</f>
        <v>145406.84879073399</v>
      </c>
      <c r="AP70" s="68">
        <f>VLOOKUP($A70,情景假设!$A$436:$AP$499,COLUMN(情景假设!W$436),0)</f>
        <v>151275.12464070701</v>
      </c>
      <c r="AQ70" s="104">
        <f>VLOOKUP($A70,情景假设!$A$436:$AP$499,COLUMN(情景假设!X$436),0)</f>
        <v>157124.7868273443</v>
      </c>
      <c r="AR70" s="104">
        <f>VLOOKUP($A70,情景假设!$A$436:$AP$499,COLUMN(情景假设!Y$436),0)</f>
        <v>162928.63205770461</v>
      </c>
      <c r="AS70" s="104">
        <f>VLOOKUP($A70,情景假设!$A$436:$AP$499,COLUMN(情景假设!Z$436),0)</f>
        <v>168657.88543541709</v>
      </c>
      <c r="AT70" s="69">
        <f>VLOOKUP($A70,情景假设!$A$436:$AP$499,COLUMN(情景假设!AA$436),0)</f>
        <v>174282.35643647751</v>
      </c>
      <c r="AU70" s="104">
        <f>VLOOKUP($A70,情景假设!$A$436:$AP$499,COLUMN(情景假设!AB$436),0)</f>
        <v>179770.62590337949</v>
      </c>
      <c r="AV70" s="104">
        <f>VLOOKUP($A70,情景假设!$A$436:$AP$499,COLUMN(情景假设!AC$436),0)</f>
        <v>185090.26404821139</v>
      </c>
      <c r="AW70" s="104">
        <f>VLOOKUP($A70,情景假设!$A$436:$AP$499,COLUMN(情景假设!AD$436),0)</f>
        <v>190208.07887969789</v>
      </c>
      <c r="AX70" s="104">
        <f>VLOOKUP($A70,情景假设!$A$436:$AP$499,COLUMN(情景假设!AE$436),0)</f>
        <v>195090.39384481349</v>
      </c>
      <c r="AY70" s="105">
        <f>VLOOKUP($A70,情景假设!$A$436:$AP$499,COLUMN(情景假设!AF$436),0)</f>
        <v>199703.35281262241</v>
      </c>
      <c r="AZ70" s="68">
        <f>VLOOKUP($A70,情景假设!$A$436:$AP$499,COLUMN(情景假设!AG$436),0)</f>
        <v>204013.24983883841</v>
      </c>
      <c r="BA70" s="104">
        <f>VLOOKUP($A70,情景假设!$A$436:$AP$499,COLUMN(情景假设!AH$436),0)</f>
        <v>207986.88044886151</v>
      </c>
      <c r="BB70" s="104">
        <f>VLOOKUP($A70,情景假设!$A$436:$AP$499,COLUMN(情景假设!AI$436),0)</f>
        <v>211591.91048135891</v>
      </c>
      <c r="BC70" s="104">
        <f>VLOOKUP($A70,情景假设!$A$436:$AP$499,COLUMN(情景假设!AJ$436),0)</f>
        <v>214797.25786216749</v>
      </c>
      <c r="BD70" s="69">
        <f>VLOOKUP($A70,情景假设!$A$436:$AP$499,COLUMN(情景假设!AK$436),0)</f>
        <v>217573.48204897271</v>
      </c>
      <c r="BE70" s="104">
        <f>VLOOKUP($A70,情景假设!$A$436:$AP$499,COLUMN(情景假设!AL$436),0)</f>
        <v>219893.17532143439</v>
      </c>
      <c r="BF70" s="104">
        <f>VLOOKUP($A70,情景假设!$A$436:$AP$499,COLUMN(情景假设!AM$436),0)</f>
        <v>221731.34960976709</v>
      </c>
      <c r="BG70" s="104">
        <f>VLOOKUP($A70,情景假设!$A$436:$AP$499,COLUMN(情景假设!AN$436),0)</f>
        <v>223065.8121776442</v>
      </c>
      <c r="BH70" s="104">
        <f>VLOOKUP($A70,情景假设!$A$436:$AP$499,COLUMN(情景假设!AO$436),0)</f>
        <v>223877.52322173279</v>
      </c>
      <c r="BI70" s="106">
        <f>VLOOKUP($A70,情景假设!$A$436:$AP$499,COLUMN(情景假设!AP$436),0)</f>
        <v>224150.92833754659</v>
      </c>
    </row>
    <row r="71" spans="1:61" x14ac:dyDescent="0.2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</row>
    <row r="72" spans="1:61" x14ac:dyDescent="0.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</row>
    <row r="73" spans="1:61" x14ac:dyDescent="0.2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</row>
    <row r="74" spans="1:61" x14ac:dyDescent="0.2">
      <c r="A74" s="112" t="s">
        <v>127</v>
      </c>
      <c r="B74">
        <v>1.083</v>
      </c>
      <c r="C74">
        <v>1.091</v>
      </c>
      <c r="D74">
        <v>1.1000000000000001</v>
      </c>
      <c r="E74">
        <v>1.101</v>
      </c>
      <c r="F74">
        <v>1.1140000000000001</v>
      </c>
      <c r="G74">
        <v>1.127</v>
      </c>
      <c r="H74">
        <v>1.1420000000000001</v>
      </c>
      <c r="I74">
        <v>1.097</v>
      </c>
      <c r="J74">
        <v>1.0940000000000001</v>
      </c>
      <c r="K74">
        <v>1.1059999999999999</v>
      </c>
      <c r="L74">
        <v>1.0959999999999999</v>
      </c>
      <c r="M74">
        <v>1.079</v>
      </c>
      <c r="N74">
        <v>1.0780000000000001</v>
      </c>
      <c r="O74">
        <v>1.0740000000000001</v>
      </c>
      <c r="P74">
        <v>1.07</v>
      </c>
      <c r="Q74">
        <v>1.0680000000000001</v>
      </c>
      <c r="R74">
        <v>1.069</v>
      </c>
      <c r="S74">
        <v>1.0669999999999999</v>
      </c>
      <c r="T74">
        <v>1.06</v>
      </c>
      <c r="U74">
        <v>1.022</v>
      </c>
      <c r="V74">
        <v>1.0840000000000001</v>
      </c>
      <c r="W74">
        <v>1.03</v>
      </c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</row>
    <row r="75" spans="1:61" x14ac:dyDescent="0.2">
      <c r="A75" s="113" t="s">
        <v>128</v>
      </c>
      <c r="B75" s="114">
        <f t="shared" ref="B75:S75" si="6">C75/C74</f>
        <v>0.20569891495237672</v>
      </c>
      <c r="C75" s="114">
        <f t="shared" si="6"/>
        <v>0.22441751621304298</v>
      </c>
      <c r="D75" s="114">
        <f t="shared" si="6"/>
        <v>0.24685926783434731</v>
      </c>
      <c r="E75" s="114">
        <f t="shared" si="6"/>
        <v>0.27179205388561639</v>
      </c>
      <c r="F75" s="114">
        <f t="shared" si="6"/>
        <v>0.30277634802857667</v>
      </c>
      <c r="G75" s="114">
        <f t="shared" si="6"/>
        <v>0.34122894422820593</v>
      </c>
      <c r="H75" s="114">
        <f t="shared" si="6"/>
        <v>0.38968345430861123</v>
      </c>
      <c r="I75" s="114">
        <f t="shared" si="6"/>
        <v>0.42748274937654651</v>
      </c>
      <c r="J75" s="114">
        <f t="shared" si="6"/>
        <v>0.46766612781794192</v>
      </c>
      <c r="K75" s="114">
        <f t="shared" si="6"/>
        <v>0.51723873736664372</v>
      </c>
      <c r="L75" s="114">
        <f t="shared" si="6"/>
        <v>0.56689365615384146</v>
      </c>
      <c r="M75" s="114">
        <f t="shared" si="6"/>
        <v>0.61167825498999495</v>
      </c>
      <c r="N75" s="114">
        <f t="shared" si="6"/>
        <v>0.65938915887921457</v>
      </c>
      <c r="O75" s="114">
        <f t="shared" si="6"/>
        <v>0.70818395663627653</v>
      </c>
      <c r="P75" s="114">
        <f t="shared" si="6"/>
        <v>0.75775683360081592</v>
      </c>
      <c r="Q75" s="114">
        <f t="shared" si="6"/>
        <v>0.8092842982856715</v>
      </c>
      <c r="R75" s="114">
        <f t="shared" si="6"/>
        <v>0.86512491486738274</v>
      </c>
      <c r="S75" s="114">
        <f t="shared" si="6"/>
        <v>0.92308828416349731</v>
      </c>
      <c r="T75" s="114">
        <f>U75/U74</f>
        <v>0.97847358121330719</v>
      </c>
      <c r="U75" s="111">
        <v>1</v>
      </c>
      <c r="V75" s="111">
        <f>U75*V74</f>
        <v>1.0840000000000001</v>
      </c>
      <c r="W75" s="111">
        <f>V75*W74</f>
        <v>1.1165200000000002</v>
      </c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</row>
    <row r="76" spans="1:61" x14ac:dyDescent="0.2">
      <c r="A76" s="113" t="s">
        <v>129</v>
      </c>
      <c r="B76" s="115">
        <f>$U$76*B75</f>
        <v>208489.63213153562</v>
      </c>
      <c r="C76" s="115">
        <f t="shared" ref="C76:S76" si="7">$U$76*C75</f>
        <v>227462.18865550534</v>
      </c>
      <c r="D76" s="115">
        <f t="shared" si="7"/>
        <v>250208.40752105589</v>
      </c>
      <c r="E76" s="115">
        <f t="shared" si="7"/>
        <v>275479.45668068255</v>
      </c>
      <c r="F76" s="115">
        <f t="shared" si="7"/>
        <v>306884.11474228039</v>
      </c>
      <c r="G76" s="115">
        <f t="shared" si="7"/>
        <v>345858.39731455001</v>
      </c>
      <c r="H76" s="115">
        <f t="shared" si="7"/>
        <v>394970.28973321617</v>
      </c>
      <c r="I76" s="115">
        <f t="shared" si="7"/>
        <v>433282.40783733811</v>
      </c>
      <c r="J76" s="115">
        <f t="shared" si="7"/>
        <v>474010.95417404792</v>
      </c>
      <c r="K76" s="115">
        <f t="shared" si="7"/>
        <v>524256.11531649699</v>
      </c>
      <c r="L76" s="115">
        <f t="shared" si="7"/>
        <v>574584.70238688064</v>
      </c>
      <c r="M76" s="115">
        <f t="shared" si="7"/>
        <v>619976.89387544419</v>
      </c>
      <c r="N76" s="115">
        <f t="shared" si="7"/>
        <v>668335.0915977289</v>
      </c>
      <c r="O76" s="115">
        <f t="shared" si="7"/>
        <v>717791.88837596087</v>
      </c>
      <c r="P76" s="115">
        <f t="shared" si="7"/>
        <v>768037.32056227815</v>
      </c>
      <c r="Q76" s="115">
        <f t="shared" si="7"/>
        <v>820263.85836051323</v>
      </c>
      <c r="R76" s="115">
        <f t="shared" si="7"/>
        <v>876862.06458738854</v>
      </c>
      <c r="S76" s="115">
        <f t="shared" si="7"/>
        <v>935611.82291474345</v>
      </c>
      <c r="T76" s="115">
        <f>$U$76*T75</f>
        <v>991748.53228962817</v>
      </c>
      <c r="U76" s="54">
        <f>'[1]增加值 (2001-2022, 当年价) '!U2</f>
        <v>1013567</v>
      </c>
      <c r="V76" s="115">
        <f>$U$76*V75</f>
        <v>1098706.628</v>
      </c>
      <c r="W76" s="115">
        <f>$U$76*W75</f>
        <v>1131667.8268400002</v>
      </c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</row>
    <row r="77" spans="1:61" x14ac:dyDescent="0.2">
      <c r="A77" s="113" t="s">
        <v>130</v>
      </c>
      <c r="B77" s="116">
        <f>B76/'历史数据 (2001-2022, 当年价) '!B2</f>
        <v>1.880604386234334</v>
      </c>
      <c r="C77" s="116">
        <f>C76/'历史数据 (2001-2022, 当年价) '!C2</f>
        <v>1.8687729827905077</v>
      </c>
      <c r="D77" s="116">
        <f>D76/'历史数据 (2001-2022, 当年价) '!D2</f>
        <v>1.8207303599209435</v>
      </c>
      <c r="E77" s="116">
        <f>E76/'历史数据 (2001-2022, 当年价) '!E2</f>
        <v>1.7021695269820634</v>
      </c>
      <c r="F77" s="116">
        <f>F76/'历史数据 (2001-2022, 当年价) '!F2</f>
        <v>1.6382976557212348</v>
      </c>
      <c r="G77" s="116">
        <f>G76/'历史数据 (2001-2022, 当年价) '!G2</f>
        <v>1.5761062772236869</v>
      </c>
      <c r="H77" s="116">
        <f>H76/'历史数据 (2001-2022, 当年价) '!H2</f>
        <v>1.462353016850966</v>
      </c>
      <c r="I77" s="116">
        <f>I76/'历史数据 (2001-2022, 当年价) '!I2</f>
        <v>1.3572113916330555</v>
      </c>
      <c r="J77" s="116">
        <f>J76/'历史数据 (2001-2022, 当年价) '!J2</f>
        <v>1.3600771328803327</v>
      </c>
      <c r="K77" s="116">
        <f>K76/'历史数据 (2001-2022, 当年价) '!K2</f>
        <v>1.2720979466782969</v>
      </c>
      <c r="L77" s="116">
        <f>L76/'历史数据 (2001-2022, 当年价) '!L2</f>
        <v>1.1775719696530038</v>
      </c>
      <c r="M77" s="116">
        <f>M76/'历史数据 (2001-2022, 当年价) '!M2</f>
        <v>1.1511324109239931</v>
      </c>
      <c r="N77" s="116">
        <f>N76/'历史数据 (2001-2022, 当年价) '!N2</f>
        <v>1.1271105721193642</v>
      </c>
      <c r="O77" s="116">
        <f>O76/'历史数据 (2001-2022, 当年价) '!O2</f>
        <v>1.1153403425024848</v>
      </c>
      <c r="P77" s="116">
        <f>P76/'历史数据 (2001-2022, 当年价) '!P2</f>
        <v>1.1149425535796456</v>
      </c>
      <c r="Q77" s="116">
        <f>Q76/'历史数据 (2001-2022, 当年价) '!Q2</f>
        <v>1.0989673677660976</v>
      </c>
      <c r="R77" s="116">
        <f>R76/'历史数据 (2001-2022, 当年价) '!R2</f>
        <v>1.0538752770011348</v>
      </c>
      <c r="S77" s="116">
        <f>S76/'历史数据 (2001-2022, 当年价) '!S2</f>
        <v>1.0177646673196517</v>
      </c>
      <c r="T77" s="116">
        <f>T76/'历史数据 (2001-2022, 当年价) '!T2</f>
        <v>1.0053048673650729</v>
      </c>
      <c r="U77" s="116">
        <f>U76/'历史数据 (2001-2022, 当年价) '!U2</f>
        <v>1</v>
      </c>
      <c r="V77" s="116">
        <f>V76/'历史数据 (2001-2022, 当年价) '!V2</f>
        <v>0.95603137385935189</v>
      </c>
      <c r="W77" s="116">
        <f>W76/'历史数据 (2001-2022, 当年价) '!W2</f>
        <v>0.93510254016006533</v>
      </c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</row>
    <row r="78" spans="1:61" x14ac:dyDescent="0.2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</row>
    <row r="79" spans="1:61" x14ac:dyDescent="0.2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</row>
    <row r="80" spans="1:61" x14ac:dyDescent="0.2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</row>
    <row r="81" spans="1:61" x14ac:dyDescent="0.2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F472-9C0C-4546-98D6-89A7519BBE84}">
  <dimension ref="A1:BI81"/>
  <sheetViews>
    <sheetView zoomScale="90" zoomScaleNormal="90" workbookViewId="0">
      <selection activeCell="H34" sqref="H34"/>
    </sheetView>
  </sheetViews>
  <sheetFormatPr defaultRowHeight="14.25" x14ac:dyDescent="0.2"/>
  <cols>
    <col min="1" max="1" width="37.75" customWidth="1"/>
  </cols>
  <sheetData>
    <row r="1" spans="1:61" x14ac:dyDescent="0.2">
      <c r="A1" s="29" t="s">
        <v>59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">
      <c r="A2" s="33" t="s">
        <v>60</v>
      </c>
      <c r="B2" s="34">
        <f>'历史数据 (2001-2022, 当年价) '!B2*B$77</f>
        <v>208489.63213153562</v>
      </c>
      <c r="C2" s="35">
        <f>'历史数据 (2001-2022, 当年价) '!C2*C$77</f>
        <v>227462.18865550534</v>
      </c>
      <c r="D2" s="35">
        <f>'历史数据 (2001-2022, 当年价) '!D2*D$77</f>
        <v>250208.40752105589</v>
      </c>
      <c r="E2" s="35">
        <f>'历史数据 (2001-2022, 当年价) '!E2*E$77</f>
        <v>275479.45668068255</v>
      </c>
      <c r="F2" s="35">
        <f>'历史数据 (2001-2022, 当年价) '!F2*F$77</f>
        <v>306884.11474228039</v>
      </c>
      <c r="G2" s="34">
        <f>'历史数据 (2001-2022, 当年价) '!G2*G$77</f>
        <v>345858.39731455001</v>
      </c>
      <c r="H2" s="35">
        <f>'历史数据 (2001-2022, 当年价) '!H2*H$77</f>
        <v>394970.28973321617</v>
      </c>
      <c r="I2" s="35">
        <f>'历史数据 (2001-2022, 当年价) '!I2*I$77</f>
        <v>433282.40783733811</v>
      </c>
      <c r="J2" s="35">
        <f>'历史数据 (2001-2022, 当年价) '!J2*J$77</f>
        <v>474010.95417404798</v>
      </c>
      <c r="K2" s="5">
        <f>'历史数据 (2001-2022, 当年价) '!K2*K$77</f>
        <v>524256.11531649705</v>
      </c>
      <c r="L2" s="34">
        <f>'历史数据 (2001-2022, 当年价) '!L2*L$77</f>
        <v>574584.70238688064</v>
      </c>
      <c r="M2" s="35">
        <f>'历史数据 (2001-2022, 当年价) '!M2*M$77</f>
        <v>619976.89387544419</v>
      </c>
      <c r="N2" s="35">
        <f>'历史数据 (2001-2022, 当年价) '!N2*N$77</f>
        <v>668335.0915977289</v>
      </c>
      <c r="O2" s="35">
        <f>'历史数据 (2001-2022, 当年价) '!O2*O$77</f>
        <v>717791.88837596087</v>
      </c>
      <c r="P2" s="5">
        <f>'历史数据 (2001-2022, 当年价) '!P2*P$77</f>
        <v>768037.32056227815</v>
      </c>
      <c r="Q2" s="34">
        <f>'历史数据 (2001-2022, 当年价) '!Q2*Q$77</f>
        <v>820263.85836051311</v>
      </c>
      <c r="R2" s="35">
        <f>'历史数据 (2001-2022, 当年价) '!R2*R$77</f>
        <v>876862.06458738854</v>
      </c>
      <c r="S2" s="35">
        <f>'历史数据 (2001-2022, 当年价) '!S2*S$77</f>
        <v>935611.82291474345</v>
      </c>
      <c r="T2" s="35">
        <f>'历史数据 (2001-2022, 当年价) '!T2*T$77</f>
        <v>991748.53228962829</v>
      </c>
      <c r="U2" s="5">
        <f>'历史数据 (2001-2022, 当年价) '!U2*U$77</f>
        <v>1013567</v>
      </c>
      <c r="V2" s="34">
        <f>'历史数据 (2001-2022, 当年价) '!V2*V$77</f>
        <v>1098706.628</v>
      </c>
      <c r="W2" s="35">
        <f>'历史数据 (2001-2022, 当年价) '!W2*W$77</f>
        <v>1131667.8268400002</v>
      </c>
      <c r="X2" s="73">
        <f>情景假设!E11</f>
        <v>1164956.8359822915</v>
      </c>
      <c r="Y2" s="73">
        <f>情景假设!F11</f>
        <v>1237027.5638762307</v>
      </c>
      <c r="Z2" s="74">
        <f>情景假设!G11</f>
        <v>1325076.0418799622</v>
      </c>
      <c r="AA2" s="75">
        <f>情景假设!H11</f>
        <v>1414405.4622401826</v>
      </c>
      <c r="AB2" s="73">
        <f>情景假设!I11</f>
        <v>1493970.1663002502</v>
      </c>
      <c r="AC2" s="73">
        <f>情景假设!J11</f>
        <v>1567246.7279328145</v>
      </c>
      <c r="AD2" s="73">
        <f>情景假设!K11</f>
        <v>1636535.0608218063</v>
      </c>
      <c r="AE2" s="74">
        <f>情景假设!L11</f>
        <v>1707337.9778973525</v>
      </c>
      <c r="AF2" s="75">
        <f>情景假设!M11</f>
        <v>1775868.8735207538</v>
      </c>
      <c r="AG2" s="73">
        <f>情景假设!N11</f>
        <v>1849776.5013336684</v>
      </c>
      <c r="AH2" s="73">
        <f>情景假设!O11</f>
        <v>1926614.9666856122</v>
      </c>
      <c r="AI2" s="73">
        <f>情景假设!P11</f>
        <v>2006196.0755676907</v>
      </c>
      <c r="AJ2" s="74">
        <f>情景假设!Q11</f>
        <v>2087243.649633561</v>
      </c>
      <c r="AK2" s="75">
        <f>情景假设!R11</f>
        <v>2172363.4402327393</v>
      </c>
      <c r="AL2" s="73">
        <f>情景假设!S11</f>
        <v>2258400.3977543456</v>
      </c>
      <c r="AM2" s="73">
        <f>情景假设!T11</f>
        <v>2346164.4184113918</v>
      </c>
      <c r="AN2" s="73">
        <f>情景假设!U11</f>
        <v>2435444.9538923148</v>
      </c>
      <c r="AO2" s="76">
        <f>情景假设!V11</f>
        <v>2525993.8325338345</v>
      </c>
      <c r="AP2" s="75">
        <f>情景假设!W11</f>
        <v>2617522.7561703334</v>
      </c>
      <c r="AQ2" s="73">
        <f>情景假设!X11</f>
        <v>2709701.2158276252</v>
      </c>
      <c r="AR2" s="73">
        <f>情景假设!Y11</f>
        <v>2802154.9429498534</v>
      </c>
      <c r="AS2" s="73">
        <f>情景假设!Z11</f>
        <v>2894465.0181628605</v>
      </c>
      <c r="AT2" s="76">
        <f>情景假设!AA11</f>
        <v>2986167.7621352524</v>
      </c>
      <c r="AU2" s="75">
        <f>情景假设!AB11</f>
        <v>3076755.5321809626</v>
      </c>
      <c r="AV2" s="73">
        <f>情景假设!AC11</f>
        <v>3165678.5431243209</v>
      </c>
      <c r="AW2" s="73">
        <f>情景假设!AD11</f>
        <v>3252347.8209219594</v>
      </c>
      <c r="AX2" s="73">
        <f>情景假设!AE11</f>
        <v>3336139.3819882171</v>
      </c>
      <c r="AY2" s="74">
        <f>情景假设!AF11</f>
        <v>3416399.7096269</v>
      </c>
      <c r="AZ2" s="75">
        <f>情景假设!AG11</f>
        <v>3492452.5711612133</v>
      </c>
      <c r="BA2" s="73">
        <f>情景假设!AH11</f>
        <v>3563607.1852752501</v>
      </c>
      <c r="BB2" s="73">
        <f>情景假设!AI11</f>
        <v>3629167.7090684446</v>
      </c>
      <c r="BC2" s="73">
        <f>情景假设!AJ11</f>
        <v>3688443.9691005275</v>
      </c>
      <c r="BD2" s="76">
        <f>情景假设!AK11</f>
        <v>3740763.3114205673</v>
      </c>
      <c r="BE2" s="75">
        <f>情景假设!AL11</f>
        <v>3785483.3938306877</v>
      </c>
      <c r="BF2" s="73">
        <f>情景假设!AM11</f>
        <v>3822005.6914770268</v>
      </c>
      <c r="BG2" s="73">
        <f>情景假设!AN11</f>
        <v>3849789.4367358051</v>
      </c>
      <c r="BH2" s="73">
        <f>情景假设!AO11</f>
        <v>3868365.6690487703</v>
      </c>
      <c r="BI2" s="74">
        <f>情景假设!AP11</f>
        <v>3869633.0459985328</v>
      </c>
    </row>
    <row r="3" spans="1:61" x14ac:dyDescent="0.2">
      <c r="A3" s="36" t="s">
        <v>13</v>
      </c>
      <c r="B3" s="37">
        <f>'历史数据 (2001-2022, 当年价) '!B3*B$77</f>
        <v>29675.93721477779</v>
      </c>
      <c r="C3" s="38">
        <f>'历史数据 (2001-2022, 当年价) '!C3*C$77</f>
        <v>30901.469411529</v>
      </c>
      <c r="D3" s="38">
        <f>'历史数据 (2001-2022, 当年价) '!D3*D$77</f>
        <v>31645.386093641948</v>
      </c>
      <c r="E3" s="38">
        <f>'历史数据 (2001-2022, 当年价) '!E3*E$77</f>
        <v>36444.641091354868</v>
      </c>
      <c r="F3" s="39">
        <f>'历史数据 (2001-2022, 当年价) '!F3*F$77</f>
        <v>36724.407910178343</v>
      </c>
      <c r="G3" s="37">
        <f>'历史数据 (2001-2022, 当年价) '!G3*G$77</f>
        <v>37883.920921859433</v>
      </c>
      <c r="H3" s="38">
        <f>'历史数据 (2001-2022, 当年价) '!H3*H$77</f>
        <v>41653.224626077863</v>
      </c>
      <c r="I3" s="38">
        <f>'历史数据 (2001-2022, 当年价) '!I3*I$77</f>
        <v>45368.998120648939</v>
      </c>
      <c r="J3" s="38">
        <f>'历史数据 (2001-2022, 当年价) '!J3*J$77</f>
        <v>47139.865402492462</v>
      </c>
      <c r="K3" s="39">
        <f>'历史数据 (2001-2022, 当年价) '!K3*K$77</f>
        <v>50399.248549447446</v>
      </c>
      <c r="L3" s="37">
        <f>'历史数据 (2001-2022, 当年价) '!L3*L$77</f>
        <v>54312.680927517635</v>
      </c>
      <c r="M3" s="38">
        <f>'历史数据 (2001-2022, 当年价) '!M3*M$77</f>
        <v>58225.658703428679</v>
      </c>
      <c r="N3" s="38">
        <f>'历史数据 (2001-2022, 当年价) '!N3*N$77</f>
        <v>61644.382254581113</v>
      </c>
      <c r="O3" s="38">
        <f>'历史数据 (2001-2022, 当年价) '!O3*O$77</f>
        <v>64101.063232371307</v>
      </c>
      <c r="P3" s="39">
        <f>'历史数据 (2001-2022, 当年价) '!P3*P$77</f>
        <v>66732.21068238109</v>
      </c>
      <c r="Q3" s="37">
        <f>'历史数据 (2001-2022, 当年价) '!Q3*Q$77</f>
        <v>68631.611084360557</v>
      </c>
      <c r="R3" s="38">
        <f>'历史数据 (2001-2022, 当年价) '!R3*R$77</f>
        <v>68143.575410893376</v>
      </c>
      <c r="S3" s="38">
        <f>'历史数据 (2001-2022, 当年价) '!S3*S$77</f>
        <v>68758.857830048146</v>
      </c>
      <c r="T3" s="38">
        <f>'历史数据 (2001-2022, 当年价) '!T3*T$77</f>
        <v>73967.215695633218</v>
      </c>
      <c r="U3" s="39">
        <f>'历史数据 (2001-2022, 当年价) '!U3*U$77</f>
        <v>81396.5</v>
      </c>
      <c r="V3" s="37">
        <f>'历史数据 (2001-2022, 当年价) '!V3*V$77</f>
        <v>82959.622466645262</v>
      </c>
      <c r="W3" s="38">
        <f>'历史数据 (2001-2022, 当年价) '!W3*W$77</f>
        <v>86574.037414115228</v>
      </c>
      <c r="X3" s="77">
        <f>情景假设!E36</f>
        <v>90517.821616264177</v>
      </c>
      <c r="Y3" s="77">
        <f>情景假设!F36</f>
        <v>95040.609665513417</v>
      </c>
      <c r="Z3" s="78">
        <f>情景假设!G36</f>
        <v>98055.627099117191</v>
      </c>
      <c r="AA3" s="79">
        <f>情景假设!H36</f>
        <v>104025.5213995688</v>
      </c>
      <c r="AB3" s="77">
        <f>情景假设!I36</f>
        <v>108455.51948820479</v>
      </c>
      <c r="AC3" s="77">
        <f>情景假设!J36</f>
        <v>112823.2187437556</v>
      </c>
      <c r="AD3" s="77">
        <f>情景假设!K36</f>
        <v>117113.90878044641</v>
      </c>
      <c r="AE3" s="80">
        <f>情景假设!L36</f>
        <v>122928.33440860937</v>
      </c>
      <c r="AF3" s="79">
        <f>情景假设!M36</f>
        <v>125409.4688745359</v>
      </c>
      <c r="AG3" s="77">
        <f>情景假设!N36</f>
        <v>129389.3049941005</v>
      </c>
      <c r="AH3" s="77">
        <f>情景假设!O36</f>
        <v>133242.2552768621</v>
      </c>
      <c r="AI3" s="77">
        <f>情景假设!P36</f>
        <v>136958.5685352241</v>
      </c>
      <c r="AJ3" s="78">
        <f>情景假设!Q36</f>
        <v>139845.32452544861</v>
      </c>
      <c r="AK3" s="79">
        <f>情景假设!R36</f>
        <v>143948.44203489879</v>
      </c>
      <c r="AL3" s="77">
        <f>情景假设!S36</f>
        <v>147208.77069916221</v>
      </c>
      <c r="AM3" s="77">
        <f>情景假设!T36</f>
        <v>150306.03587098801</v>
      </c>
      <c r="AN3" s="77">
        <f>情景假设!U36</f>
        <v>153236.8685945326</v>
      </c>
      <c r="AO3" s="81">
        <f>情景假设!V36</f>
        <v>155999.1829146274</v>
      </c>
      <c r="AP3" s="79">
        <f>情景假设!W36</f>
        <v>158592.14790957031</v>
      </c>
      <c r="AQ3" s="77">
        <f>情景假设!X36</f>
        <v>161016.14909725179</v>
      </c>
      <c r="AR3" s="77">
        <f>情景假设!Y36</f>
        <v>163272.74055854511</v>
      </c>
      <c r="AS3" s="77">
        <f>情景假设!Z36</f>
        <v>165364.58917680729</v>
      </c>
      <c r="AT3" s="81">
        <f>情景假设!AA36</f>
        <v>167295.4124173632</v>
      </c>
      <c r="AU3" s="79">
        <f>情景假设!AB36</f>
        <v>169069.91106846661</v>
      </c>
      <c r="AV3" s="77">
        <f>情景假设!AC36</f>
        <v>170693.6983383983</v>
      </c>
      <c r="AW3" s="77">
        <f>情景假设!AD36</f>
        <v>172173.22665534951</v>
      </c>
      <c r="AX3" s="77">
        <f>情景假设!AE36</f>
        <v>173515.7134509004</v>
      </c>
      <c r="AY3" s="78">
        <f>情景假设!AF36</f>
        <v>174729.06712785011</v>
      </c>
      <c r="AZ3" s="79">
        <f>情景假设!AG36</f>
        <v>175821.81432218759</v>
      </c>
      <c r="BA3" s="77">
        <f>情景假设!AH36</f>
        <v>176803.02947065709</v>
      </c>
      <c r="BB3" s="77">
        <f>情景假设!AI36</f>
        <v>177682.26759268899</v>
      </c>
      <c r="BC3" s="77">
        <f>情景假设!AJ36</f>
        <v>178469.50109148561</v>
      </c>
      <c r="BD3" s="81">
        <f>情景假设!AK36</f>
        <v>179175.06127638841</v>
      </c>
      <c r="BE3" s="79">
        <f>情景假设!AL36</f>
        <v>179809.58520974891</v>
      </c>
      <c r="BF3" s="77">
        <f>情景假设!AM36</f>
        <v>180383.96838840839</v>
      </c>
      <c r="BG3" s="77">
        <f>情景假设!AN36</f>
        <v>180909.32368440411</v>
      </c>
      <c r="BH3" s="77">
        <f>情景假设!AO36</f>
        <v>181396.94689310159</v>
      </c>
      <c r="BI3" s="78">
        <f>情景假设!AP36</f>
        <v>181872.75316193103</v>
      </c>
    </row>
    <row r="4" spans="1:61" x14ac:dyDescent="0.2">
      <c r="A4" s="40" t="s">
        <v>14</v>
      </c>
      <c r="B4" s="37">
        <f>'历史数据 (2001-2022, 当年价) '!B4*B$77</f>
        <v>82472.588935236359</v>
      </c>
      <c r="C4" s="38">
        <f>'历史数据 (2001-2022, 当年价) '!C4*C$77</f>
        <v>89280.442375518236</v>
      </c>
      <c r="D4" s="38">
        <f>'历史数据 (2001-2022, 当年价) '!D4*D$77</f>
        <v>100799.63833201525</v>
      </c>
      <c r="E4" s="38">
        <f>'历史数据 (2001-2022, 当年价) '!E4*E$77</f>
        <v>111960.0304202925</v>
      </c>
      <c r="F4" s="39">
        <f>'历史数据 (2001-2022, 当年价) '!F4*F$77</f>
        <v>127718.90013401274</v>
      </c>
      <c r="G4" s="37">
        <f>'历史数据 (2001-2022, 当年价) '!G4*G$77</f>
        <v>145373.42336474854</v>
      </c>
      <c r="H4" s="38">
        <f>'历史数据 (2001-2022, 当年价) '!H4*H$77</f>
        <v>163331.37833449789</v>
      </c>
      <c r="I4" s="38">
        <f>'历史数据 (2001-2022, 当年价) '!I4*I$77</f>
        <v>178777.31335147261</v>
      </c>
      <c r="J4" s="38">
        <f>'历史数据 (2001-2022, 当年价) '!J4*J$77</f>
        <v>187816.58747999065</v>
      </c>
      <c r="K4" s="39">
        <f>'历史数据 (2001-2022, 当年价) '!K4*K$77</f>
        <v>210052.75645915509</v>
      </c>
      <c r="L4" s="37">
        <f>'历史数据 (2001-2022, 当年价) '!L4*L$77</f>
        <v>229790.33434331449</v>
      </c>
      <c r="M4" s="38">
        <f>'历史数据 (2001-2022, 当年价) '!M4*M$77</f>
        <v>240473.17222739744</v>
      </c>
      <c r="N4" s="38">
        <f>'历史数据 (2001-2022, 当年价) '!N4*N$77</f>
        <v>250594.10025312903</v>
      </c>
      <c r="O4" s="38">
        <f>'历史数据 (2001-2022, 当年价) '!O4*O$77</f>
        <v>260094.46798668895</v>
      </c>
      <c r="P4" s="39">
        <f>'历史数据 (2001-2022, 当年价) '!P4*P$77</f>
        <v>261976.82537780039</v>
      </c>
      <c r="Q4" s="37">
        <f>'历史数据 (2001-2022, 当年价) '!Q4*Q$77</f>
        <v>269693.62544095406</v>
      </c>
      <c r="R4" s="38">
        <f>'历史数据 (2001-2022, 当年价) '!R4*R$77</f>
        <v>289941.42849585827</v>
      </c>
      <c r="S4" s="38">
        <f>'历史数据 (2001-2022, 当年价) '!S4*S$77</f>
        <v>306438.05124800676</v>
      </c>
      <c r="T4" s="38">
        <f>'历史数据 (2001-2022, 当年价) '!T4*T$77</f>
        <v>313513.06904014404</v>
      </c>
      <c r="U4" s="39">
        <f>'历史数据 (2001-2022, 当年价) '!U4*U$77</f>
        <v>312902.90000000002</v>
      </c>
      <c r="V4" s="37">
        <f>'历史数据 (2001-2022, 当年价) '!V4*V$77</f>
        <v>356193.67592506018</v>
      </c>
      <c r="W4" s="38">
        <f>'历史数据 (2001-2022, 当年价) '!W4*W$77</f>
        <v>375578.60517081129</v>
      </c>
      <c r="X4" s="77">
        <f>情景假设!E37</f>
        <v>381410.93539233075</v>
      </c>
      <c r="Y4" s="77">
        <f>情景假设!F37</f>
        <v>396001.71048069908</v>
      </c>
      <c r="Z4" s="78">
        <f>情景假设!G37</f>
        <v>414748.80110842816</v>
      </c>
      <c r="AA4" s="79">
        <f>情景假设!H37</f>
        <v>432963.42073272506</v>
      </c>
      <c r="AB4" s="77">
        <f>情景假设!I37</f>
        <v>449702.00914313603</v>
      </c>
      <c r="AC4" s="77">
        <f>情景假设!J37</f>
        <v>465280.74845747277</v>
      </c>
      <c r="AD4" s="77">
        <f>情景假设!K37</f>
        <v>480201.58692452195</v>
      </c>
      <c r="AE4" s="80">
        <f>情景假设!L37</f>
        <v>495128.01359023218</v>
      </c>
      <c r="AF4" s="79">
        <f>情景假设!M37</f>
        <v>510725.25795686489</v>
      </c>
      <c r="AG4" s="77">
        <f>情景假设!N37</f>
        <v>527113.35048007092</v>
      </c>
      <c r="AH4" s="77">
        <f>情景假设!O37</f>
        <v>544238.46921025997</v>
      </c>
      <c r="AI4" s="77">
        <f>情景假设!P37</f>
        <v>562003.86356468871</v>
      </c>
      <c r="AJ4" s="78">
        <f>情景假设!Q37</f>
        <v>580253.73459812999</v>
      </c>
      <c r="AK4" s="79">
        <f>情景假设!R37</f>
        <v>598801.01174000197</v>
      </c>
      <c r="AL4" s="77">
        <f>情景假设!S37</f>
        <v>617565.95776937122</v>
      </c>
      <c r="AM4" s="77">
        <f>情景假设!T37</f>
        <v>636497.26189102861</v>
      </c>
      <c r="AN4" s="77">
        <f>情景假设!U37</f>
        <v>655537.76961356704</v>
      </c>
      <c r="AO4" s="81">
        <f>情景假设!V37</f>
        <v>674624.34899194096</v>
      </c>
      <c r="AP4" s="79">
        <f>情景假设!W37</f>
        <v>693687.84261414211</v>
      </c>
      <c r="AQ4" s="77">
        <f>情景假设!X37</f>
        <v>712653.1146043113</v>
      </c>
      <c r="AR4" s="77">
        <f>情景假设!Y37</f>
        <v>731439.2012767978</v>
      </c>
      <c r="AS4" s="77">
        <f>情景假设!Z37</f>
        <v>749959.57326154667</v>
      </c>
      <c r="AT4" s="81">
        <f>情景假设!AA37</f>
        <v>768122.51591163757</v>
      </c>
      <c r="AU4" s="79">
        <f>情景假设!AB37</f>
        <v>785831.6335751483</v>
      </c>
      <c r="AV4" s="77">
        <f>情景假设!AC37</f>
        <v>802986.48183868814</v>
      </c>
      <c r="AW4" s="77">
        <f>情景假设!AD37</f>
        <v>819483.33010059409</v>
      </c>
      <c r="AX4" s="77">
        <f>情景假设!AE37</f>
        <v>835216.05478072155</v>
      </c>
      <c r="AY4" s="78">
        <f>情景假设!AF37</f>
        <v>850077.16109877802</v>
      </c>
      <c r="AZ4" s="79">
        <f>情景假设!AG37</f>
        <v>863958.92864070868</v>
      </c>
      <c r="BA4" s="77">
        <f>情景假设!AH37</f>
        <v>876754.67288289603</v>
      </c>
      <c r="BB4" s="77">
        <f>情景假设!AI37</f>
        <v>888360.11147572857</v>
      </c>
      <c r="BC4" s="77">
        <f>情景假设!AJ37</f>
        <v>898674.82044406538</v>
      </c>
      <c r="BD4" s="81">
        <f>情景假设!AK37</f>
        <v>907603.76161357528</v>
      </c>
      <c r="BE4" s="79">
        <f>情景假设!AL37</f>
        <v>915058.8586228519</v>
      </c>
      <c r="BF4" s="77">
        <f>情景假设!AM37</f>
        <v>920960.59497034689</v>
      </c>
      <c r="BG4" s="77">
        <f>情景假设!AN37</f>
        <v>925239.60384666198</v>
      </c>
      <c r="BH4" s="77">
        <f>情景假设!AO37</f>
        <v>927838.21622309077</v>
      </c>
      <c r="BI4" s="78">
        <f>情景假设!AP37</f>
        <v>928711.93103964778</v>
      </c>
    </row>
    <row r="5" spans="1:61" x14ac:dyDescent="0.2">
      <c r="A5" s="40" t="s">
        <v>15</v>
      </c>
      <c r="B5" s="37">
        <f>'历史数据 (2001-2022, 当年价) '!B5*B$77</f>
        <v>11181.133378356233</v>
      </c>
      <c r="C5" s="38">
        <f>'历史数据 (2001-2022, 当年价) '!C5*C$77</f>
        <v>12113.57335174635</v>
      </c>
      <c r="D5" s="38">
        <f>'历史数据 (2001-2022, 当年价) '!D5*D$77</f>
        <v>13675.141587294222</v>
      </c>
      <c r="E5" s="38">
        <f>'历史数据 (2001-2022, 当年价) '!E5*E$77</f>
        <v>14843.769360047083</v>
      </c>
      <c r="F5" s="39">
        <f>'历史数据 (2001-2022, 当年价) '!F5*F$77</f>
        <v>17039.114768328702</v>
      </c>
      <c r="G5" s="37">
        <f>'历史数据 (2001-2022, 当年价) '!G5*G$77</f>
        <v>19622.680762062624</v>
      </c>
      <c r="H5" s="38">
        <f>'历史数据 (2001-2022, 当年价) '!H5*H$77</f>
        <v>22444.194102628626</v>
      </c>
      <c r="I5" s="38">
        <f>'历史数据 (2001-2022, 当年价) '!I5*I$77</f>
        <v>25525.888969277854</v>
      </c>
      <c r="J5" s="38">
        <f>'历史数据 (2001-2022, 当年价) '!J5*J$77</f>
        <v>30848.589489425267</v>
      </c>
      <c r="K5" s="39">
        <f>'历史数据 (2001-2022, 当年价) '!K5*K$77</f>
        <v>34676.499557887699</v>
      </c>
      <c r="L5" s="37">
        <f>'历史数据 (2001-2022, 当年价) '!L5*L$77</f>
        <v>38773.323458779632</v>
      </c>
      <c r="M5" s="38">
        <f>'历史数据 (2001-2022, 当年价) '!M5*M$77</f>
        <v>42472.296546692742</v>
      </c>
      <c r="N5" s="38">
        <f>'历史数据 (2001-2022, 当年价) '!N5*N$77</f>
        <v>46095.215645851218</v>
      </c>
      <c r="O5" s="38">
        <f>'历史数据 (2001-2022, 当年价) '!O5*O$77</f>
        <v>50638.347628195064</v>
      </c>
      <c r="P5" s="39">
        <f>'历史数据 (2001-2022, 当年价) '!P5*P$77</f>
        <v>53251.105784283529</v>
      </c>
      <c r="Q5" s="37">
        <f>'历史数据 (2001-2022, 当年价) '!Q5*Q$77</f>
        <v>56595.610575849489</v>
      </c>
      <c r="R5" s="38">
        <f>'历史数据 (2001-2022, 当年价) '!R5*R$77</f>
        <v>61025.280239916909</v>
      </c>
      <c r="S5" s="38">
        <f>'历史数据 (2001-2022, 当年价) '!S5*S$77</f>
        <v>66656.46135676594</v>
      </c>
      <c r="T5" s="38">
        <f>'历史数据 (2001-2022, 当年价) '!T5*T$77</f>
        <v>71022.878800094404</v>
      </c>
      <c r="U5" s="39">
        <f>'历史数据 (2001-2022, 当年价) '!U5*U$77</f>
        <v>72444.7</v>
      </c>
      <c r="V5" s="37">
        <f>'历史数据 (2001-2022, 当年价) '!V5*V$77</f>
        <v>76614.920254027675</v>
      </c>
      <c r="W5" s="38">
        <f>'历史数据 (2001-2022, 当年价) '!W5*W$77</f>
        <v>77971.748616420751</v>
      </c>
      <c r="X5" s="77">
        <f>情景假设!E38</f>
        <v>82138.959242726516</v>
      </c>
      <c r="Y5" s="77">
        <f>情景假设!F38</f>
        <v>86500.470429233115</v>
      </c>
      <c r="Z5" s="78">
        <f>情景假设!G38</f>
        <v>90105.170847837435</v>
      </c>
      <c r="AA5" s="79">
        <f>情景假设!H38</f>
        <v>94950.215610543339</v>
      </c>
      <c r="AB5" s="77">
        <f>情景假设!I38</f>
        <v>98999.445058417783</v>
      </c>
      <c r="AC5" s="77">
        <f>情景假设!J38</f>
        <v>102909.15246427309</v>
      </c>
      <c r="AD5" s="77">
        <f>情景假设!K38</f>
        <v>106665.5004919455</v>
      </c>
      <c r="AE5" s="80">
        <f>情景假设!L38</f>
        <v>110976.96856332792</v>
      </c>
      <c r="AF5" s="79">
        <f>情景假设!M38</f>
        <v>113675.6135440707</v>
      </c>
      <c r="AG5" s="77">
        <f>情景假设!N38</f>
        <v>116914.73697591529</v>
      </c>
      <c r="AH5" s="77">
        <f>情景假设!O38</f>
        <v>119971.2337369774</v>
      </c>
      <c r="AI5" s="77">
        <f>情景假设!P38</f>
        <v>122844.3558310853</v>
      </c>
      <c r="AJ5" s="78">
        <f>情景假设!Q38</f>
        <v>125234.61897801366</v>
      </c>
      <c r="AK5" s="79">
        <f>情景假设!R38</f>
        <v>128049.8871660469</v>
      </c>
      <c r="AL5" s="77">
        <f>情景假设!S38</f>
        <v>130392.82760541359</v>
      </c>
      <c r="AM5" s="77">
        <f>情景假设!T38</f>
        <v>132573.15929771011</v>
      </c>
      <c r="AN5" s="77">
        <f>情景假设!U38</f>
        <v>134601.28452374769</v>
      </c>
      <c r="AO5" s="81">
        <f>情景假设!V38</f>
        <v>136489.35932339201</v>
      </c>
      <c r="AP5" s="79">
        <f>情景假设!W38</f>
        <v>138251.12514801131</v>
      </c>
      <c r="AQ5" s="77">
        <f>情景假设!X38</f>
        <v>139901.74727552661</v>
      </c>
      <c r="AR5" s="77">
        <f>情景假设!Y38</f>
        <v>141457.6645981202</v>
      </c>
      <c r="AS5" s="77">
        <f>情景假设!Z38</f>
        <v>142936.45488210619</v>
      </c>
      <c r="AT5" s="81">
        <f>情景假设!AA38</f>
        <v>144356.7191037997</v>
      </c>
      <c r="AU5" s="79">
        <f>情景假设!AB38</f>
        <v>145737.98800952651</v>
      </c>
      <c r="AV5" s="77">
        <f>情景假设!AC38</f>
        <v>147100.65365416501</v>
      </c>
      <c r="AW5" s="77">
        <f>情景假设!AD38</f>
        <v>148465.92835968101</v>
      </c>
      <c r="AX5" s="77">
        <f>情景假设!AE38</f>
        <v>149855.83331927689</v>
      </c>
      <c r="AY5" s="78">
        <f>情景假设!AF38</f>
        <v>151293.2189683528</v>
      </c>
      <c r="AZ5" s="79">
        <f>情景假设!AG38</f>
        <v>152801.81926340869</v>
      </c>
      <c r="BA5" s="77">
        <f>情景假设!AH38</f>
        <v>154406.3421671027</v>
      </c>
      <c r="BB5" s="77">
        <f>情景假设!AI38</f>
        <v>156132.59894529561</v>
      </c>
      <c r="BC5" s="77">
        <f>情景假设!AJ38</f>
        <v>158007.6753554829</v>
      </c>
      <c r="BD5" s="81">
        <f>情景假设!AK38</f>
        <v>160060.14846415521</v>
      </c>
      <c r="BE5" s="79">
        <f>情景假设!AL38</f>
        <v>162320.35369691049</v>
      </c>
      <c r="BF5" s="77">
        <f>情景假设!AM38</f>
        <v>164820.70782965631</v>
      </c>
      <c r="BG5" s="77">
        <f>情景假设!AN38</f>
        <v>167596.09501099959</v>
      </c>
      <c r="BH5" s="77">
        <f>情景假设!AO38</f>
        <v>170684.324615141</v>
      </c>
      <c r="BI5" s="78">
        <f>情景假设!AP38</f>
        <v>166394.2209779369</v>
      </c>
    </row>
    <row r="6" spans="1:61" x14ac:dyDescent="0.2">
      <c r="A6" s="40" t="s">
        <v>61</v>
      </c>
      <c r="B6" s="37">
        <f>'历史数据 (2001-2022, 当年价) '!B6*B$77</f>
        <v>12922.19691913198</v>
      </c>
      <c r="C6" s="38">
        <f>'历史数据 (2001-2022, 当年价) '!C6*C$77</f>
        <v>14005.145364926902</v>
      </c>
      <c r="D6" s="38">
        <f>'历史数据 (2001-2022, 当年价) '!D6*D$77</f>
        <v>14410.716652702284</v>
      </c>
      <c r="E6" s="38">
        <f>'历史数据 (2001-2022, 当年价) '!E6*E$77</f>
        <v>15841.240702858573</v>
      </c>
      <c r="F6" s="39">
        <f>'历史数据 (2001-2022, 当年价) '!F6*F$77</f>
        <v>17478.670029358709</v>
      </c>
      <c r="G6" s="37">
        <f>'历史数据 (2001-2022, 当年价) '!G6*G$77</f>
        <v>19206.903926131014</v>
      </c>
      <c r="H6" s="38">
        <f>'历史数据 (2001-2022, 当年价) '!H6*H$77</f>
        <v>21357.812046410043</v>
      </c>
      <c r="I6" s="38">
        <f>'历史数据 (2001-2022, 当年价) '!I6*I$77</f>
        <v>22214.293173693201</v>
      </c>
      <c r="J6" s="38">
        <f>'历史数据 (2001-2022, 当年价) '!J6*J$77</f>
        <v>22471.738420302012</v>
      </c>
      <c r="K6" s="39">
        <f>'历史数据 (2001-2022, 当年价) '!K6*K$77</f>
        <v>23894.578991226455</v>
      </c>
      <c r="L6" s="37">
        <f>'历史数据 (2001-2022, 当年价) '!L6*L$77</f>
        <v>25720.526961160911</v>
      </c>
      <c r="M6" s="38">
        <f>'历史数据 (2001-2022, 当年价) '!M6*M$77</f>
        <v>27354.589707269035</v>
      </c>
      <c r="N6" s="38">
        <f>'历史数据 (2001-2022, 当年价) '!N6*N$77</f>
        <v>29353.002496532965</v>
      </c>
      <c r="O6" s="38">
        <f>'历史数据 (2001-2022, 当年价) '!O6*O$77</f>
        <v>31825.567469102905</v>
      </c>
      <c r="P6" s="39">
        <f>'历史数据 (2001-2022, 当年价) '!P6*P$77</f>
        <v>34027.489263973992</v>
      </c>
      <c r="Q6" s="37">
        <f>'历史数据 (2001-2022, 当年价) '!Q6*Q$77</f>
        <v>36297.463499736106</v>
      </c>
      <c r="R6" s="38">
        <f>'历史数据 (2001-2022, 当年价) '!R6*R$77</f>
        <v>39121.852645308427</v>
      </c>
      <c r="S6" s="38">
        <f>'历史数据 (2001-2022, 当年价) '!S6*S$77</f>
        <v>41053.77693860625</v>
      </c>
      <c r="T6" s="38">
        <f>'历史数据 (2001-2022, 当年价) '!T6*T$77</f>
        <v>42691.5780889854</v>
      </c>
      <c r="U6" s="39">
        <f>'历史数据 (2001-2022, 当年价) '!U6*U$77</f>
        <v>40582.9</v>
      </c>
      <c r="V6" s="37">
        <f>'历史数据 (2001-2022, 当年价) '!V6*V$77</f>
        <v>44991.98369146973</v>
      </c>
      <c r="W6" s="38">
        <f>'历史数据 (2001-2022, 当年价) '!W6*W$77</f>
        <v>46450.003049149032</v>
      </c>
      <c r="X6" s="77">
        <f>X57</f>
        <v>47577.547912494847</v>
      </c>
      <c r="Y6" s="82">
        <f t="shared" ref="Y6:BI10" si="0">Y57</f>
        <v>50424.712991829329</v>
      </c>
      <c r="Z6" s="80">
        <f t="shared" si="0"/>
        <v>54162.483211843457</v>
      </c>
      <c r="AA6" s="79">
        <f t="shared" si="0"/>
        <v>57956.244386426988</v>
      </c>
      <c r="AB6" s="77">
        <f t="shared" si="0"/>
        <v>61596.725239037492</v>
      </c>
      <c r="AC6" s="77">
        <f t="shared" si="0"/>
        <v>65061.492260325816</v>
      </c>
      <c r="AD6" s="77">
        <f t="shared" si="0"/>
        <v>68336.496731673891</v>
      </c>
      <c r="AE6" s="80">
        <f t="shared" si="0"/>
        <v>71416.240277468358</v>
      </c>
      <c r="AF6" s="79">
        <f t="shared" si="0"/>
        <v>74304.989690407252</v>
      </c>
      <c r="AG6" s="77">
        <f t="shared" si="0"/>
        <v>77020.841790135994</v>
      </c>
      <c r="AH6" s="77">
        <f t="shared" si="0"/>
        <v>79591.786013151563</v>
      </c>
      <c r="AI6" s="77">
        <f t="shared" si="0"/>
        <v>82053.737130240959</v>
      </c>
      <c r="AJ6" s="80">
        <f t="shared" si="0"/>
        <v>84449.878064173885</v>
      </c>
      <c r="AK6" s="79">
        <f t="shared" si="0"/>
        <v>86819.999219350168</v>
      </c>
      <c r="AL6" s="77">
        <f t="shared" si="0"/>
        <v>89167.514431324991</v>
      </c>
      <c r="AM6" s="77">
        <f t="shared" si="0"/>
        <v>91486.042985142209</v>
      </c>
      <c r="AN6" s="77">
        <f t="shared" si="0"/>
        <v>93769.045144502583</v>
      </c>
      <c r="AO6" s="81">
        <f t="shared" si="0"/>
        <v>96009.847092810713</v>
      </c>
      <c r="AP6" s="79">
        <f t="shared" si="0"/>
        <v>98201.667945088979</v>
      </c>
      <c r="AQ6" s="77">
        <f t="shared" si="0"/>
        <v>100337.6487343941</v>
      </c>
      <c r="AR6" s="77">
        <f t="shared" si="0"/>
        <v>102410.8832529814</v>
      </c>
      <c r="AS6" s="77">
        <f t="shared" si="0"/>
        <v>104414.4506049231</v>
      </c>
      <c r="AT6" s="81">
        <f t="shared" si="0"/>
        <v>106341.44930347829</v>
      </c>
      <c r="AU6" s="79">
        <f t="shared" si="0"/>
        <v>108185.03272348311</v>
      </c>
      <c r="AV6" s="77">
        <f t="shared" si="0"/>
        <v>109938.4456967406</v>
      </c>
      <c r="AW6" s="77">
        <f t="shared" si="0"/>
        <v>111595.0620171086</v>
      </c>
      <c r="AX6" s="77">
        <f t="shared" si="0"/>
        <v>113148.4226020491</v>
      </c>
      <c r="AY6" s="80">
        <f t="shared" si="0"/>
        <v>114592.2740391307</v>
      </c>
      <c r="AZ6" s="79">
        <f t="shared" si="0"/>
        <v>115920.60722969681</v>
      </c>
      <c r="BA6" s="77">
        <f t="shared" si="0"/>
        <v>117127.6958278988</v>
      </c>
      <c r="BB6" s="77">
        <f t="shared" si="0"/>
        <v>118208.1341618928</v>
      </c>
      <c r="BC6" s="77">
        <f t="shared" si="0"/>
        <v>119156.8743154441</v>
      </c>
      <c r="BD6" s="81">
        <f t="shared" si="0"/>
        <v>119969.26204273741</v>
      </c>
      <c r="BE6" s="79">
        <f t="shared" si="0"/>
        <v>120641.0711870958</v>
      </c>
      <c r="BF6" s="77">
        <f t="shared" si="0"/>
        <v>121168.5362757244</v>
      </c>
      <c r="BG6" s="77">
        <f t="shared" si="0"/>
        <v>121548.38296767601</v>
      </c>
      <c r="BH6" s="77">
        <f t="shared" si="0"/>
        <v>121777.8560410981</v>
      </c>
      <c r="BI6" s="80">
        <f t="shared" si="0"/>
        <v>121854.74461849382</v>
      </c>
    </row>
    <row r="7" spans="1:61" x14ac:dyDescent="0.2">
      <c r="A7" s="40" t="s">
        <v>62</v>
      </c>
      <c r="B7" s="37">
        <f>'历史数据 (2001-2022, 当年价) '!B7*B$77</f>
        <v>17152.616485966111</v>
      </c>
      <c r="C7" s="38">
        <f>'历史数据 (2001-2022, 当年价) '!C7*C$77</f>
        <v>18681.749754360146</v>
      </c>
      <c r="D7" s="38">
        <f>'历史数据 (2001-2022, 当年价) '!D7*D$77</f>
        <v>20339.742996748846</v>
      </c>
      <c r="E7" s="38">
        <f>'历史数据 (2001-2022, 当年价) '!E7*E$77</f>
        <v>21201.883194183185</v>
      </c>
      <c r="F7" s="39">
        <f>'历史数据 (2001-2022, 当年价) '!F7*F$77</f>
        <v>22884.560803942069</v>
      </c>
      <c r="G7" s="37">
        <f>'历史数据 (2001-2022, 当年价) '!G7*G$77</f>
        <v>26058.395523850108</v>
      </c>
      <c r="H7" s="38">
        <f>'历史数据 (2001-2022, 当年价) '!H7*H$77</f>
        <v>30623.280761177761</v>
      </c>
      <c r="I7" s="38">
        <f>'历史数据 (2001-2022, 当年价) '!I7*I$77</f>
        <v>35540.208943581521</v>
      </c>
      <c r="J7" s="38">
        <f>'历史数据 (2001-2022, 当年价) '!J7*J$77</f>
        <v>39448.493208340893</v>
      </c>
      <c r="K7" s="39">
        <f>'历史数据 (2001-2022, 当年价) '!K7*K$77</f>
        <v>45678.365859529622</v>
      </c>
      <c r="L7" s="37">
        <f>'历史数据 (2001-2022, 当年价) '!L7*L$77</f>
        <v>51500.521306789298</v>
      </c>
      <c r="M7" s="38">
        <f>'历史数据 (2001-2022, 当年价) '!M7*M$77</f>
        <v>57367.259264602661</v>
      </c>
      <c r="N7" s="38">
        <f>'历史数据 (2001-2022, 当年价) '!N7*N$77</f>
        <v>63443.814282969681</v>
      </c>
      <c r="O7" s="38">
        <f>'历史数据 (2001-2022, 当年价) '!O7*O$77</f>
        <v>70456.495572018976</v>
      </c>
      <c r="P7" s="39">
        <f>'历史数据 (2001-2022, 当年价) '!P7*P$77</f>
        <v>75503.463751392177</v>
      </c>
      <c r="Q7" s="37">
        <f>'历史数据 (2001-2022, 当年价) '!Q7*Q$77</f>
        <v>81020.819704871668</v>
      </c>
      <c r="R7" s="38">
        <f>'历史数据 (2001-2022, 当年价) '!R7*R$77</f>
        <v>85528.934305470306</v>
      </c>
      <c r="S7" s="38">
        <f>'历史数据 (2001-2022, 当年价) '!S7*S$77</f>
        <v>90483.044653986115</v>
      </c>
      <c r="T7" s="38">
        <f>'历史数据 (2001-2022, 当年价) '!T7*T$77</f>
        <v>96158.315337849839</v>
      </c>
      <c r="U7" s="39">
        <f>'历史数据 (2001-2022, 当年价) '!U7*U$77</f>
        <v>96086.1</v>
      </c>
      <c r="V7" s="37">
        <f>'历史数据 (2001-2022, 当年价) '!V7*V$77</f>
        <v>105634.48778242921</v>
      </c>
      <c r="W7" s="38">
        <f>'历史数据 (2001-2022, 当年价) '!W7*W$77</f>
        <v>107085.79216328831</v>
      </c>
      <c r="X7" s="77">
        <f t="shared" ref="X7:X10" si="1">X58</f>
        <v>110195.48811431541</v>
      </c>
      <c r="Y7" s="82">
        <f t="shared" si="0"/>
        <v>117965.778289676</v>
      </c>
      <c r="Z7" s="80">
        <f t="shared" si="0"/>
        <v>127924.29928145889</v>
      </c>
      <c r="AA7" s="79">
        <f t="shared" si="0"/>
        <v>137502.40854959851</v>
      </c>
      <c r="AB7" s="77">
        <f t="shared" si="0"/>
        <v>146159.50231792571</v>
      </c>
      <c r="AC7" s="77">
        <f t="shared" si="0"/>
        <v>154032.89686550919</v>
      </c>
      <c r="AD7" s="77">
        <f t="shared" si="0"/>
        <v>161354.01435197471</v>
      </c>
      <c r="AE7" s="80">
        <f t="shared" si="0"/>
        <v>168436.46436050051</v>
      </c>
      <c r="AF7" s="79">
        <f t="shared" si="0"/>
        <v>175595.75198472611</v>
      </c>
      <c r="AG7" s="77">
        <f t="shared" si="0"/>
        <v>182906.93743067951</v>
      </c>
      <c r="AH7" s="77">
        <f t="shared" si="0"/>
        <v>190380.59620125839</v>
      </c>
      <c r="AI7" s="77">
        <f t="shared" si="0"/>
        <v>198029.35197190099</v>
      </c>
      <c r="AJ7" s="80">
        <f t="shared" si="0"/>
        <v>205868.01492251921</v>
      </c>
      <c r="AK7" s="79">
        <f t="shared" si="0"/>
        <v>213907.58364430681</v>
      </c>
      <c r="AL7" s="77">
        <f t="shared" si="0"/>
        <v>222135.06996907119</v>
      </c>
      <c r="AM7" s="77">
        <f t="shared" si="0"/>
        <v>230528.63887552859</v>
      </c>
      <c r="AN7" s="77">
        <f t="shared" si="0"/>
        <v>239063.14075402159</v>
      </c>
      <c r="AO7" s="81">
        <f t="shared" si="0"/>
        <v>247709.97825894711</v>
      </c>
      <c r="AP7" s="79">
        <f t="shared" si="0"/>
        <v>256437.00432433991</v>
      </c>
      <c r="AQ7" s="77">
        <f t="shared" si="0"/>
        <v>265208.45749833819</v>
      </c>
      <c r="AR7" s="77">
        <f t="shared" si="0"/>
        <v>273984.94090770627</v>
      </c>
      <c r="AS7" s="77">
        <f t="shared" si="0"/>
        <v>282723.45118259179</v>
      </c>
      <c r="AT7" s="81">
        <f t="shared" si="0"/>
        <v>291377.46352967969</v>
      </c>
      <c r="AU7" s="79">
        <f t="shared" si="0"/>
        <v>299897.07881537452</v>
      </c>
      <c r="AV7" s="77">
        <f t="shared" si="0"/>
        <v>308229.23798790848</v>
      </c>
      <c r="AW7" s="77">
        <f t="shared" si="0"/>
        <v>316318.00841027428</v>
      </c>
      <c r="AX7" s="77">
        <f t="shared" si="0"/>
        <v>324104.94568086439</v>
      </c>
      <c r="AY7" s="80">
        <f t="shared" si="0"/>
        <v>331529.53327833151</v>
      </c>
      <c r="AZ7" s="79">
        <f t="shared" si="0"/>
        <v>338529.70088138059</v>
      </c>
      <c r="BA7" s="77">
        <f t="shared" si="0"/>
        <v>345042.42049187713</v>
      </c>
      <c r="BB7" s="77">
        <f t="shared" si="0"/>
        <v>351004.37754980079</v>
      </c>
      <c r="BC7" s="77">
        <f t="shared" si="0"/>
        <v>356352.71210124868</v>
      </c>
      <c r="BD7" s="81">
        <f t="shared" si="0"/>
        <v>361025.82280761679</v>
      </c>
      <c r="BE7" s="79">
        <f t="shared" si="0"/>
        <v>364964.22421901411</v>
      </c>
      <c r="BF7" s="77">
        <f t="shared" si="0"/>
        <v>368111.4453432411</v>
      </c>
      <c r="BG7" s="77">
        <f t="shared" si="0"/>
        <v>370414.95519928011</v>
      </c>
      <c r="BH7" s="77">
        <f t="shared" si="0"/>
        <v>371827.0988364637</v>
      </c>
      <c r="BI7" s="80">
        <f t="shared" si="0"/>
        <v>372306.02531937673</v>
      </c>
    </row>
    <row r="8" spans="1:61" x14ac:dyDescent="0.2">
      <c r="A8" s="40" t="s">
        <v>63</v>
      </c>
      <c r="B8" s="37">
        <f>'历史数据 (2001-2022, 当年价) '!B8*B$77</f>
        <v>4513.6385874010248</v>
      </c>
      <c r="C8" s="38">
        <f>'历史数据 (2001-2022, 当年价) '!C8*C$77</f>
        <v>5092.0326235075754</v>
      </c>
      <c r="D8" s="38">
        <f>'历史数据 (2001-2022, 当年价) '!D8*D$77</f>
        <v>5691.7851781488607</v>
      </c>
      <c r="E8" s="38">
        <f>'历史数据 (2001-2022, 当年价) '!E8*E$77</f>
        <v>6238.1108824838657</v>
      </c>
      <c r="F8" s="39">
        <f>'历史数据 (2001-2022, 当年价) '!F8*F$77</f>
        <v>6873.8054741095848</v>
      </c>
      <c r="G8" s="37">
        <f>'历史数据 (2001-2022, 当年价) '!G8*G$77</f>
        <v>7553.6469442222424</v>
      </c>
      <c r="H8" s="38">
        <f>'历史数据 (2001-2022, 当年价) '!H8*H$77</f>
        <v>8113.2807727908448</v>
      </c>
      <c r="I8" s="38">
        <f>'历史数据 (2001-2022, 当年价) '!I8*I$77</f>
        <v>8979.4462881834588</v>
      </c>
      <c r="J8" s="38">
        <f>'历史数据 (2001-2022, 当年价) '!J8*J$77</f>
        <v>9462.0566134484743</v>
      </c>
      <c r="K8" s="39">
        <f>'历史数据 (2001-2022, 当年价) '!K8*K$77</f>
        <v>9810.4193647830252</v>
      </c>
      <c r="L8" s="37">
        <f>'历史数据 (2001-2022, 当年价) '!L8*L$77</f>
        <v>10086.374948865838</v>
      </c>
      <c r="M8" s="38">
        <f>'历史数据 (2001-2022, 当年价) '!M8*M$77</f>
        <v>10978.23468974103</v>
      </c>
      <c r="N8" s="38">
        <f>'历史数据 (2001-2022, 当年价) '!N8*N$77</f>
        <v>11528.425064808491</v>
      </c>
      <c r="O8" s="38">
        <f>'历史数据 (2001-2022, 当年价) '!O8*O$77</f>
        <v>12523.822103857652</v>
      </c>
      <c r="P8" s="39">
        <f>'历史数据 (2001-2022, 当年价) '!P8*P$77</f>
        <v>13720.594558606477</v>
      </c>
      <c r="Q8" s="37">
        <f>'历史数据 (2001-2022, 当年价) '!Q8*Q$77</f>
        <v>14954.528147087502</v>
      </c>
      <c r="R8" s="38">
        <f>'历史数据 (2001-2022, 当年价) '!R8*R$77</f>
        <v>15867.146170529086</v>
      </c>
      <c r="S8" s="38">
        <f>'历史数据 (2001-2022, 当年价) '!S8*S$77</f>
        <v>16814.082962921035</v>
      </c>
      <c r="T8" s="38">
        <f>'历史数据 (2001-2022, 当年价) '!T8*T$77</f>
        <v>17998.073570923636</v>
      </c>
      <c r="U8" s="39">
        <f>'历史数据 (2001-2022, 当年价) '!U8*U$77</f>
        <v>15285.4</v>
      </c>
      <c r="V8" s="37">
        <f>'历史数据 (2001-2022, 当年价) '!V8*V$77</f>
        <v>17067.645704961466</v>
      </c>
      <c r="W8" s="38">
        <f>'历史数据 (2001-2022, 当年价) '!W8*W$77</f>
        <v>16696.536385320014</v>
      </c>
      <c r="X8" s="77">
        <f t="shared" si="1"/>
        <v>16998.20343981079</v>
      </c>
      <c r="Y8" s="77">
        <f t="shared" si="0"/>
        <v>17741.477597433059</v>
      </c>
      <c r="Z8" s="80">
        <f t="shared" si="0"/>
        <v>18675.488611930741</v>
      </c>
      <c r="AA8" s="79">
        <f t="shared" si="0"/>
        <v>19562.017576573409</v>
      </c>
      <c r="AB8" s="77">
        <f t="shared" si="0"/>
        <v>20356.070944423929</v>
      </c>
      <c r="AC8" s="77">
        <f t="shared" si="0"/>
        <v>21070.305501362349</v>
      </c>
      <c r="AD8" s="77">
        <f t="shared" si="0"/>
        <v>21722.119641293972</v>
      </c>
      <c r="AE8" s="80">
        <f t="shared" si="0"/>
        <v>22332.944599860231</v>
      </c>
      <c r="AF8" s="79">
        <f t="shared" si="0"/>
        <v>22923.14754902705</v>
      </c>
      <c r="AG8" s="77">
        <f t="shared" si="0"/>
        <v>23497.169940898872</v>
      </c>
      <c r="AH8" s="77">
        <f t="shared" si="0"/>
        <v>24055.401773118982</v>
      </c>
      <c r="AI8" s="77">
        <f t="shared" si="0"/>
        <v>24598.4715667614</v>
      </c>
      <c r="AJ8" s="80">
        <f t="shared" si="0"/>
        <v>25127.239782426939</v>
      </c>
      <c r="AK8" s="79">
        <f t="shared" si="0"/>
        <v>25642.41477279078</v>
      </c>
      <c r="AL8" s="77">
        <f t="shared" si="0"/>
        <v>26143.355918523699</v>
      </c>
      <c r="AM8" s="77">
        <f t="shared" si="0"/>
        <v>26629.097710278449</v>
      </c>
      <c r="AN8" s="77">
        <f t="shared" si="0"/>
        <v>27098.71458809976</v>
      </c>
      <c r="AO8" s="81">
        <f t="shared" si="0"/>
        <v>27551.324201964839</v>
      </c>
      <c r="AP8" s="79">
        <f t="shared" si="0"/>
        <v>27986.090436547111</v>
      </c>
      <c r="AQ8" s="77">
        <f t="shared" si="0"/>
        <v>28402.22618604868</v>
      </c>
      <c r="AR8" s="77">
        <f t="shared" si="0"/>
        <v>28798.995866945239</v>
      </c>
      <c r="AS8" s="77">
        <f t="shared" si="0"/>
        <v>29175.717658534111</v>
      </c>
      <c r="AT8" s="81">
        <f t="shared" si="0"/>
        <v>29531.765463253229</v>
      </c>
      <c r="AU8" s="79">
        <f t="shared" si="0"/>
        <v>29866.570580825439</v>
      </c>
      <c r="AV8" s="77">
        <f t="shared" si="0"/>
        <v>30179.623092358721</v>
      </c>
      <c r="AW8" s="77">
        <f t="shared" si="0"/>
        <v>30470.472952581229</v>
      </c>
      <c r="AX8" s="77">
        <f t="shared" si="0"/>
        <v>30738.730790393431</v>
      </c>
      <c r="AY8" s="80">
        <f t="shared" si="0"/>
        <v>30984.068419858329</v>
      </c>
      <c r="AZ8" s="79">
        <f t="shared" si="0"/>
        <v>31206.21906561777</v>
      </c>
      <c r="BA8" s="77">
        <f t="shared" si="0"/>
        <v>31404.977308491751</v>
      </c>
      <c r="BB8" s="77">
        <f t="shared" si="0"/>
        <v>31580.198758690109</v>
      </c>
      <c r="BC8" s="77">
        <f t="shared" si="0"/>
        <v>31731.79946562117</v>
      </c>
      <c r="BD8" s="81">
        <f t="shared" si="0"/>
        <v>31859.75507471295</v>
      </c>
      <c r="BE8" s="79">
        <f t="shared" si="0"/>
        <v>31964.099742968869</v>
      </c>
      <c r="BF8" s="77">
        <f t="shared" si="0"/>
        <v>32044.92482614049</v>
      </c>
      <c r="BG8" s="77">
        <f t="shared" si="0"/>
        <v>32102.377351429121</v>
      </c>
      <c r="BH8" s="77">
        <f t="shared" si="0"/>
        <v>32136.658290507741</v>
      </c>
      <c r="BI8" s="80">
        <f t="shared" si="0"/>
        <v>32148.020648390051</v>
      </c>
    </row>
    <row r="9" spans="1:61" x14ac:dyDescent="0.2">
      <c r="A9" s="40" t="s">
        <v>64</v>
      </c>
      <c r="B9" s="37">
        <f>'历史数据 (2001-2022, 当年价) '!B9*B$77</f>
        <v>9784.408500699994</v>
      </c>
      <c r="C9" s="38">
        <f>'历史数据 (2001-2022, 当年价) '!C9*C$77</f>
        <v>10382.528937787503</v>
      </c>
      <c r="D9" s="38">
        <f>'历史数据 (2001-2022, 当年价) '!D9*D$77</f>
        <v>11007.589536974048</v>
      </c>
      <c r="E9" s="38">
        <f>'历史数据 (2001-2022, 当年价) '!E9*E$77</f>
        <v>11234.659311987014</v>
      </c>
      <c r="F9" s="39">
        <f>'历史数据 (2001-2022, 当年价) '!F9*F$77</f>
        <v>12264.296250729163</v>
      </c>
      <c r="G9" s="37">
        <f>'历史数据 (2001-2022, 当年价) '!G9*G$77</f>
        <v>15717.404628357772</v>
      </c>
      <c r="H9" s="38">
        <f>'历史数据 (2001-2022, 当年价) '!H9*H$77</f>
        <v>22227.765856134683</v>
      </c>
      <c r="I9" s="38">
        <f>'历史数据 (2001-2022, 当年价) '!I9*I$77</f>
        <v>24898.85730634338</v>
      </c>
      <c r="J9" s="38">
        <f>'历史数据 (2001-2022, 当年价) '!J9*J$77</f>
        <v>29699.732335281249</v>
      </c>
      <c r="K9" s="39">
        <f>'历史数据 (2001-2022, 当年价) '!K9*K$77</f>
        <v>32735.023671667281</v>
      </c>
      <c r="L9" s="37">
        <f>'历史数据 (2001-2022, 当年价) '!L9*L$77</f>
        <v>36207.040865314841</v>
      </c>
      <c r="M9" s="38">
        <f>'历史数据 (2001-2022, 当年价) '!M9*M$77</f>
        <v>40602.972624593269</v>
      </c>
      <c r="N9" s="38">
        <f>'历史数据 (2001-2022, 当年价) '!N9*N$77</f>
        <v>46542.227698753755</v>
      </c>
      <c r="O9" s="38">
        <f>'历史数据 (2001-2022, 当年价) '!O9*O$77</f>
        <v>52257.487203405923</v>
      </c>
      <c r="P9" s="39">
        <f>'历史数据 (2001-2022, 当年价) '!P9*P$77</f>
        <v>62771.042778023329</v>
      </c>
      <c r="Q9" s="37">
        <f>'历史数据 (2001-2022, 当年价) '!Q9*Q$77</f>
        <v>65898.479240726272</v>
      </c>
      <c r="R9" s="38">
        <f>'历史数据 (2001-2022, 当年价) '!R9*R$77</f>
        <v>68337.804624444689</v>
      </c>
      <c r="S9" s="38">
        <f>'历史数据 (2001-2022, 当年价) '!S9*S$77</f>
        <v>71864.668488840805</v>
      </c>
      <c r="T9" s="38">
        <f>'历史数据 (2001-2022, 当年价) '!T9*T$77</f>
        <v>76655.099319507237</v>
      </c>
      <c r="U9" s="39">
        <f>'历史数据 (2001-2022, 当年价) '!U9*U$77</f>
        <v>83617.7</v>
      </c>
      <c r="V9" s="37">
        <f>'历史数据 (2001-2022, 当年价) '!V9*V$77</f>
        <v>87195.415071666503</v>
      </c>
      <c r="W9" s="38">
        <f>'历史数据 (2001-2022, 当年价) '!W9*W$77</f>
        <v>90528.212015436089</v>
      </c>
      <c r="X9" s="77">
        <f t="shared" si="1"/>
        <v>93412.300468726637</v>
      </c>
      <c r="Y9" s="77">
        <f t="shared" si="0"/>
        <v>100612.2970683693</v>
      </c>
      <c r="Z9" s="80">
        <f t="shared" si="0"/>
        <v>109800.63897935351</v>
      </c>
      <c r="AA9" s="79">
        <f t="shared" si="0"/>
        <v>118509.0339194938</v>
      </c>
      <c r="AB9" s="77">
        <f t="shared" si="0"/>
        <v>126241.16815751619</v>
      </c>
      <c r="AC9" s="77">
        <f t="shared" si="0"/>
        <v>133189.4188855401</v>
      </c>
      <c r="AD9" s="77">
        <f t="shared" si="0"/>
        <v>139660.57716612169</v>
      </c>
      <c r="AE9" s="80">
        <f t="shared" si="0"/>
        <v>146059.41136897469</v>
      </c>
      <c r="AF9" s="79">
        <f t="shared" si="0"/>
        <v>152784.624936676</v>
      </c>
      <c r="AG9" s="77">
        <f t="shared" si="0"/>
        <v>159909.11677990659</v>
      </c>
      <c r="AH9" s="77">
        <f t="shared" si="0"/>
        <v>167411.73873532229</v>
      </c>
      <c r="AI9" s="77">
        <f t="shared" si="0"/>
        <v>175264.2521876845</v>
      </c>
      <c r="AJ9" s="80">
        <f t="shared" si="0"/>
        <v>183430.34398053569</v>
      </c>
      <c r="AK9" s="79">
        <f t="shared" si="0"/>
        <v>191870.70924500289</v>
      </c>
      <c r="AL9" s="77">
        <f t="shared" si="0"/>
        <v>200562.4344065144</v>
      </c>
      <c r="AM9" s="77">
        <f t="shared" si="0"/>
        <v>209484.20472591851</v>
      </c>
      <c r="AN9" s="77">
        <f t="shared" si="0"/>
        <v>218610.5507210143</v>
      </c>
      <c r="AO9" s="81">
        <f t="shared" si="0"/>
        <v>227911.6197438589</v>
      </c>
      <c r="AP9" s="79">
        <f t="shared" si="0"/>
        <v>237352.98493539981</v>
      </c>
      <c r="AQ9" s="77">
        <f t="shared" si="0"/>
        <v>246895.50098441489</v>
      </c>
      <c r="AR9" s="77">
        <f t="shared" si="0"/>
        <v>256495.2165450413</v>
      </c>
      <c r="AS9" s="77">
        <f t="shared" si="0"/>
        <v>266103.35338508151</v>
      </c>
      <c r="AT9" s="81">
        <f t="shared" si="0"/>
        <v>275666.36229915259</v>
      </c>
      <c r="AU9" s="79">
        <f t="shared" si="0"/>
        <v>285126.06548053998</v>
      </c>
      <c r="AV9" s="77">
        <f t="shared" si="0"/>
        <v>294419.89436024212</v>
      </c>
      <c r="AW9" s="77">
        <f t="shared" si="0"/>
        <v>303481.23085316381</v>
      </c>
      <c r="AX9" s="77">
        <f t="shared" si="0"/>
        <v>312239.85846989253</v>
      </c>
      <c r="AY9" s="80">
        <f t="shared" si="0"/>
        <v>320622.52783929219</v>
      </c>
      <c r="AZ9" s="79">
        <f t="shared" si="0"/>
        <v>328553.63883732993</v>
      </c>
      <c r="BA9" s="77">
        <f t="shared" si="0"/>
        <v>335956.03874343768</v>
      </c>
      <c r="BB9" s="77">
        <f t="shared" si="0"/>
        <v>342751.93267905002</v>
      </c>
      <c r="BC9" s="77">
        <f t="shared" si="0"/>
        <v>348863.89907713042</v>
      </c>
      <c r="BD9" s="81">
        <f t="shared" si="0"/>
        <v>354215.99916330079</v>
      </c>
      <c r="BE9" s="79">
        <f t="shared" si="0"/>
        <v>358734.96549861977</v>
      </c>
      <c r="BF9" s="77">
        <f t="shared" si="0"/>
        <v>362351.45066434657</v>
      </c>
      <c r="BG9" s="77">
        <f t="shared" si="0"/>
        <v>365001.31330398237</v>
      </c>
      <c r="BH9" s="77">
        <f t="shared" si="0"/>
        <v>366626.91513869021</v>
      </c>
      <c r="BI9" s="80">
        <f t="shared" si="0"/>
        <v>367178.39941226388</v>
      </c>
    </row>
    <row r="10" spans="1:61" x14ac:dyDescent="0.2">
      <c r="A10" s="40" t="s">
        <v>65</v>
      </c>
      <c r="B10" s="37">
        <f>'历史数据 (2001-2022, 当年价) '!B10*B$77</f>
        <v>8849.7481207415294</v>
      </c>
      <c r="C10" s="38">
        <f>'历史数据 (2001-2022, 当年价) '!C10*C$77</f>
        <v>9968.9694766959637</v>
      </c>
      <c r="D10" s="38">
        <f>'历史数据 (2001-2022, 当年价) '!D10*D$77</f>
        <v>11210.23682603325</v>
      </c>
      <c r="E10" s="38">
        <f>'历史数据 (2001-2022, 当年价) '!E10*E$77</f>
        <v>12174.086673928416</v>
      </c>
      <c r="F10" s="39">
        <f>'历史数据 (2001-2022, 当年价) '!F10*F$77</f>
        <v>13897.18752418652</v>
      </c>
      <c r="G10" s="37">
        <f>'历史数据 (2001-2022, 当年价) '!G10*G$77</f>
        <v>16266.835276597949</v>
      </c>
      <c r="H10" s="38">
        <f>'历史数据 (2001-2022, 当年价) '!H10*H$77</f>
        <v>20054.709273094148</v>
      </c>
      <c r="I10" s="38">
        <f>'历史数据 (2001-2022, 当年价) '!I10*I$77</f>
        <v>19815.693481260099</v>
      </c>
      <c r="J10" s="38">
        <f>'历史数据 (2001-2022, 当年价) '!J10*J$77</f>
        <v>25515.727051401482</v>
      </c>
      <c r="K10" s="39">
        <f>'历史数据 (2001-2022, 当年价) '!K10*K$77</f>
        <v>29673.719962985957</v>
      </c>
      <c r="L10" s="37">
        <f>'历史数据 (2001-2022, 当年价) '!L10*L$77</f>
        <v>32713.773617339204</v>
      </c>
      <c r="M10" s="38">
        <f>'历史数据 (2001-2022, 当年价) '!M10*M$77</f>
        <v>35399.508787493542</v>
      </c>
      <c r="N10" s="38">
        <f>'历史数据 (2001-2022, 当年价) '!N10*N$77</f>
        <v>39832.538462927179</v>
      </c>
      <c r="O10" s="38">
        <f>'历史数据 (2001-2022, 当年价) '!O10*O$77</f>
        <v>42479.298420686639</v>
      </c>
      <c r="P10" s="39">
        <f>'历史数据 (2001-2022, 当年价) '!P10*P$77</f>
        <v>47467.341287589115</v>
      </c>
      <c r="Q10" s="37">
        <f>'历史数据 (2001-2022, 当年价) '!Q10*Q$77</f>
        <v>54914.739986851237</v>
      </c>
      <c r="R10" s="38">
        <f>'历史数据 (2001-2022, 当年价) '!R10*R$77</f>
        <v>60161.524062886783</v>
      </c>
      <c r="S10" s="38">
        <f>'历史数据 (2001-2022, 当年价) '!S10*S$77</f>
        <v>65771.006096197845</v>
      </c>
      <c r="T10" s="38">
        <f>'历史数据 (2001-2022, 当年价) '!T10*T$77</f>
        <v>70818.500320559091</v>
      </c>
      <c r="U10" s="39">
        <f>'历史数据 (2001-2022, 当年价) '!U10*U$77</f>
        <v>73425.3</v>
      </c>
      <c r="V10" s="37">
        <f>'历史数据 (2001-2022, 当年价) '!V10*V$77</f>
        <v>74150.558181630418</v>
      </c>
      <c r="W10" s="38">
        <f>'历史数据 (2001-2022, 当年价) '!W10*W$77</f>
        <v>69030.48514791824</v>
      </c>
      <c r="X10" s="77">
        <f t="shared" si="1"/>
        <v>70890.763950308086</v>
      </c>
      <c r="Y10" s="77">
        <f t="shared" si="0"/>
        <v>75500.214499392096</v>
      </c>
      <c r="Z10" s="80">
        <f t="shared" si="0"/>
        <v>81317.686965887333</v>
      </c>
      <c r="AA10" s="79">
        <f t="shared" si="0"/>
        <v>86776.16628420011</v>
      </c>
      <c r="AB10" s="77">
        <f t="shared" si="0"/>
        <v>91584.512571222513</v>
      </c>
      <c r="AC10" s="77">
        <f t="shared" si="0"/>
        <v>95875.818278355058</v>
      </c>
      <c r="AD10" s="77">
        <f t="shared" si="0"/>
        <v>99843.759310174355</v>
      </c>
      <c r="AE10" s="80">
        <f t="shared" si="0"/>
        <v>103732.98884002581</v>
      </c>
      <c r="AF10" s="79">
        <f t="shared" si="0"/>
        <v>107778.331516965</v>
      </c>
      <c r="AG10" s="77">
        <f t="shared" si="0"/>
        <v>112021.05625939529</v>
      </c>
      <c r="AH10" s="77">
        <f t="shared" si="0"/>
        <v>116447.9105240721</v>
      </c>
      <c r="AI10" s="77">
        <f t="shared" si="0"/>
        <v>121042.4634484571</v>
      </c>
      <c r="AJ10" s="80">
        <f t="shared" si="0"/>
        <v>125784.7559436252</v>
      </c>
      <c r="AK10" s="79">
        <f t="shared" si="0"/>
        <v>130653.6406682762</v>
      </c>
      <c r="AL10" s="77">
        <f t="shared" si="0"/>
        <v>135635.30002831589</v>
      </c>
      <c r="AM10" s="77">
        <f t="shared" si="0"/>
        <v>140716.48622996471</v>
      </c>
      <c r="AN10" s="77">
        <f t="shared" si="0"/>
        <v>145881.95865641339</v>
      </c>
      <c r="AO10" s="81">
        <f t="shared" si="0"/>
        <v>151114.4045831832</v>
      </c>
      <c r="AP10" s="79">
        <f t="shared" si="0"/>
        <v>156394.3786159516</v>
      </c>
      <c r="AQ10" s="77">
        <f t="shared" si="0"/>
        <v>161700.26452492099</v>
      </c>
      <c r="AR10" s="77">
        <f t="shared" si="0"/>
        <v>167008.26324137949</v>
      </c>
      <c r="AS10" s="77">
        <f t="shared" si="0"/>
        <v>172292.41079246011</v>
      </c>
      <c r="AT10" s="81">
        <f t="shared" si="0"/>
        <v>177524.62986466629</v>
      </c>
      <c r="AU10" s="79">
        <f t="shared" si="0"/>
        <v>182674.8184915843</v>
      </c>
      <c r="AV10" s="77">
        <f t="shared" si="0"/>
        <v>187710.97904347471</v>
      </c>
      <c r="AW10" s="77">
        <f t="shared" si="0"/>
        <v>192599.3902453933</v>
      </c>
      <c r="AX10" s="77">
        <f t="shared" si="0"/>
        <v>197304.82435802181</v>
      </c>
      <c r="AY10" s="80">
        <f t="shared" si="0"/>
        <v>201790.81091700631</v>
      </c>
      <c r="AZ10" s="79">
        <f t="shared" si="0"/>
        <v>206019.9475423666</v>
      </c>
      <c r="BA10" s="77">
        <f t="shared" si="0"/>
        <v>209954.25730450111</v>
      </c>
      <c r="BB10" s="77">
        <f t="shared" si="0"/>
        <v>213555.59097884159</v>
      </c>
      <c r="BC10" s="77">
        <f t="shared" si="0"/>
        <v>216786.07125487959</v>
      </c>
      <c r="BD10" s="81">
        <f t="shared" si="0"/>
        <v>219608.5746118181</v>
      </c>
      <c r="BE10" s="79">
        <f t="shared" si="0"/>
        <v>221987.24516429959</v>
      </c>
      <c r="BF10" s="77">
        <f t="shared" si="0"/>
        <v>223888.033356</v>
      </c>
      <c r="BG10" s="77">
        <f t="shared" si="0"/>
        <v>225279.25098154071</v>
      </c>
      <c r="BH10" s="77">
        <f t="shared" si="0"/>
        <v>226132.13269847809</v>
      </c>
      <c r="BI10" s="80">
        <f t="shared" si="0"/>
        <v>226421.393005733</v>
      </c>
    </row>
    <row r="11" spans="1:61" x14ac:dyDescent="0.2">
      <c r="A11" s="41" t="s">
        <v>66</v>
      </c>
      <c r="B11" s="42">
        <f>'历史数据 (2001-2022, 当年价) '!B11*B$77</f>
        <v>31937.552049663198</v>
      </c>
      <c r="C11" s="43">
        <f>'历史数据 (2001-2022, 当年价) '!C11*C$77</f>
        <v>37036.464236731954</v>
      </c>
      <c r="D11" s="43">
        <f>'历史数据 (2001-2022, 当年价) '!D11*D$77</f>
        <v>41428.534463569165</v>
      </c>
      <c r="E11" s="43">
        <f>'历史数据 (2001-2022, 当年价) '!E11*E$77</f>
        <v>45540.864826594312</v>
      </c>
      <c r="F11" s="44">
        <f>'历史数据 (2001-2022, 当年价) '!F11*F$77</f>
        <v>52003.008017669003</v>
      </c>
      <c r="G11" s="42">
        <f>'历史数据 (2001-2022, 当年价) '!G11*G$77</f>
        <v>58175.343577348067</v>
      </c>
      <c r="H11" s="43">
        <f>'历史数据 (2001-2022, 当年价) '!H11*H$77</f>
        <v>65164.643960404319</v>
      </c>
      <c r="I11" s="43">
        <f>'历史数据 (2001-2022, 当年价) '!I11*I$77</f>
        <v>72161.979645155414</v>
      </c>
      <c r="J11" s="43">
        <f>'历史数据 (2001-2022, 当年价) '!J11*J$77</f>
        <v>81608.164173365454</v>
      </c>
      <c r="K11" s="44">
        <f>'历史数据 (2001-2022, 当年价) '!K11*K$77</f>
        <v>87335.50289981447</v>
      </c>
      <c r="L11" s="42">
        <f>'历史数据 (2001-2022, 当年价) '!L11*L$77</f>
        <v>95480.12595779878</v>
      </c>
      <c r="M11" s="43">
        <f>'历史数据 (2001-2022, 当年价) '!M11*M$77</f>
        <v>107103.2013242258</v>
      </c>
      <c r="N11" s="43">
        <f>'历史数据 (2001-2022, 当年价) '!N11*N$77</f>
        <v>119301.61086028998</v>
      </c>
      <c r="O11" s="43">
        <f>'历史数据 (2001-2022, 当年价) '!O11*O$77</f>
        <v>133415.33875963348</v>
      </c>
      <c r="P11" s="44">
        <f>'历史数据 (2001-2022, 当年价) '!P11*P$77</f>
        <v>152587.13558397276</v>
      </c>
      <c r="Q11" s="42">
        <f>'历史数据 (2001-2022, 当年价) '!Q11*Q$77</f>
        <v>172256.87078333952</v>
      </c>
      <c r="R11" s="43">
        <f>'历史数据 (2001-2022, 当年价) '!R11*R$77</f>
        <v>188734.62401960831</v>
      </c>
      <c r="S11" s="43">
        <f>'历史数据 (2001-2022, 当年价) '!S11*S$77</f>
        <v>207771.77156290377</v>
      </c>
      <c r="T11" s="43">
        <f>'历史数据 (2001-2022, 当年价) '!T11*T$77</f>
        <v>228923.80211593144</v>
      </c>
      <c r="U11" s="44">
        <f>'历史数据 (2001-2022, 当年价) '!U11*U$77</f>
        <v>237825.3</v>
      </c>
      <c r="V11" s="42">
        <f>'历史数据 (2001-2022, 当年价) '!V11*V$77</f>
        <v>248575.80545442237</v>
      </c>
      <c r="W11" s="43">
        <f>'历史数据 (2001-2022, 当年价) '!W11*W$77</f>
        <v>261752.40687754125</v>
      </c>
      <c r="X11" s="83">
        <f>SUM(X62:X70)</f>
        <v>271814.8158453143</v>
      </c>
      <c r="Y11" s="83">
        <f t="shared" ref="Y11:BI11" si="2">SUM(Y62:Y70)</f>
        <v>297240.29285408545</v>
      </c>
      <c r="Z11" s="84">
        <f t="shared" si="2"/>
        <v>330285.8457741054</v>
      </c>
      <c r="AA11" s="85">
        <f t="shared" si="2"/>
        <v>362160.43378105253</v>
      </c>
      <c r="AB11" s="83">
        <f t="shared" si="2"/>
        <v>390875.21338036581</v>
      </c>
      <c r="AC11" s="83">
        <f t="shared" si="2"/>
        <v>417003.6764762206</v>
      </c>
      <c r="AD11" s="83">
        <f t="shared" si="2"/>
        <v>441637.09742365399</v>
      </c>
      <c r="AE11" s="84">
        <f t="shared" si="2"/>
        <v>466326.61188835331</v>
      </c>
      <c r="AF11" s="85">
        <f t="shared" si="2"/>
        <v>492671.68746748089</v>
      </c>
      <c r="AG11" s="83">
        <f t="shared" si="2"/>
        <v>521003.98668256548</v>
      </c>
      <c r="AH11" s="83">
        <f t="shared" si="2"/>
        <v>551275.57521458948</v>
      </c>
      <c r="AI11" s="83">
        <f t="shared" si="2"/>
        <v>583401.01133164763</v>
      </c>
      <c r="AJ11" s="84">
        <f t="shared" si="2"/>
        <v>617249.73883868812</v>
      </c>
      <c r="AK11" s="85">
        <f t="shared" si="2"/>
        <v>652669.7517420646</v>
      </c>
      <c r="AL11" s="83">
        <f t="shared" si="2"/>
        <v>689589.16692664823</v>
      </c>
      <c r="AM11" s="83">
        <f t="shared" si="2"/>
        <v>727943.49082483235</v>
      </c>
      <c r="AN11" s="83">
        <f t="shared" si="2"/>
        <v>767645.62129641627</v>
      </c>
      <c r="AO11" s="86">
        <f t="shared" si="2"/>
        <v>808583.76742310904</v>
      </c>
      <c r="AP11" s="85">
        <f t="shared" si="2"/>
        <v>850619.51424128236</v>
      </c>
      <c r="AQ11" s="83">
        <f t="shared" si="2"/>
        <v>893586.10692241904</v>
      </c>
      <c r="AR11" s="83">
        <f t="shared" si="2"/>
        <v>937287.03670233639</v>
      </c>
      <c r="AS11" s="83">
        <f t="shared" si="2"/>
        <v>981495.01721880946</v>
      </c>
      <c r="AT11" s="86">
        <f t="shared" si="2"/>
        <v>1025951.4442422218</v>
      </c>
      <c r="AU11" s="85">
        <f t="shared" si="2"/>
        <v>1070366.4334360138</v>
      </c>
      <c r="AV11" s="83">
        <f t="shared" si="2"/>
        <v>1114419.5291123444</v>
      </c>
      <c r="AW11" s="83">
        <f t="shared" si="2"/>
        <v>1157761.171327814</v>
      </c>
      <c r="AX11" s="83">
        <f t="shared" si="2"/>
        <v>1200014.9985360969</v>
      </c>
      <c r="AY11" s="84">
        <f t="shared" si="2"/>
        <v>1240781.0479383005</v>
      </c>
      <c r="AZ11" s="85">
        <f t="shared" si="2"/>
        <v>1279639.8953785172</v>
      </c>
      <c r="BA11" s="83">
        <f t="shared" si="2"/>
        <v>1316157.7510783882</v>
      </c>
      <c r="BB11" s="83">
        <f t="shared" si="2"/>
        <v>1349892.4969264558</v>
      </c>
      <c r="BC11" s="83">
        <f t="shared" si="2"/>
        <v>1380400.6159951701</v>
      </c>
      <c r="BD11" s="86">
        <f t="shared" si="2"/>
        <v>1407244.9263662633</v>
      </c>
      <c r="BE11" s="85">
        <f t="shared" si="2"/>
        <v>1430002.9904891781</v>
      </c>
      <c r="BF11" s="83">
        <f t="shared" si="2"/>
        <v>1448276.0298231624</v>
      </c>
      <c r="BG11" s="83">
        <f t="shared" si="2"/>
        <v>1461698.1343898308</v>
      </c>
      <c r="BH11" s="83">
        <f t="shared" si="2"/>
        <v>1469945.5203121994</v>
      </c>
      <c r="BI11" s="84">
        <f t="shared" si="2"/>
        <v>1472745.5578147599</v>
      </c>
    </row>
    <row r="12" spans="1:61" x14ac:dyDescent="0.2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87"/>
      <c r="R12" s="87"/>
      <c r="S12" s="87"/>
      <c r="T12" s="87"/>
      <c r="U12" s="88"/>
      <c r="V12" s="89"/>
      <c r="W12" s="87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</row>
    <row r="13" spans="1:61" x14ac:dyDescent="0.2">
      <c r="A13" s="33" t="s">
        <v>14</v>
      </c>
      <c r="B13" s="34">
        <f>B4</f>
        <v>82472.588935236359</v>
      </c>
      <c r="C13" s="35">
        <f t="shared" ref="C13:W13" si="3">C4</f>
        <v>89280.442375518236</v>
      </c>
      <c r="D13" s="35">
        <f t="shared" si="3"/>
        <v>100799.63833201525</v>
      </c>
      <c r="E13" s="35">
        <f t="shared" si="3"/>
        <v>111960.0304202925</v>
      </c>
      <c r="F13" s="5">
        <f t="shared" si="3"/>
        <v>127718.90013401274</v>
      </c>
      <c r="G13" s="34">
        <f t="shared" si="3"/>
        <v>145373.42336474854</v>
      </c>
      <c r="H13" s="35">
        <f t="shared" si="3"/>
        <v>163331.37833449789</v>
      </c>
      <c r="I13" s="35">
        <f t="shared" si="3"/>
        <v>178777.31335147261</v>
      </c>
      <c r="J13" s="35">
        <f t="shared" si="3"/>
        <v>187816.58747999065</v>
      </c>
      <c r="K13" s="5">
        <f t="shared" si="3"/>
        <v>210052.75645915509</v>
      </c>
      <c r="L13" s="34">
        <f t="shared" si="3"/>
        <v>229790.33434331449</v>
      </c>
      <c r="M13" s="46">
        <f t="shared" si="3"/>
        <v>240473.17222739744</v>
      </c>
      <c r="N13" s="46">
        <f t="shared" si="3"/>
        <v>250594.10025312903</v>
      </c>
      <c r="O13" s="46">
        <f t="shared" si="3"/>
        <v>260094.46798668895</v>
      </c>
      <c r="P13" s="47">
        <f t="shared" si="3"/>
        <v>261976.82537780039</v>
      </c>
      <c r="Q13" s="48">
        <f t="shared" si="3"/>
        <v>269693.62544095406</v>
      </c>
      <c r="R13" s="46">
        <f t="shared" si="3"/>
        <v>289941.42849585827</v>
      </c>
      <c r="S13" s="46">
        <f t="shared" si="3"/>
        <v>306438.05124800676</v>
      </c>
      <c r="T13" s="46">
        <f t="shared" si="3"/>
        <v>313513.06904014404</v>
      </c>
      <c r="U13" s="47">
        <f t="shared" si="3"/>
        <v>312902.90000000002</v>
      </c>
      <c r="V13" s="48">
        <f t="shared" si="3"/>
        <v>356193.67592506018</v>
      </c>
      <c r="W13" s="46">
        <f t="shared" si="3"/>
        <v>375578.60517081129</v>
      </c>
      <c r="X13" s="91">
        <f>X4</f>
        <v>381410.93539233075</v>
      </c>
      <c r="Y13" s="91">
        <f t="shared" ref="Y13:BI13" si="4">Y4</f>
        <v>396001.71048069908</v>
      </c>
      <c r="Z13" s="92">
        <f t="shared" si="4"/>
        <v>414748.80110842816</v>
      </c>
      <c r="AA13" s="93">
        <f t="shared" si="4"/>
        <v>432963.42073272506</v>
      </c>
      <c r="AB13" s="91">
        <f t="shared" si="4"/>
        <v>449702.00914313603</v>
      </c>
      <c r="AC13" s="91">
        <f t="shared" si="4"/>
        <v>465280.74845747277</v>
      </c>
      <c r="AD13" s="91">
        <f t="shared" si="4"/>
        <v>480201.58692452195</v>
      </c>
      <c r="AE13" s="92">
        <f t="shared" si="4"/>
        <v>495128.01359023218</v>
      </c>
      <c r="AF13" s="93">
        <f t="shared" si="4"/>
        <v>510725.25795686489</v>
      </c>
      <c r="AG13" s="91">
        <f t="shared" si="4"/>
        <v>527113.35048007092</v>
      </c>
      <c r="AH13" s="91">
        <f t="shared" si="4"/>
        <v>544238.46921025997</v>
      </c>
      <c r="AI13" s="91">
        <f t="shared" si="4"/>
        <v>562003.86356468871</v>
      </c>
      <c r="AJ13" s="92">
        <f t="shared" si="4"/>
        <v>580253.73459812999</v>
      </c>
      <c r="AK13" s="93">
        <f t="shared" si="4"/>
        <v>598801.01174000197</v>
      </c>
      <c r="AL13" s="91">
        <f t="shared" si="4"/>
        <v>617565.95776937122</v>
      </c>
      <c r="AM13" s="91">
        <f t="shared" si="4"/>
        <v>636497.26189102861</v>
      </c>
      <c r="AN13" s="91">
        <f t="shared" si="4"/>
        <v>655537.76961356704</v>
      </c>
      <c r="AO13" s="94">
        <f t="shared" si="4"/>
        <v>674624.34899194096</v>
      </c>
      <c r="AP13" s="93">
        <f t="shared" si="4"/>
        <v>693687.84261414211</v>
      </c>
      <c r="AQ13" s="91">
        <f t="shared" si="4"/>
        <v>712653.1146043113</v>
      </c>
      <c r="AR13" s="91">
        <f t="shared" si="4"/>
        <v>731439.2012767978</v>
      </c>
      <c r="AS13" s="91">
        <f t="shared" si="4"/>
        <v>749959.57326154667</v>
      </c>
      <c r="AT13" s="94">
        <f t="shared" si="4"/>
        <v>768122.51591163757</v>
      </c>
      <c r="AU13" s="93">
        <f t="shared" si="4"/>
        <v>785831.6335751483</v>
      </c>
      <c r="AV13" s="91">
        <f t="shared" si="4"/>
        <v>802986.48183868814</v>
      </c>
      <c r="AW13" s="91">
        <f t="shared" si="4"/>
        <v>819483.33010059409</v>
      </c>
      <c r="AX13" s="91">
        <f t="shared" si="4"/>
        <v>835216.05478072155</v>
      </c>
      <c r="AY13" s="92">
        <f t="shared" si="4"/>
        <v>850077.16109877802</v>
      </c>
      <c r="AZ13" s="93">
        <f t="shared" si="4"/>
        <v>863958.92864070868</v>
      </c>
      <c r="BA13" s="91">
        <f t="shared" si="4"/>
        <v>876754.67288289603</v>
      </c>
      <c r="BB13" s="91">
        <f t="shared" si="4"/>
        <v>888360.11147572857</v>
      </c>
      <c r="BC13" s="91">
        <f t="shared" si="4"/>
        <v>898674.82044406538</v>
      </c>
      <c r="BD13" s="94">
        <f t="shared" si="4"/>
        <v>907603.76161357528</v>
      </c>
      <c r="BE13" s="93">
        <f t="shared" si="4"/>
        <v>915058.8586228519</v>
      </c>
      <c r="BF13" s="91">
        <f t="shared" si="4"/>
        <v>920960.59497034689</v>
      </c>
      <c r="BG13" s="91">
        <f t="shared" si="4"/>
        <v>925239.60384666198</v>
      </c>
      <c r="BH13" s="91">
        <f t="shared" si="4"/>
        <v>927838.21622309077</v>
      </c>
      <c r="BI13" s="92">
        <f t="shared" si="4"/>
        <v>928711.93103964778</v>
      </c>
    </row>
    <row r="14" spans="1:61" x14ac:dyDescent="0.2">
      <c r="A14" s="49" t="s">
        <v>67</v>
      </c>
      <c r="B14" s="50"/>
      <c r="C14" s="51"/>
      <c r="D14" s="51"/>
      <c r="E14" s="51"/>
      <c r="F14" s="52"/>
      <c r="G14" s="50"/>
      <c r="H14" s="51"/>
      <c r="I14" s="51">
        <f>'历史数据 (2001-2022, 当年价) '!I14*I$77</f>
        <v>11675.691302555673</v>
      </c>
      <c r="J14" s="51">
        <f>'历史数据 (2001-2022, 当年价) '!J14*J$77</f>
        <v>11986.509173068849</v>
      </c>
      <c r="K14" s="52">
        <f>'历史数据 (2001-2022, 当年价) '!K14*K$77</f>
        <v>13642.402547215563</v>
      </c>
      <c r="L14" s="50">
        <f>'历史数据 (2001-2022, 当年价) '!L14*L$77</f>
        <v>15284.767301525537</v>
      </c>
      <c r="M14" s="51">
        <f>'历史数据 (2001-2022, 当年价) '!M14*M$77</f>
        <v>15977.00058411059</v>
      </c>
      <c r="N14" s="51">
        <f>'历史数据 (2001-2022, 当年价) '!N14*N$77</f>
        <v>16042.647349483059</v>
      </c>
      <c r="O14" s="51">
        <f>'历史数据 (2001-2022, 当年价) '!O14*O$77</f>
        <v>15765.052945342293</v>
      </c>
      <c r="P14" s="51">
        <f>'历史数据 (2001-2022, 当年价) '!P14*P$77</f>
        <v>15240.595553465613</v>
      </c>
      <c r="Q14" s="50">
        <f>'历史数据 (2001-2022, 当年价) '!Q14*Q$77</f>
        <v>14649.973762874</v>
      </c>
      <c r="R14" s="51">
        <f>'历史数据 (2001-2022, 当年价) '!R14*R$77</f>
        <v>14517.447248030725</v>
      </c>
      <c r="S14" s="51">
        <f>'历史数据 (2001-2022, 当年价) '!S14*S$77</f>
        <v>14773.011258582617</v>
      </c>
      <c r="T14" s="51">
        <f>'历史数据 (2001-2022, 当年价) '!T14*T$77</f>
        <v>15027.04880806837</v>
      </c>
      <c r="U14" s="52">
        <f>'历史数据 (2001-2022, 当年价) '!U14*U$77</f>
        <v>14783.756200003678</v>
      </c>
      <c r="V14" s="51">
        <f>'历史数据 (2001-2022, 当年价) '!V14*V$77</f>
        <v>16423.99901838032</v>
      </c>
      <c r="W14" s="51">
        <f>'历史数据 (2001-2022, 当年价) '!W14*W$77</f>
        <v>18002.06128553487</v>
      </c>
      <c r="X14" s="95">
        <f>VLOOKUP($A14,情景假设!$A$300:$AP$363,COLUMN(情景假设!E$300),0)</f>
        <v>18172.51447327964</v>
      </c>
      <c r="Y14" s="95">
        <f>VLOOKUP($A14,情景假设!$A$300:$AP$363,COLUMN(情景假设!F$300),0)</f>
        <v>18596.44561928009</v>
      </c>
      <c r="Z14" s="96">
        <f>VLOOKUP($A14,情景假设!$A$300:$AP$363,COLUMN(情景假设!G$300),0)</f>
        <v>19141.31792046862</v>
      </c>
      <c r="AA14" s="97">
        <f>VLOOKUP($A14,情景假设!$A$300:$AP$363,COLUMN(情景假设!H$300),0)</f>
        <v>19686.387096411461</v>
      </c>
      <c r="AB14" s="95">
        <f>VLOOKUP($A14,情景假设!$A$300:$AP$363,COLUMN(情景假设!I$300),0)</f>
        <v>20193.878986893</v>
      </c>
      <c r="AC14" s="95">
        <f>VLOOKUP($A14,情景假设!$A$300:$AP$363,COLUMN(情景假设!J$300),0)</f>
        <v>20647.180755547412</v>
      </c>
      <c r="AD14" s="95">
        <f>VLOOKUP($A14,情景假设!$A$300:$AP$363,COLUMN(情景假设!K$300),0)</f>
        <v>21028.911252040099</v>
      </c>
      <c r="AE14" s="98">
        <f>VLOOKUP($A14,情景假设!$A$300:$AP$363,COLUMN(情景假设!L$300),0)</f>
        <v>21321.392784638061</v>
      </c>
      <c r="AF14" s="95">
        <f>VLOOKUP($A14,情景假设!$A$300:$AP$363,COLUMN(情景假设!M$300),0)</f>
        <v>21512.908747742349</v>
      </c>
      <c r="AG14" s="95">
        <f>VLOOKUP($A14,情景假设!$A$300:$AP$363,COLUMN(情景假设!N$300),0)</f>
        <v>21615.568940707912</v>
      </c>
      <c r="AH14" s="95">
        <f>VLOOKUP($A14,情景假设!$A$300:$AP$363,COLUMN(情景假设!O$300),0)</f>
        <v>21648.691903751609</v>
      </c>
      <c r="AI14" s="95">
        <f>VLOOKUP($A14,情景假设!$A$300:$AP$363,COLUMN(情景假设!P$300),0)</f>
        <v>21632.543327812691</v>
      </c>
      <c r="AJ14" s="96">
        <f>VLOOKUP($A14,情景假设!$A$300:$AP$363,COLUMN(情景假设!Q$300),0)</f>
        <v>21587.77681450011</v>
      </c>
      <c r="AK14" s="97">
        <f>VLOOKUP($A14,情景假设!$A$300:$AP$363,COLUMN(情景假设!R$300),0)</f>
        <v>21531.78130531088</v>
      </c>
      <c r="AL14" s="95">
        <f>VLOOKUP($A14,情景假设!$A$300:$AP$363,COLUMN(情景假设!S$300),0)</f>
        <v>21468.72354871282</v>
      </c>
      <c r="AM14" s="95">
        <f>VLOOKUP($A14,情景假设!$A$300:$AP$363,COLUMN(情景假设!T$300),0)</f>
        <v>21399.47098115195</v>
      </c>
      <c r="AN14" s="95">
        <f>VLOOKUP($A14,情景假设!$A$300:$AP$363,COLUMN(情景假设!U$300),0)</f>
        <v>21324.88648363735</v>
      </c>
      <c r="AO14" s="99">
        <f>VLOOKUP($A14,情景假设!$A$300:$AP$363,COLUMN(情景假设!V$300),0)</f>
        <v>21245.82613631017</v>
      </c>
      <c r="AP14" s="95">
        <f>VLOOKUP($A14,情景假设!$A$300:$AP$363,COLUMN(情景假设!W$300),0)</f>
        <v>21163.137311683411</v>
      </c>
      <c r="AQ14" s="95">
        <f>VLOOKUP($A14,情景假设!$A$300:$AP$363,COLUMN(情景假设!X$300),0)</f>
        <v>21077.65710381568</v>
      </c>
      <c r="AR14" s="95">
        <f>VLOOKUP($A14,情景假设!$A$300:$AP$363,COLUMN(情景假设!Y$300),0)</f>
        <v>20990.211088796201</v>
      </c>
      <c r="AS14" s="95">
        <f>VLOOKUP($A14,情景假设!$A$300:$AP$363,COLUMN(情景假设!Z$300),0)</f>
        <v>20901.61241040182</v>
      </c>
      <c r="AT14" s="95">
        <f>VLOOKUP($A14,情景假设!$A$300:$AP$363,COLUMN(情景假设!AA$300),0)</f>
        <v>20812.66118362379</v>
      </c>
      <c r="AU14" s="97">
        <f>VLOOKUP($A14,情景假设!$A$300:$AP$363,COLUMN(情景假设!AB$300),0)</f>
        <v>20724.144207952639</v>
      </c>
      <c r="AV14" s="95">
        <f>VLOOKUP($A14,情景假设!$A$300:$AP$363,COLUMN(情景假设!AC$300),0)</f>
        <v>20636.834981837059</v>
      </c>
      <c r="AW14" s="95">
        <f>VLOOKUP($A14,情景假设!$A$300:$AP$363,COLUMN(情景假设!AD$300),0)</f>
        <v>20551.494009586499</v>
      </c>
      <c r="AX14" s="95">
        <f>VLOOKUP($A14,情景假设!$A$300:$AP$363,COLUMN(情景假设!AE$300),0)</f>
        <v>20468.86939215512</v>
      </c>
      <c r="AY14" s="98">
        <f>VLOOKUP($A14,情景假设!$A$300:$AP$363,COLUMN(情景假设!AF$300),0)</f>
        <v>20389.697693713661</v>
      </c>
      <c r="AZ14" s="97">
        <f>VLOOKUP($A14,情景假设!$A$300:$AP$363,COLUMN(情景假设!AG$300),0)</f>
        <v>20314.70507667134</v>
      </c>
      <c r="BA14" s="95">
        <f>VLOOKUP($A14,情景假设!$A$300:$AP$363,COLUMN(情景假设!AH$300),0)</f>
        <v>20244.608698845121</v>
      </c>
      <c r="BB14" s="95">
        <f>VLOOKUP($A14,情景假设!$A$300:$AP$363,COLUMN(情景假设!AI$300),0)</f>
        <v>20180.11836777455</v>
      </c>
      <c r="BC14" s="95">
        <f>VLOOKUP($A14,情景假设!$A$300:$AP$363,COLUMN(情景假设!AJ$300),0)</f>
        <v>20121.938448744961</v>
      </c>
      <c r="BD14" s="99">
        <f>VLOOKUP($A14,情景假设!$A$300:$AP$363,COLUMN(情景假设!AK$300),0)</f>
        <v>20070.77002490158</v>
      </c>
      <c r="BE14" s="95">
        <f>VLOOKUP($A14,情景假设!$A$300:$AP$363,COLUMN(情景假设!AL$300),0)</f>
        <v>20027.31330991496</v>
      </c>
      <c r="BF14" s="95">
        <f>VLOOKUP($A14,情景假设!$A$300:$AP$363,COLUMN(情景假设!AM$300),0)</f>
        <v>19992.27031599667</v>
      </c>
      <c r="BG14" s="95">
        <f>VLOOKUP($A14,情景假设!$A$300:$AP$363,COLUMN(情景假设!AN$300),0)</f>
        <v>19966.34778266893</v>
      </c>
      <c r="BH14" s="95">
        <f>VLOOKUP($A14,情景假设!$A$300:$AP$363,COLUMN(情景假设!AO$300),0)</f>
        <v>19950.26037457956</v>
      </c>
      <c r="BI14" s="98">
        <f>VLOOKUP($A14,情景假设!$A$300:$AP$363,COLUMN(情景假设!AP$300),0)</f>
        <v>19944.73415983986</v>
      </c>
    </row>
    <row r="15" spans="1:61" x14ac:dyDescent="0.2">
      <c r="A15" s="23" t="s">
        <v>68</v>
      </c>
      <c r="B15" s="53"/>
      <c r="C15" s="54"/>
      <c r="D15" s="54"/>
      <c r="E15" s="54"/>
      <c r="F15" s="55"/>
      <c r="G15" s="53"/>
      <c r="H15" s="54"/>
      <c r="I15" s="54">
        <f>'历史数据 (2001-2022, 当年价) '!I15*I$77</f>
        <v>12283.179582633313</v>
      </c>
      <c r="J15" s="54">
        <f>'历史数据 (2001-2022, 当年价) '!J15*J$77</f>
        <v>12202.638496028681</v>
      </c>
      <c r="K15" s="55">
        <f>'历史数据 (2001-2022, 当年价) '!K15*K$77</f>
        <v>11826.461249538334</v>
      </c>
      <c r="L15" s="53">
        <f>'历史数据 (2001-2022, 当年价) '!L15*L$77</f>
        <v>11943.371736968709</v>
      </c>
      <c r="M15" s="54">
        <f>'历史数据 (2001-2022, 当年价) '!M15*M$77</f>
        <v>11733.855261453687</v>
      </c>
      <c r="N15" s="54">
        <f>'历史数据 (2001-2022, 当年价) '!N15*N$77</f>
        <v>11403.079682203779</v>
      </c>
      <c r="O15" s="54">
        <f>'历史数据 (2001-2022, 当年价) '!O15*O$77</f>
        <v>11315.090716981736</v>
      </c>
      <c r="P15" s="54">
        <f>'历史数据 (2001-2022, 当年价) '!P15*P$77</f>
        <v>11185.568962035375</v>
      </c>
      <c r="Q15" s="53">
        <f>'历史数据 (2001-2022, 当年价) '!Q15*Q$77</f>
        <v>10904.914030827651</v>
      </c>
      <c r="R15" s="54">
        <f>'历史数据 (2001-2022, 当年价) '!R15*R$77</f>
        <v>10740.037662864512</v>
      </c>
      <c r="S15" s="54">
        <f>'历史数据 (2001-2022, 当年价) '!S15*S$77</f>
        <v>10907.716769371638</v>
      </c>
      <c r="T15" s="54">
        <f>'历史数据 (2001-2022, 当年价) '!T15*T$77</f>
        <v>10905.983026745087</v>
      </c>
      <c r="U15" s="55">
        <f>'历史数据 (2001-2022, 当年价) '!U15*U$77</f>
        <v>10602.811030571023</v>
      </c>
      <c r="V15" s="54">
        <f>'历史数据 (2001-2022, 当年价) '!V15*V$77</f>
        <v>11470.075268301911</v>
      </c>
      <c r="W15" s="54">
        <f>'历史数据 (2001-2022, 当年价) '!W15*W$77</f>
        <v>12304.162743704102</v>
      </c>
      <c r="X15" s="100">
        <f>VLOOKUP($A15,情景假设!$A$300:$AP$363,COLUMN(情景假设!E$300),0)</f>
        <v>12347.18794243573</v>
      </c>
      <c r="Y15" s="100">
        <f>VLOOKUP($A15,情景假设!$A$300:$AP$363,COLUMN(情景假设!F$300),0)</f>
        <v>12464.172626121081</v>
      </c>
      <c r="Z15" s="101">
        <f>VLOOKUP($A15,情景假设!$A$300:$AP$363,COLUMN(情景假设!G$300),0)</f>
        <v>12637.448151325671</v>
      </c>
      <c r="AA15" s="65">
        <f>VLOOKUP($A15,情景假设!$A$300:$AP$363,COLUMN(情景假设!H$300),0)</f>
        <v>12848.66077555136</v>
      </c>
      <c r="AB15" s="100">
        <f>VLOOKUP($A15,情景假设!$A$300:$AP$363,COLUMN(情景假设!I$300),0)</f>
        <v>13076.28601310446</v>
      </c>
      <c r="AC15" s="100">
        <f>VLOOKUP($A15,情景假设!$A$300:$AP$363,COLUMN(情景假设!J$300),0)</f>
        <v>13296.747951347241</v>
      </c>
      <c r="AD15" s="100">
        <f>VLOOKUP($A15,情景假设!$A$300:$AP$363,COLUMN(情景假设!K$300),0)</f>
        <v>13484.888038505829</v>
      </c>
      <c r="AE15" s="102">
        <f>VLOOKUP($A15,情景假设!$A$300:$AP$363,COLUMN(情景假设!L$300),0)</f>
        <v>13614.33843585206</v>
      </c>
      <c r="AF15" s="100">
        <f>VLOOKUP($A15,情景假设!$A$300:$AP$363,COLUMN(情景假设!M$300),0)</f>
        <v>13666.018912810059</v>
      </c>
      <c r="AG15" s="100">
        <f>VLOOKUP($A15,情景假设!$A$300:$AP$363,COLUMN(情景假设!N$300),0)</f>
        <v>13652.214064336629</v>
      </c>
      <c r="AH15" s="100">
        <f>VLOOKUP($A15,情景假设!$A$300:$AP$363,COLUMN(情景假设!O$300),0)</f>
        <v>13593.824546467609</v>
      </c>
      <c r="AI15" s="100">
        <f>VLOOKUP($A15,情景假设!$A$300:$AP$363,COLUMN(情景假设!P$300),0)</f>
        <v>13511.999867391951</v>
      </c>
      <c r="AJ15" s="101">
        <f>VLOOKUP($A15,情景假设!$A$300:$AP$363,COLUMN(情景假设!Q$300),0)</f>
        <v>13427.61583603932</v>
      </c>
      <c r="AK15" s="65">
        <f>VLOOKUP($A15,情景假设!$A$300:$AP$363,COLUMN(情景假设!R$300),0)</f>
        <v>13357.491961806711</v>
      </c>
      <c r="AL15" s="100">
        <f>VLOOKUP($A15,情景假设!$A$300:$AP$363,COLUMN(情景假设!S$300),0)</f>
        <v>13303.847026940201</v>
      </c>
      <c r="AM15" s="100">
        <f>VLOOKUP($A15,情景假设!$A$300:$AP$363,COLUMN(情景假设!T$300),0)</f>
        <v>13265.357921968431</v>
      </c>
      <c r="AN15" s="100">
        <f>VLOOKUP($A15,情景假设!$A$300:$AP$363,COLUMN(情景假设!U$300),0)</f>
        <v>13240.76912861629</v>
      </c>
      <c r="AO15" s="66">
        <f>VLOOKUP($A15,情景假设!$A$300:$AP$363,COLUMN(情景假设!V$300),0)</f>
        <v>13228.87967111023</v>
      </c>
      <c r="AP15" s="100">
        <f>VLOOKUP($A15,情景假设!$A$300:$AP$363,COLUMN(情景假设!W$300),0)</f>
        <v>13228.53142854243</v>
      </c>
      <c r="AQ15" s="100">
        <f>VLOOKUP($A15,情景假设!$A$300:$AP$363,COLUMN(情景假设!X$300),0)</f>
        <v>13238.59867318947</v>
      </c>
      <c r="AR15" s="100">
        <f>VLOOKUP($A15,情景假设!$A$300:$AP$363,COLUMN(情景假设!Y$300),0)</f>
        <v>13257.978727904239</v>
      </c>
      <c r="AS15" s="100">
        <f>VLOOKUP($A15,情景假设!$A$300:$AP$363,COLUMN(情景假设!Z$300),0)</f>
        <v>13285.58366030453</v>
      </c>
      <c r="AT15" s="100">
        <f>VLOOKUP($A15,情景假设!$A$300:$AP$363,COLUMN(情景假设!AA$300),0)</f>
        <v>13320.332952964731</v>
      </c>
      <c r="AU15" s="65">
        <f>VLOOKUP($A15,情景假设!$A$300:$AP$363,COLUMN(情景假设!AB$300),0)</f>
        <v>13361.147107541499</v>
      </c>
      <c r="AV15" s="100">
        <f>VLOOKUP($A15,情景假设!$A$300:$AP$363,COLUMN(情景假设!AC$300),0)</f>
        <v>13406.942157009969</v>
      </c>
      <c r="AW15" s="100">
        <f>VLOOKUP($A15,情景假设!$A$300:$AP$363,COLUMN(情景假设!AD$300),0)</f>
        <v>13456.62507414555</v>
      </c>
      <c r="AX15" s="100">
        <f>VLOOKUP($A15,情景假设!$A$300:$AP$363,COLUMN(情景假设!AE$300),0)</f>
        <v>13509.09007617518</v>
      </c>
      <c r="AY15" s="102">
        <f>VLOOKUP($A15,情景假设!$A$300:$AP$363,COLUMN(情景假设!AF$300),0)</f>
        <v>13563.215835205971</v>
      </c>
      <c r="AZ15" s="65">
        <f>VLOOKUP($A15,情景假设!$A$300:$AP$363,COLUMN(情景假设!AG$300),0)</f>
        <v>13617.8636116283</v>
      </c>
      <c r="BA15" s="100">
        <f>VLOOKUP($A15,情景假设!$A$300:$AP$363,COLUMN(情景假设!AH$300),0)</f>
        <v>13671.87633315524</v>
      </c>
      <c r="BB15" s="100">
        <f>VLOOKUP($A15,情景假设!$A$300:$AP$363,COLUMN(情景假设!AI$300),0)</f>
        <v>13724.07864544537</v>
      </c>
      <c r="BC15" s="100">
        <f>VLOOKUP($A15,情景假设!$A$300:$AP$363,COLUMN(情景假设!AJ$300),0)</f>
        <v>13773.277961281259</v>
      </c>
      <c r="BD15" s="66">
        <f>VLOOKUP($A15,情景假设!$A$300:$AP$363,COLUMN(情景假设!AK$300),0)</f>
        <v>13818.26653395109</v>
      </c>
      <c r="BE15" s="100">
        <f>VLOOKUP($A15,情景假设!$A$300:$AP$363,COLUMN(情景假设!AL$300),0)</f>
        <v>13857.824576723729</v>
      </c>
      <c r="BF15" s="100">
        <f>VLOOKUP($A15,情景假设!$A$300:$AP$363,COLUMN(情景假设!AM$300),0)</f>
        <v>13890.72444403496</v>
      </c>
      <c r="BG15" s="100">
        <f>VLOOKUP($A15,情景假设!$A$300:$AP$363,COLUMN(情景假设!AN$300),0)</f>
        <v>13915.735881169559</v>
      </c>
      <c r="BH15" s="100">
        <f>VLOOKUP($A15,情景假设!$A$300:$AP$363,COLUMN(情景假设!AO$300),0)</f>
        <v>13931.63233781019</v>
      </c>
      <c r="BI15" s="102">
        <f>VLOOKUP($A15,情景假设!$A$300:$AP$363,COLUMN(情景假设!AP$300),0)</f>
        <v>13937.198326861981</v>
      </c>
    </row>
    <row r="16" spans="1:61" x14ac:dyDescent="0.2">
      <c r="A16" s="23" t="s">
        <v>69</v>
      </c>
      <c r="B16" s="53"/>
      <c r="C16" s="54"/>
      <c r="D16" s="54"/>
      <c r="E16" s="54"/>
      <c r="F16" s="55"/>
      <c r="G16" s="53"/>
      <c r="H16" s="54"/>
      <c r="I16" s="54">
        <f>'历史数据 (2001-2022, 当年价) '!I16*I$77</f>
        <v>2043.0118588044513</v>
      </c>
      <c r="J16" s="54">
        <f>'历史数据 (2001-2022, 当年价) '!J16*J$77</f>
        <v>2426.630321654618</v>
      </c>
      <c r="K16" s="55">
        <f>'历史数据 (2001-2022, 当年价) '!K16*K$77</f>
        <v>2841.9828585560304</v>
      </c>
      <c r="L16" s="53">
        <f>'历史数据 (2001-2022, 当年价) '!L16*L$77</f>
        <v>3276.9674000897576</v>
      </c>
      <c r="M16" s="54">
        <f>'历史数据 (2001-2022, 当年价) '!M16*M$77</f>
        <v>3762.3007435323352</v>
      </c>
      <c r="N16" s="54">
        <f>'历史数据 (2001-2022, 当年价) '!N16*N$77</f>
        <v>4110.1450364962056</v>
      </c>
      <c r="O16" s="54">
        <f>'历史数据 (2001-2022, 当年价) '!O16*O$77</f>
        <v>4358.206514887198</v>
      </c>
      <c r="P16" s="54">
        <f>'历史数据 (2001-2022, 当年价) '!P16*P$77</f>
        <v>4238.0296569708398</v>
      </c>
      <c r="Q16" s="53">
        <f>'历史数据 (2001-2022, 当年价) '!Q16*Q$77</f>
        <v>4028.2983329052572</v>
      </c>
      <c r="R16" s="54">
        <f>'历史数据 (2001-2022, 当年价) '!R16*R$77</f>
        <v>3963.3151687311879</v>
      </c>
      <c r="S16" s="54">
        <f>'历史数据 (2001-2022, 当年价) '!S16*S$77</f>
        <v>3760.7926246739084</v>
      </c>
      <c r="T16" s="54">
        <f>'历史数据 (2001-2022, 当年价) '!T16*T$77</f>
        <v>3883.4799374977438</v>
      </c>
      <c r="U16" s="55">
        <f>'历史数据 (2001-2022, 当年价) '!U16*U$77</f>
        <v>3696.6327461554224</v>
      </c>
      <c r="V16" s="103">
        <f>'历史数据 (2001-2022, 当年价) '!V16*V$77</f>
        <v>3979.7568976278721</v>
      </c>
      <c r="W16" s="103">
        <f>'历史数据 (2001-2022, 当年价) '!W16*W$77</f>
        <v>4568.3236898109044</v>
      </c>
      <c r="X16" s="100">
        <f>VLOOKUP($A16,情景假设!$A$300:$AP$363,COLUMN(情景假设!E$300),0)</f>
        <v>4558.7245654111584</v>
      </c>
      <c r="Y16" s="100">
        <f>VLOOKUP($A16,情景假设!$A$300:$AP$363,COLUMN(情景假设!F$300),0)</f>
        <v>4542.1246241277458</v>
      </c>
      <c r="Z16" s="101">
        <f>VLOOKUP($A16,情景假设!$A$300:$AP$363,COLUMN(情景假设!G$300),0)</f>
        <v>4536.6816369455673</v>
      </c>
      <c r="AA16" s="65">
        <f>VLOOKUP($A16,情景假设!$A$300:$AP$363,COLUMN(情景假设!H$300),0)</f>
        <v>4556.2672506370336</v>
      </c>
      <c r="AB16" s="100">
        <f>VLOOKUP($A16,情景假设!$A$300:$AP$363,COLUMN(情景假设!I$300),0)</f>
        <v>4598.0595957685118</v>
      </c>
      <c r="AC16" s="100">
        <f>VLOOKUP($A16,情景假设!$A$300:$AP$363,COLUMN(情景假设!J$300),0)</f>
        <v>4655.1225528842224</v>
      </c>
      <c r="AD16" s="100">
        <f>VLOOKUP($A16,情景假设!$A$300:$AP$363,COLUMN(情景假设!K$300),0)</f>
        <v>4720.3625542928603</v>
      </c>
      <c r="AE16" s="102">
        <f>VLOOKUP($A16,情景假设!$A$300:$AP$363,COLUMN(情景假设!L$300),0)</f>
        <v>4786.3439743770059</v>
      </c>
      <c r="AF16" s="100">
        <f>VLOOKUP($A16,情景假设!$A$300:$AP$363,COLUMN(情景假设!M$300),0)</f>
        <v>4846.3744387408924</v>
      </c>
      <c r="AG16" s="100">
        <f>VLOOKUP($A16,情景假设!$A$300:$AP$363,COLUMN(情景假设!N$300),0)</f>
        <v>4898.1167133612553</v>
      </c>
      <c r="AH16" s="100">
        <f>VLOOKUP($A16,情景假设!$A$300:$AP$363,COLUMN(情景假设!O$300),0)</f>
        <v>4940.3599625458437</v>
      </c>
      <c r="AI16" s="100">
        <f>VLOOKUP($A16,情景假设!$A$300:$AP$363,COLUMN(情景假设!P$300),0)</f>
        <v>4971.9133694697102</v>
      </c>
      <c r="AJ16" s="101">
        <f>VLOOKUP($A16,情景假设!$A$300:$AP$363,COLUMN(情景假设!Q$300),0)</f>
        <v>4991.6278930349517</v>
      </c>
      <c r="AK16" s="65">
        <f>VLOOKUP($A16,情景假设!$A$300:$AP$363,COLUMN(情景假设!R$300),0)</f>
        <v>4998.7427954927662</v>
      </c>
      <c r="AL16" s="100">
        <f>VLOOKUP($A16,情景假设!$A$300:$AP$363,COLUMN(情景假设!S$300),0)</f>
        <v>4993.8762493465392</v>
      </c>
      <c r="AM16" s="100">
        <f>VLOOKUP($A16,情景假设!$A$300:$AP$363,COLUMN(情景假设!T$300),0)</f>
        <v>4978.0547458391611</v>
      </c>
      <c r="AN16" s="100">
        <f>VLOOKUP($A16,情景假设!$A$300:$AP$363,COLUMN(情景假设!U$300),0)</f>
        <v>4952.3688006373904</v>
      </c>
      <c r="AO16" s="66">
        <f>VLOOKUP($A16,情景假设!$A$300:$AP$363,COLUMN(情景假设!V$300),0)</f>
        <v>4917.95123907774</v>
      </c>
      <c r="AP16" s="100">
        <f>VLOOKUP($A16,情景假设!$A$300:$AP$363,COLUMN(情景假设!W$300),0)</f>
        <v>4875.9573454828924</v>
      </c>
      <c r="AQ16" s="100">
        <f>VLOOKUP($A16,情景假设!$A$300:$AP$363,COLUMN(情景假设!X$300),0)</f>
        <v>4827.5471900216407</v>
      </c>
      <c r="AR16" s="100">
        <f>VLOOKUP($A16,情景假设!$A$300:$AP$363,COLUMN(情景假设!Y$300),0)</f>
        <v>4773.8703395693901</v>
      </c>
      <c r="AS16" s="100">
        <f>VLOOKUP($A16,情景假设!$A$300:$AP$363,COLUMN(情景假设!Z$300),0)</f>
        <v>4716.0530624780649</v>
      </c>
      <c r="AT16" s="100">
        <f>VLOOKUP($A16,情景假设!$A$300:$AP$363,COLUMN(情景假设!AA$300),0)</f>
        <v>4655.1880535327937</v>
      </c>
      <c r="AU16" s="65">
        <f>VLOOKUP($A16,情景假设!$A$300:$AP$363,COLUMN(情景假设!AB$300),0)</f>
        <v>4592.3266360899934</v>
      </c>
      <c r="AV16" s="100">
        <f>VLOOKUP($A16,情景假设!$A$300:$AP$363,COLUMN(情景假设!AC$300),0)</f>
        <v>4528.4733440164009</v>
      </c>
      <c r="AW16" s="100">
        <f>VLOOKUP($A16,情景假设!$A$300:$AP$363,COLUMN(情景假设!AD$300),0)</f>
        <v>4464.5827464159383</v>
      </c>
      <c r="AX16" s="100">
        <f>VLOOKUP($A16,情景假设!$A$300:$AP$363,COLUMN(情景假设!AE$300),0)</f>
        <v>4401.5583525313068</v>
      </c>
      <c r="AY16" s="102">
        <f>VLOOKUP($A16,情景假设!$A$300:$AP$363,COLUMN(情景假设!AF$300),0)</f>
        <v>4340.2534215466449</v>
      </c>
      <c r="AZ16" s="65">
        <f>VLOOKUP($A16,情景假设!$A$300:$AP$363,COLUMN(情景假设!AG$300),0)</f>
        <v>4281.4735009807773</v>
      </c>
      <c r="BA16" s="100">
        <f>VLOOKUP($A16,情景假设!$A$300:$AP$363,COLUMN(情景假设!AH$300),0)</f>
        <v>4225.9805265530731</v>
      </c>
      <c r="BB16" s="100">
        <f>VLOOKUP($A16,情景假设!$A$300:$AP$363,COLUMN(情景假设!AI$300),0)</f>
        <v>4174.4983344721977</v>
      </c>
      <c r="BC16" s="100">
        <f>VLOOKUP($A16,情景假设!$A$300:$AP$363,COLUMN(情景假设!AJ$300),0)</f>
        <v>4127.7194628355501</v>
      </c>
      <c r="BD16" s="66">
        <f>VLOOKUP($A16,情景假设!$A$300:$AP$363,COLUMN(情景假设!AK$300),0)</f>
        <v>4086.3131512585828</v>
      </c>
      <c r="BE16" s="100">
        <f>VLOOKUP($A16,情景假设!$A$300:$AP$363,COLUMN(情景假设!AL$300),0)</f>
        <v>4050.9344863088072</v>
      </c>
      <c r="BF16" s="100">
        <f>VLOOKUP($A16,情景假设!$A$300:$AP$363,COLUMN(情景假设!AM$300),0)</f>
        <v>4022.234684491224</v>
      </c>
      <c r="BG16" s="100">
        <f>VLOOKUP($A16,情景假设!$A$300:$AP$363,COLUMN(情景假设!AN$300),0)</f>
        <v>4000.8725545382222</v>
      </c>
      <c r="BH16" s="100">
        <f>VLOOKUP($A16,情景假设!$A$300:$AP$363,COLUMN(情景假设!AO$300),0)</f>
        <v>3987.527237197191</v>
      </c>
      <c r="BI16" s="102">
        <f>VLOOKUP($A16,情景假设!$A$300:$AP$363,COLUMN(情景假设!AP$300),0)</f>
        <v>3982.9123847374599</v>
      </c>
    </row>
    <row r="17" spans="1:61" x14ac:dyDescent="0.2">
      <c r="A17" s="23" t="s">
        <v>70</v>
      </c>
      <c r="B17" s="53"/>
      <c r="C17" s="54"/>
      <c r="D17" s="54"/>
      <c r="E17" s="54"/>
      <c r="F17" s="55"/>
      <c r="G17" s="53"/>
      <c r="H17" s="54"/>
      <c r="I17" s="54">
        <f>'历史数据 (2001-2022, 当年价) '!I17*I$77</f>
        <v>1310.7957571469735</v>
      </c>
      <c r="J17" s="54">
        <f>'历史数据 (2001-2022, 当年价) '!J17*J$77</f>
        <v>1488.5845476631823</v>
      </c>
      <c r="K17" s="55">
        <f>'历史数据 (2001-2022, 当年价) '!K17*K$77</f>
        <v>1607.4919993808442</v>
      </c>
      <c r="L17" s="53">
        <f>'历史数据 (2001-2022, 当年价) '!L17*L$77</f>
        <v>1784.0220797573177</v>
      </c>
      <c r="M17" s="54">
        <f>'历史数据 (2001-2022, 当年价) '!M17*M$77</f>
        <v>1958.22960476651</v>
      </c>
      <c r="N17" s="54">
        <f>'历史数据 (2001-2022, 当年价) '!N17*N$77</f>
        <v>2036.9648259107798</v>
      </c>
      <c r="O17" s="54">
        <f>'历史数据 (2001-2022, 当年价) '!O17*O$77</f>
        <v>2097.4100390948875</v>
      </c>
      <c r="P17" s="54">
        <f>'历史数据 (2001-2022, 当年价) '!P17*P$77</f>
        <v>2075.3912020817443</v>
      </c>
      <c r="Q17" s="53">
        <f>'历史数据 (2001-2022, 当年价) '!Q17*Q$77</f>
        <v>2075.9768918787054</v>
      </c>
      <c r="R17" s="54">
        <f>'历史数据 (2001-2022, 当年价) '!R17*R$77</f>
        <v>2025.6773253510662</v>
      </c>
      <c r="S17" s="54">
        <f>'历史数据 (2001-2022, 当年价) '!S17*S$77</f>
        <v>2047.2184433162315</v>
      </c>
      <c r="T17" s="54">
        <f>'历史数据 (2001-2022, 当年价) '!T17*T$77</f>
        <v>2033.076023735219</v>
      </c>
      <c r="U17" s="55">
        <f>'历史数据 (2001-2022, 当年价) '!U17*U$77</f>
        <v>1962.7921031386184</v>
      </c>
      <c r="V17" s="103">
        <f>'历史数据 (2001-2022, 当年价) '!V17*V$77</f>
        <v>2008.8963000276083</v>
      </c>
      <c r="W17" s="103">
        <f>'历史数据 (2001-2022, 当年价) '!W17*W$77</f>
        <v>2146.8175625414897</v>
      </c>
      <c r="X17" s="100">
        <f>VLOOKUP($A17,情景假设!$A$300:$AP$363,COLUMN(情景假设!E$300),0)</f>
        <v>2128.7638162899771</v>
      </c>
      <c r="Y17" s="100">
        <f>VLOOKUP($A17,情景假设!$A$300:$AP$363,COLUMN(情景假设!F$300),0)</f>
        <v>2089.8196775398678</v>
      </c>
      <c r="Z17" s="101">
        <f>VLOOKUP($A17,情景假设!$A$300:$AP$363,COLUMN(情景假设!G$300),0)</f>
        <v>2052.180769630475</v>
      </c>
      <c r="AA17" s="65">
        <f>VLOOKUP($A17,情景假设!$A$300:$AP$363,COLUMN(情景假设!H$300),0)</f>
        <v>2032.364116814781</v>
      </c>
      <c r="AB17" s="100">
        <f>VLOOKUP($A17,情景假设!$A$300:$AP$363,COLUMN(情景假设!I$300),0)</f>
        <v>2029.218656541326</v>
      </c>
      <c r="AC17" s="100">
        <f>VLOOKUP($A17,情景假设!$A$300:$AP$363,COLUMN(情景假设!J$300),0)</f>
        <v>2037.6851730395231</v>
      </c>
      <c r="AD17" s="100">
        <f>VLOOKUP($A17,情景假设!$A$300:$AP$363,COLUMN(情景假设!K$300),0)</f>
        <v>2052.8902041470842</v>
      </c>
      <c r="AE17" s="102">
        <f>VLOOKUP($A17,情景假设!$A$300:$AP$363,COLUMN(情景假设!L$300),0)</f>
        <v>2069.9232610377321</v>
      </c>
      <c r="AF17" s="100">
        <f>VLOOKUP($A17,情景假设!$A$300:$AP$363,COLUMN(情景假设!M$300),0)</f>
        <v>2084.5242866287349</v>
      </c>
      <c r="AG17" s="100">
        <f>VLOOKUP($A17,情景假设!$A$300:$AP$363,COLUMN(情景假设!N$300),0)</f>
        <v>2095.4989456884982</v>
      </c>
      <c r="AH17" s="100">
        <f>VLOOKUP($A17,情景假设!$A$300:$AP$363,COLUMN(情景假设!O$300),0)</f>
        <v>2102.4424004730472</v>
      </c>
      <c r="AI17" s="100">
        <f>VLOOKUP($A17,情景假设!$A$300:$AP$363,COLUMN(情景假设!P$300),0)</f>
        <v>2104.967227658276</v>
      </c>
      <c r="AJ17" s="101">
        <f>VLOOKUP($A17,情景假设!$A$300:$AP$363,COLUMN(情景假设!Q$300),0)</f>
        <v>2102.710788477088</v>
      </c>
      <c r="AK17" s="65">
        <f>VLOOKUP($A17,情景假设!$A$300:$AP$363,COLUMN(情景假设!R$300),0)</f>
        <v>2095.471178802823</v>
      </c>
      <c r="AL17" s="100">
        <f>VLOOKUP($A17,情景假设!$A$300:$AP$363,COLUMN(情景假设!S$300),0)</f>
        <v>2083.593764855882</v>
      </c>
      <c r="AM17" s="100">
        <f>VLOOKUP($A17,情景假设!$A$300:$AP$363,COLUMN(情景假设!T$300),0)</f>
        <v>2067.5758512292882</v>
      </c>
      <c r="AN17" s="100">
        <f>VLOOKUP($A17,情景假设!$A$300:$AP$363,COLUMN(情景假设!U$300),0)</f>
        <v>2047.9282369908251</v>
      </c>
      <c r="AO17" s="66">
        <f>VLOOKUP($A17,情景假设!$A$300:$AP$363,COLUMN(情景假设!V$300),0)</f>
        <v>2025.1664998771289</v>
      </c>
      <c r="AP17" s="100">
        <f>VLOOKUP($A17,情景假设!$A$300:$AP$363,COLUMN(情景假设!W$300),0)</f>
        <v>1999.8033393521121</v>
      </c>
      <c r="AQ17" s="100">
        <f>VLOOKUP($A17,情景假设!$A$300:$AP$363,COLUMN(情景假设!X$300),0)</f>
        <v>1972.342051080735</v>
      </c>
      <c r="AR17" s="100">
        <f>VLOOKUP($A17,情景假设!$A$300:$AP$363,COLUMN(情景假设!Y$300),0)</f>
        <v>1943.271161968833</v>
      </c>
      <c r="AS17" s="100">
        <f>VLOOKUP($A17,情景假设!$A$300:$AP$363,COLUMN(情景假设!Z$300),0)</f>
        <v>1913.06021803672</v>
      </c>
      <c r="AT17" s="100">
        <f>VLOOKUP($A17,情景假设!$A$300:$AP$363,COLUMN(情景假设!AA$300),0)</f>
        <v>1882.1566875086489</v>
      </c>
      <c r="AU17" s="65">
        <f>VLOOKUP($A17,情景假设!$A$300:$AP$363,COLUMN(情景假设!AB$300),0)</f>
        <v>1850.983918693946</v>
      </c>
      <c r="AV17" s="100">
        <f>VLOOKUP($A17,情景假设!$A$300:$AP$363,COLUMN(情景假设!AC$300),0)</f>
        <v>1819.9400762720979</v>
      </c>
      <c r="AW17" s="100">
        <f>VLOOKUP($A17,情景假设!$A$300:$AP$363,COLUMN(情景假设!AD$300),0)</f>
        <v>1789.3979700036321</v>
      </c>
      <c r="AX17" s="100">
        <f>VLOOKUP($A17,情景假设!$A$300:$AP$363,COLUMN(情景假设!AE$300),0)</f>
        <v>1759.705686045914</v>
      </c>
      <c r="AY17" s="102">
        <f>VLOOKUP($A17,情景假设!$A$300:$AP$363,COLUMN(情景假设!AF$300),0)</f>
        <v>1731.1879322526529</v>
      </c>
      <c r="AZ17" s="65">
        <f>VLOOKUP($A17,情景假设!$A$300:$AP$363,COLUMN(情景假设!AG$300),0)</f>
        <v>1704.148014354822</v>
      </c>
      <c r="BA17" s="100">
        <f>VLOOKUP($A17,情景假设!$A$300:$AP$363,COLUMN(情景假设!AH$300),0)</f>
        <v>1678.870369072227</v>
      </c>
      <c r="BB17" s="100">
        <f>VLOOKUP($A17,情景假设!$A$300:$AP$363,COLUMN(情景假设!AI$300),0)</f>
        <v>1655.623592382289</v>
      </c>
      <c r="BC17" s="100">
        <f>VLOOKUP($A17,情景假设!$A$300:$AP$363,COLUMN(情景假设!AJ$300),0)</f>
        <v>1634.663915883054</v>
      </c>
      <c r="BD17" s="66">
        <f>VLOOKUP($A17,情景假设!$A$300:$AP$363,COLUMN(情景假设!AK$300),0)</f>
        <v>1616.2391010795091</v>
      </c>
      <c r="BE17" s="100">
        <f>VLOOKUP($A17,情景假设!$A$300:$AP$363,COLUMN(情景假设!AL$300),0)</f>
        <v>1600.5927403073381</v>
      </c>
      <c r="BF17" s="100">
        <f>VLOOKUP($A17,情景假设!$A$300:$AP$363,COLUMN(情景假设!AM$300),0)</f>
        <v>1587.96897387999</v>
      </c>
      <c r="BG17" s="100">
        <f>VLOOKUP($A17,情景假设!$A$300:$AP$363,COLUMN(情景假设!AN$300),0)</f>
        <v>1578.6176560994629</v>
      </c>
      <c r="BH17" s="100">
        <f>VLOOKUP($A17,情景假设!$A$300:$AP$363,COLUMN(情景假设!AO$300),0)</f>
        <v>1572.800028429398</v>
      </c>
      <c r="BI17" s="102">
        <f>VLOOKUP($A17,情景假设!$A$300:$AP$363,COLUMN(情景假设!AP$300),0)</f>
        <v>1570.7949870693899</v>
      </c>
    </row>
    <row r="18" spans="1:61" x14ac:dyDescent="0.2">
      <c r="A18" s="23" t="s">
        <v>251</v>
      </c>
      <c r="B18" s="53"/>
      <c r="C18" s="54"/>
      <c r="D18" s="54"/>
      <c r="E18" s="54"/>
      <c r="F18" s="55"/>
      <c r="G18" s="53"/>
      <c r="H18" s="54"/>
      <c r="I18" s="54">
        <f>'历史数据 (2001-2022, 当年价) '!I18*I$77</f>
        <v>740.76653991594344</v>
      </c>
      <c r="J18" s="54">
        <f>'历史数据 (2001-2022, 当年价) '!J18*J$77</f>
        <v>844.0486631354139</v>
      </c>
      <c r="K18" s="55">
        <f>'历史数据 (2001-2022, 当年价) '!K18*K$77</f>
        <v>1022.9457399478509</v>
      </c>
      <c r="L18" s="53">
        <f>'历史数据 (2001-2022, 当年价) '!L18*L$77</f>
        <v>1214.8998811626097</v>
      </c>
      <c r="M18" s="54">
        <f>'历史数据 (2001-2022, 当年价) '!M18*M$77</f>
        <v>1274.5479058190608</v>
      </c>
      <c r="N18" s="54">
        <f>'历史数据 (2001-2022, 当年价) '!N18*N$77</f>
        <v>1356.0633699380928</v>
      </c>
      <c r="O18" s="54">
        <f>'历史数据 (2001-2022, 当年价) '!O18*O$77</f>
        <v>1401.5037918321566</v>
      </c>
      <c r="P18" s="54">
        <f>'历史数据 (2001-2022, 当年价) '!P18*P$77</f>
        <v>1417.3718474346597</v>
      </c>
      <c r="Q18" s="53">
        <f>'历史数据 (2001-2022, 当年价) '!Q18*Q$77</f>
        <v>1442.6692962996772</v>
      </c>
      <c r="R18" s="54">
        <f>'历史数据 (2001-2022, 当年价) '!R18*R$77</f>
        <v>1454.4434672707334</v>
      </c>
      <c r="S18" s="54">
        <f>'历史数据 (2001-2022, 当年价) '!S18*S$77</f>
        <v>1468.4618787211398</v>
      </c>
      <c r="T18" s="54">
        <f>'历史数据 (2001-2022, 当年价) '!T18*T$77</f>
        <v>1418.6739912185421</v>
      </c>
      <c r="U18" s="55">
        <f>'历史数据 (2001-2022, 当年价) '!U18*U$77</f>
        <v>1364.1405953083029</v>
      </c>
      <c r="V18" s="54">
        <f>'历史数据 (2001-2022, 当年价) '!V18*V$77</f>
        <v>1526.8532453395294</v>
      </c>
      <c r="W18" s="54">
        <f>'历史数据 (2001-2022, 当年价) '!W18*W$77</f>
        <v>1532.4140383714741</v>
      </c>
      <c r="X18" s="100">
        <f>VLOOKUP($A18,情景假设!$A$300:$AP$363,COLUMN(情景假设!E$300),0)</f>
        <v>1520.7324770344151</v>
      </c>
      <c r="Y18" s="100">
        <f>VLOOKUP($A18,情景假设!$A$300:$AP$363,COLUMN(情景假设!F$300),0)</f>
        <v>1495.67189897965</v>
      </c>
      <c r="Z18" s="101">
        <f>VLOOKUP($A18,情景假设!$A$300:$AP$363,COLUMN(情景假设!G$300),0)</f>
        <v>1471.8270678538081</v>
      </c>
      <c r="AA18" s="65">
        <f>VLOOKUP($A18,情景假设!$A$300:$AP$363,COLUMN(情景假设!H$300),0)</f>
        <v>1460.0889323989261</v>
      </c>
      <c r="AB18" s="100">
        <f>VLOOKUP($A18,情景假设!$A$300:$AP$363,COLUMN(情景假设!I$300),0)</f>
        <v>1459.51672250716</v>
      </c>
      <c r="AC18" s="100">
        <f>VLOOKUP($A18,情景假设!$A$300:$AP$363,COLUMN(情景假设!J$300),0)</f>
        <v>1466.5141748544679</v>
      </c>
      <c r="AD18" s="100">
        <f>VLOOKUP($A18,情景假设!$A$300:$AP$363,COLUMN(情景假设!K$300),0)</f>
        <v>1477.5801864425121</v>
      </c>
      <c r="AE18" s="102">
        <f>VLOOKUP($A18,情景假设!$A$300:$AP$363,COLUMN(情景假设!L$300),0)</f>
        <v>1489.167800031453</v>
      </c>
      <c r="AF18" s="100">
        <f>VLOOKUP($A18,情景假设!$A$300:$AP$363,COLUMN(情景假设!M$300),0)</f>
        <v>1498.238081165116</v>
      </c>
      <c r="AG18" s="100">
        <f>VLOOKUP($A18,情景假设!$A$300:$AP$363,COLUMN(情景假设!N$300),0)</f>
        <v>1504.1324458549529</v>
      </c>
      <c r="AH18" s="100">
        <f>VLOOKUP($A18,情景假设!$A$300:$AP$363,COLUMN(情景假设!O$300),0)</f>
        <v>1506.8133873131869</v>
      </c>
      <c r="AI18" s="100">
        <f>VLOOKUP($A18,情景假设!$A$300:$AP$363,COLUMN(情景假设!P$300),0)</f>
        <v>1506.263982820323</v>
      </c>
      <c r="AJ18" s="101">
        <f>VLOOKUP($A18,情景假设!$A$300:$AP$363,COLUMN(情景假设!Q$300),0)</f>
        <v>1502.488071581821</v>
      </c>
      <c r="AK18" s="65">
        <f>VLOOKUP($A18,情景假设!$A$300:$AP$363,COLUMN(情景假设!R$300),0)</f>
        <v>1495.555790526395</v>
      </c>
      <c r="AL18" s="100">
        <f>VLOOKUP($A18,情景假设!$A$300:$AP$363,COLUMN(情景假设!S$300),0)</f>
        <v>1485.737616477973</v>
      </c>
      <c r="AM18" s="100">
        <f>VLOOKUP($A18,情景假设!$A$300:$AP$363,COLUMN(情景假设!T$300),0)</f>
        <v>1473.360560234725</v>
      </c>
      <c r="AN18" s="100">
        <f>VLOOKUP($A18,情景假设!$A$300:$AP$363,COLUMN(情景假设!U$300),0)</f>
        <v>1458.7567817346869</v>
      </c>
      <c r="AO18" s="66">
        <f>VLOOKUP($A18,情景假设!$A$300:$AP$363,COLUMN(情景假设!V$300),0)</f>
        <v>1442.258704698143</v>
      </c>
      <c r="AP18" s="100">
        <f>VLOOKUP($A18,情景假设!$A$300:$AP$363,COLUMN(情景假设!W$300),0)</f>
        <v>1424.194776228391</v>
      </c>
      <c r="AQ18" s="100">
        <f>VLOOKUP($A18,情景假设!$A$300:$AP$363,COLUMN(情景假设!X$300),0)</f>
        <v>1404.8858983769489</v>
      </c>
      <c r="AR18" s="100">
        <f>VLOOKUP($A18,情景假设!$A$300:$AP$363,COLUMN(情景假设!Y$300),0)</f>
        <v>1384.642536907169</v>
      </c>
      <c r="AS18" s="100">
        <f>VLOOKUP($A18,情景假设!$A$300:$AP$363,COLUMN(情景假设!Z$300),0)</f>
        <v>1363.7624943181929</v>
      </c>
      <c r="AT18" s="100">
        <f>VLOOKUP($A18,情景假设!$A$300:$AP$363,COLUMN(情景假设!AA$300),0)</f>
        <v>1342.529319755705</v>
      </c>
      <c r="AU18" s="65">
        <f>VLOOKUP($A18,情景假设!$A$300:$AP$363,COLUMN(情景假设!AB$300),0)</f>
        <v>1321.2113176963919</v>
      </c>
      <c r="AV18" s="100">
        <f>VLOOKUP($A18,情景假设!$A$300:$AP$363,COLUMN(情景假设!AC$300),0)</f>
        <v>1300.0611100718279</v>
      </c>
      <c r="AW18" s="100">
        <f>VLOOKUP($A18,情景假设!$A$300:$AP$363,COLUMN(情景假设!AD$300),0)</f>
        <v>1279.3157025183641</v>
      </c>
      <c r="AX18" s="100">
        <f>VLOOKUP($A18,情景假设!$A$300:$AP$363,COLUMN(情景假设!AE$300),0)</f>
        <v>1259.1970043658059</v>
      </c>
      <c r="AY18" s="102">
        <f>VLOOKUP($A18,情景假设!$A$300:$AP$363,COLUMN(情景假设!AF$300),0)</f>
        <v>1239.912753444384</v>
      </c>
      <c r="AZ18" s="65">
        <f>VLOOKUP($A18,情景假设!$A$300:$AP$363,COLUMN(情景假设!AG$300),0)</f>
        <v>1221.657800433569</v>
      </c>
      <c r="BA18" s="100">
        <f>VLOOKUP($A18,情景假设!$A$300:$AP$363,COLUMN(情景假设!AH$300),0)</f>
        <v>1204.6157129590879</v>
      </c>
      <c r="BB18" s="100">
        <f>VLOOKUP($A18,情景假设!$A$300:$AP$363,COLUMN(情景假设!AI$300),0)</f>
        <v>1188.960666673054</v>
      </c>
      <c r="BC18" s="100">
        <f>VLOOKUP($A18,情景假设!$A$300:$AP$363,COLUMN(情景假设!AJ$300),0)</f>
        <v>1174.8595988931229</v>
      </c>
      <c r="BD18" s="66">
        <f>VLOOKUP($A18,情景假设!$A$300:$AP$363,COLUMN(情景假设!AK$300),0)</f>
        <v>1162.474609869776</v>
      </c>
      <c r="BE18" s="100">
        <f>VLOOKUP($A18,情景假设!$A$300:$AP$363,COLUMN(情景假设!AL$300),0)</f>
        <v>1151.965607319054</v>
      </c>
      <c r="BF18" s="100">
        <f>VLOOKUP($A18,情景假设!$A$300:$AP$363,COLUMN(情景假设!AM$300),0)</f>
        <v>1143.493201516776</v>
      </c>
      <c r="BG18" s="100">
        <f>VLOOKUP($A18,情景假设!$A$300:$AP$363,COLUMN(情景假设!AN$300),0)</f>
        <v>1137.2218711171529</v>
      </c>
      <c r="BH18" s="100">
        <f>VLOOKUP($A18,情景假设!$A$300:$AP$363,COLUMN(情景假设!AO$300),0)</f>
        <v>1133.3234341665509</v>
      </c>
      <c r="BI18" s="102">
        <f>VLOOKUP($A18,情景假设!$A$300:$AP$363,COLUMN(情景假设!AP$300),0)</f>
        <v>1131.9808748942271</v>
      </c>
    </row>
    <row r="19" spans="1:61" x14ac:dyDescent="0.2">
      <c r="A19" s="23" t="s">
        <v>72</v>
      </c>
      <c r="B19" s="53"/>
      <c r="C19" s="54"/>
      <c r="D19" s="54"/>
      <c r="E19" s="54"/>
      <c r="F19" s="55"/>
      <c r="G19" s="53"/>
      <c r="H19" s="54"/>
      <c r="I19" s="54">
        <f>'历史数据 (2001-2022, 当年价) '!I19*I$77</f>
        <v>622.28189547720797</v>
      </c>
      <c r="J19" s="54">
        <f>'历史数据 (2001-2022, 当年价) '!J19*J$77</f>
        <v>708.94586294105329</v>
      </c>
      <c r="K19" s="55">
        <f>'历史数据 (2001-2022, 当年价) '!K19*K$77</f>
        <v>796.67192689080173</v>
      </c>
      <c r="L19" s="53">
        <f>'历史数据 (2001-2022, 当年价) '!L19*L$77</f>
        <v>897.68406282890419</v>
      </c>
      <c r="M19" s="54">
        <f>'历史数据 (2001-2022, 当年价) '!M19*M$77</f>
        <v>975.94130351953618</v>
      </c>
      <c r="N19" s="54">
        <f>'历史数据 (2001-2022, 当年价) '!N19*N$77</f>
        <v>974.38864222573625</v>
      </c>
      <c r="O19" s="54">
        <f>'历史数据 (2001-2022, 当年价) '!O19*O$77</f>
        <v>903.34619259796079</v>
      </c>
      <c r="P19" s="54">
        <f>'历史数据 (2001-2022, 当年价) '!P19*P$77</f>
        <v>755.02693912330028</v>
      </c>
      <c r="Q19" s="53">
        <f>'历史数据 (2001-2022, 当年价) '!Q19*Q$77</f>
        <v>629.98069374082036</v>
      </c>
      <c r="R19" s="54">
        <f>'历史数据 (2001-2022, 当年价) '!R19*R$77</f>
        <v>764.56980297896723</v>
      </c>
      <c r="S19" s="54">
        <f>'历史数据 (2001-2022, 当年价) '!S19*S$77</f>
        <v>943.22721747818241</v>
      </c>
      <c r="T19" s="54">
        <f>'历史数据 (2001-2022, 当年价) '!T19*T$77</f>
        <v>1106.7744145318222</v>
      </c>
      <c r="U19" s="55">
        <f>'历史数据 (2001-2022, 当年价) '!U19*U$77</f>
        <v>935.75183103419295</v>
      </c>
      <c r="V19" s="54">
        <f>'历史数据 (2001-2022, 当年价) '!V19*V$77</f>
        <v>1028.8553087520027</v>
      </c>
      <c r="W19" s="54">
        <f>'历史数据 (2001-2022, 当年价) '!W19*W$77</f>
        <v>1144.432816780665</v>
      </c>
      <c r="X19" s="100">
        <f>VLOOKUP($A19,情景假设!$A$300:$AP$363,COLUMN(情景假设!E$300),0)</f>
        <v>1179.510247443309</v>
      </c>
      <c r="Y19" s="100">
        <f>VLOOKUP($A19,情景假设!$A$300:$AP$363,COLUMN(情景假设!F$300),0)</f>
        <v>1268.6404946287109</v>
      </c>
      <c r="Z19" s="101">
        <f>VLOOKUP($A19,情景假设!$A$300:$AP$363,COLUMN(情景假设!G$300),0)</f>
        <v>1386.6113937478451</v>
      </c>
      <c r="AA19" s="65">
        <f>VLOOKUP($A19,情景假设!$A$300:$AP$363,COLUMN(情景假设!H$300),0)</f>
        <v>1506.9274498592081</v>
      </c>
      <c r="AB19" s="100">
        <f>VLOOKUP($A19,情景假设!$A$300:$AP$363,COLUMN(情景假设!I$300),0)</f>
        <v>1624.223868253112</v>
      </c>
      <c r="AC19" s="100">
        <f>VLOOKUP($A19,情景假设!$A$300:$AP$363,COLUMN(情景假设!J$300),0)</f>
        <v>1740.1957822454881</v>
      </c>
      <c r="AD19" s="100">
        <f>VLOOKUP($A19,情景假设!$A$300:$AP$363,COLUMN(情景假设!K$300),0)</f>
        <v>1857.512430863721</v>
      </c>
      <c r="AE19" s="102">
        <f>VLOOKUP($A19,情景假设!$A$300:$AP$363,COLUMN(情景假设!L$300),0)</f>
        <v>1979.837081013133</v>
      </c>
      <c r="AF19" s="100">
        <f>VLOOKUP($A19,情景假设!$A$300:$AP$363,COLUMN(情景假设!M$300),0)</f>
        <v>2110.8747189433589</v>
      </c>
      <c r="AG19" s="100">
        <f>VLOOKUP($A19,情景假设!$A$300:$AP$363,COLUMN(情景假设!N$300),0)</f>
        <v>2250.8976143745249</v>
      </c>
      <c r="AH19" s="100">
        <f>VLOOKUP($A19,情景假设!$A$300:$AP$363,COLUMN(情景假设!O$300),0)</f>
        <v>2398.9586168994679</v>
      </c>
      <c r="AI19" s="100">
        <f>VLOOKUP($A19,情景假设!$A$300:$AP$363,COLUMN(情景假设!P$300),0)</f>
        <v>2553.7416520369261</v>
      </c>
      <c r="AJ19" s="101">
        <f>VLOOKUP($A19,情景假设!$A$300:$AP$363,COLUMN(情景假设!Q$300),0)</f>
        <v>2713.5123797586748</v>
      </c>
      <c r="AK19" s="65">
        <f>VLOOKUP($A19,情景假设!$A$300:$AP$363,COLUMN(情景假设!R$300),0)</f>
        <v>2876.3994550098641</v>
      </c>
      <c r="AL19" s="100">
        <f>VLOOKUP($A19,情景假设!$A$300:$AP$363,COLUMN(情景假设!S$300),0)</f>
        <v>3041.4789031362238</v>
      </c>
      <c r="AM19" s="100">
        <f>VLOOKUP($A19,情景假设!$A$300:$AP$363,COLUMN(情景假设!T$300),0)</f>
        <v>3208.0620533443039</v>
      </c>
      <c r="AN19" s="100">
        <f>VLOOKUP($A19,情景假设!$A$300:$AP$363,COLUMN(情景假设!U$300),0)</f>
        <v>3375.414988468096</v>
      </c>
      <c r="AO19" s="66">
        <f>VLOOKUP($A19,情景假设!$A$300:$AP$363,COLUMN(情景假设!V$300),0)</f>
        <v>3542.7635887763258</v>
      </c>
      <c r="AP19" s="100">
        <f>VLOOKUP($A19,情景假设!$A$300:$AP$363,COLUMN(情景假设!W$300),0)</f>
        <v>3709.2992809428351</v>
      </c>
      <c r="AQ19" s="100">
        <f>VLOOKUP($A19,情景假设!$A$300:$AP$363,COLUMN(情景假设!X$300),0)</f>
        <v>3874.1854364357309</v>
      </c>
      <c r="AR19" s="100">
        <f>VLOOKUP($A19,情景假设!$A$300:$AP$363,COLUMN(情景假设!Y$300),0)</f>
        <v>4036.564350541862</v>
      </c>
      <c r="AS19" s="100">
        <f>VLOOKUP($A19,情景假设!$A$300:$AP$363,COLUMN(情景假设!Z$300),0)</f>
        <v>4195.564721106065</v>
      </c>
      <c r="AT19" s="100">
        <f>VLOOKUP($A19,情景假设!$A$300:$AP$363,COLUMN(情景假设!AA$300),0)</f>
        <v>4350.3095351192933</v>
      </c>
      <c r="AU19" s="65">
        <f>VLOOKUP($A19,情景假设!$A$300:$AP$363,COLUMN(情景假设!AB$300),0)</f>
        <v>4499.9242618065646</v>
      </c>
      <c r="AV19" s="100">
        <f>VLOOKUP($A19,情景假设!$A$300:$AP$363,COLUMN(情景假设!AC$300),0)</f>
        <v>4643.5452430859068</v>
      </c>
      <c r="AW19" s="100">
        <f>VLOOKUP($A19,情景假设!$A$300:$AP$363,COLUMN(情景假设!AD$300),0)</f>
        <v>4780.3281663969956</v>
      </c>
      <c r="AX19" s="100">
        <f>VLOOKUP($A19,情景假设!$A$300:$AP$363,COLUMN(情景假设!AE$300),0)</f>
        <v>4909.4565010982451</v>
      </c>
      <c r="AY19" s="102">
        <f>VLOOKUP($A19,情景假设!$A$300:$AP$363,COLUMN(情景假设!AF$300),0)</f>
        <v>5030.1497780187574</v>
      </c>
      <c r="AZ19" s="65">
        <f>VLOOKUP($A19,情景假设!$A$300:$AP$363,COLUMN(情景假设!AG$300),0)</f>
        <v>5141.6715923948695</v>
      </c>
      <c r="BA19" s="100">
        <f>VLOOKUP($A19,情景假设!$A$300:$AP$363,COLUMN(情景假设!AH$300),0)</f>
        <v>5243.3372133322073</v>
      </c>
      <c r="BB19" s="100">
        <f>VLOOKUP($A19,情景假设!$A$300:$AP$363,COLUMN(情景假设!AI$300),0)</f>
        <v>5334.520688074711</v>
      </c>
      <c r="BC19" s="100">
        <f>VLOOKUP($A19,情景假设!$A$300:$AP$363,COLUMN(情景假设!AJ$300),0)</f>
        <v>5414.6613366391093</v>
      </c>
      <c r="BD19" s="66">
        <f>VLOOKUP($A19,情景假设!$A$300:$AP$363,COLUMN(情景假设!AK$300),0)</f>
        <v>5483.2695416442084</v>
      </c>
      <c r="BE19" s="100">
        <f>VLOOKUP($A19,情景假设!$A$300:$AP$363,COLUMN(情景假设!AL$300),0)</f>
        <v>5539.9317492389609</v>
      </c>
      <c r="BF19" s="100">
        <f>VLOOKUP($A19,情景假设!$A$300:$AP$363,COLUMN(情景假设!AM$300),0)</f>
        <v>5584.3146096803703</v>
      </c>
      <c r="BG19" s="100">
        <f>VLOOKUP($A19,情景假设!$A$300:$AP$363,COLUMN(情景假设!AN$300),0)</f>
        <v>5616.1682000648343</v>
      </c>
      <c r="BH19" s="100">
        <f>VLOOKUP($A19,情景假设!$A$300:$AP$363,COLUMN(情景假设!AO$300),0)</f>
        <v>5635.3282866765321</v>
      </c>
      <c r="BI19" s="102">
        <f>VLOOKUP($A19,情景假设!$A$300:$AP$363,COLUMN(情景假设!AP$300),0)</f>
        <v>5641.717600069087</v>
      </c>
    </row>
    <row r="20" spans="1:61" x14ac:dyDescent="0.2">
      <c r="A20" s="23" t="s">
        <v>73</v>
      </c>
      <c r="B20" s="53"/>
      <c r="C20" s="54"/>
      <c r="D20" s="54"/>
      <c r="E20" s="54"/>
      <c r="F20" s="55"/>
      <c r="G20" s="53"/>
      <c r="H20" s="54"/>
      <c r="I20" s="54">
        <f>'历史数据 (2001-2022, 当年价) '!I20*I$77</f>
        <v>4.2073585081337939</v>
      </c>
      <c r="J20" s="54">
        <f>'历史数据 (2001-2022, 当年价) '!J20*J$77</f>
        <v>5.6913481669919435</v>
      </c>
      <c r="K20" s="55">
        <f>'历史数据 (2001-2022, 当年价) '!K20*K$77</f>
        <v>6.6710308764954105</v>
      </c>
      <c r="L20" s="53">
        <f>'历史数据 (2001-2022, 当年价) '!L20*L$77</f>
        <v>7.8715586982123913</v>
      </c>
      <c r="M20" s="54">
        <f>'历史数据 (2001-2022, 当年价) '!M20*M$77</f>
        <v>7.9058264716914133</v>
      </c>
      <c r="N20" s="54">
        <f>'历史数据 (2001-2022, 当年价) '!N20*N$77</f>
        <v>8.4565158393190849</v>
      </c>
      <c r="O20" s="54">
        <f>'历史数据 (2001-2022, 当年价) '!O20*O$77</f>
        <v>7.8642757355593114</v>
      </c>
      <c r="P20" s="54">
        <f>'历史数据 (2001-2022, 当年价) '!P20*P$77</f>
        <v>7.6399586741987617</v>
      </c>
      <c r="Q20" s="53">
        <f>'历史数据 (2001-2022, 当年价) '!Q20*Q$77</f>
        <v>6.6132251314970931</v>
      </c>
      <c r="R20" s="54">
        <f>'历史数据 (2001-2022, 当年价) '!R20*R$77</f>
        <v>7.651212356064276</v>
      </c>
      <c r="S20" s="54">
        <f>'历史数据 (2001-2022, 当年价) '!S20*S$77</f>
        <v>7.8468501110366367</v>
      </c>
      <c r="T20" s="54">
        <f>'历史数据 (2001-2022, 当年价) '!T20*T$77</f>
        <v>7.8531685552162784</v>
      </c>
      <c r="U20" s="55">
        <f>'历史数据 (2001-2022, 当年价) '!U20*U$77</f>
        <v>7.680442047975407</v>
      </c>
      <c r="V20" s="54">
        <f>'历史数据 (2001-2022, 当年价) '!V20*V$77</f>
        <v>7.133140363143748</v>
      </c>
      <c r="W20" s="103">
        <f>'历史数据 (2001-2022, 当年价) '!W20*W$77</f>
        <v>9.2604801376398402</v>
      </c>
      <c r="X20" s="100">
        <f>VLOOKUP($A20,情景假设!$A$300:$AP$363,COLUMN(情景假设!E$300),0)</f>
        <v>9.3667710698993183</v>
      </c>
      <c r="Y20" s="100">
        <f>VLOOKUP($A20,情景假设!$A$300:$AP$363,COLUMN(情景假设!F$300),0)</f>
        <v>9.6371937470048152</v>
      </c>
      <c r="Z20" s="101">
        <f>VLOOKUP($A20,情景假设!$A$300:$AP$363,COLUMN(情景假设!G$300),0)</f>
        <v>9.9989127255168171</v>
      </c>
      <c r="AA20" s="65">
        <f>VLOOKUP($A20,情景假设!$A$300:$AP$363,COLUMN(情景假设!H$300),0)</f>
        <v>10.3862591734703</v>
      </c>
      <c r="AB20" s="100">
        <f>VLOOKUP($A20,情景假设!$A$300:$AP$363,COLUMN(情景假设!I$300),0)</f>
        <v>10.785350852523621</v>
      </c>
      <c r="AC20" s="100">
        <f>VLOOKUP($A20,情景假设!$A$300:$AP$363,COLUMN(情景假设!J$300),0)</f>
        <v>11.19613596444761</v>
      </c>
      <c r="AD20" s="100">
        <f>VLOOKUP($A20,情景假设!$A$300:$AP$363,COLUMN(情景假设!K$300),0)</f>
        <v>11.618520673170311</v>
      </c>
      <c r="AE20" s="102">
        <f>VLOOKUP($A20,情景假设!$A$300:$AP$363,COLUMN(情景假设!L$300),0)</f>
        <v>12.052365998674469</v>
      </c>
      <c r="AF20" s="100">
        <f>VLOOKUP($A20,情景假设!$A$300:$AP$363,COLUMN(情景假设!M$300),0)</f>
        <v>12.496682695983161</v>
      </c>
      <c r="AG20" s="100">
        <f>VLOOKUP($A20,情景假设!$A$300:$AP$363,COLUMN(情景假设!N$300),0)</f>
        <v>12.94698944802874</v>
      </c>
      <c r="AH20" s="100">
        <f>VLOOKUP($A20,情景假设!$A$300:$AP$363,COLUMN(情景假设!O$300),0)</f>
        <v>13.397299302762971</v>
      </c>
      <c r="AI20" s="100">
        <f>VLOOKUP($A20,情景假设!$A$300:$AP$363,COLUMN(情景假设!P$300),0)</f>
        <v>13.840855500247921</v>
      </c>
      <c r="AJ20" s="101">
        <f>VLOOKUP($A20,情景假设!$A$300:$AP$363,COLUMN(情景假设!Q$300),0)</f>
        <v>14.27015244832614</v>
      </c>
      <c r="AK20" s="65">
        <f>VLOOKUP($A20,情景假设!$A$300:$AP$363,COLUMN(情景假设!R$300),0)</f>
        <v>14.678237485663111</v>
      </c>
      <c r="AL20" s="100">
        <f>VLOOKUP($A20,情景假设!$A$300:$AP$363,COLUMN(情景假设!S$300),0)</f>
        <v>15.062800643064129</v>
      </c>
      <c r="AM20" s="100">
        <f>VLOOKUP($A20,情景假设!$A$300:$AP$363,COLUMN(情景假设!T$300),0)</f>
        <v>15.422962059306281</v>
      </c>
      <c r="AN20" s="100">
        <f>VLOOKUP($A20,情景假设!$A$300:$AP$363,COLUMN(情景假设!U$300),0)</f>
        <v>15.75809879929662</v>
      </c>
      <c r="AO20" s="66">
        <f>VLOOKUP($A20,情景假设!$A$300:$AP$363,COLUMN(情景假设!V$300),0)</f>
        <v>16.067841454822251</v>
      </c>
      <c r="AP20" s="100">
        <f>VLOOKUP($A20,情景假设!$A$300:$AP$363,COLUMN(情景假设!W$300),0)</f>
        <v>16.352067433232211</v>
      </c>
      <c r="AQ20" s="100">
        <f>VLOOKUP($A20,情景假设!$A$300:$AP$363,COLUMN(情景假设!X$300),0)</f>
        <v>16.610891326564062</v>
      </c>
      <c r="AR20" s="100">
        <f>VLOOKUP($A20,情景假设!$A$300:$AP$363,COLUMN(情景假设!Y$300),0)</f>
        <v>16.844652786387691</v>
      </c>
      <c r="AS20" s="100">
        <f>VLOOKUP($A20,情景假设!$A$300:$AP$363,COLUMN(情景假设!Z$300),0)</f>
        <v>17.05390234858346</v>
      </c>
      <c r="AT20" s="100">
        <f>VLOOKUP($A20,情景假设!$A$300:$AP$363,COLUMN(情景假设!AA$300),0)</f>
        <v>17.23938565838942</v>
      </c>
      <c r="AU20" s="65">
        <f>VLOOKUP($A20,情景假设!$A$300:$AP$363,COLUMN(情景假设!AB$300),0)</f>
        <v>17.402026540645149</v>
      </c>
      <c r="AV20" s="100">
        <f>VLOOKUP($A20,情景假设!$A$300:$AP$363,COLUMN(情景假设!AC$300),0)</f>
        <v>17.54290934476413</v>
      </c>
      <c r="AW20" s="100">
        <f>VLOOKUP($A20,情景假设!$A$300:$AP$363,COLUMN(情景假设!AD$300),0)</f>
        <v>17.663260970258388</v>
      </c>
      <c r="AX20" s="100">
        <f>VLOOKUP($A20,情景假设!$A$300:$AP$363,COLUMN(情景假设!AE$300),0)</f>
        <v>17.764432948364629</v>
      </c>
      <c r="AY20" s="102">
        <f>VLOOKUP($A20,情景假设!$A$300:$AP$363,COLUMN(情景假设!AF$300),0)</f>
        <v>17.847883920216869</v>
      </c>
      <c r="AZ20" s="65">
        <f>VLOOKUP($A20,情景假设!$A$300:$AP$363,COLUMN(情景假设!AG$300),0)</f>
        <v>17.915162813753739</v>
      </c>
      <c r="BA20" s="100">
        <f>VLOOKUP($A20,情景假设!$A$300:$AP$363,COLUMN(情景假设!AH$300),0)</f>
        <v>17.96789298170259</v>
      </c>
      <c r="BB20" s="100">
        <f>VLOOKUP($A20,情景假设!$A$300:$AP$363,COLUMN(情景假设!AI$300),0)</f>
        <v>18.007757522965569</v>
      </c>
      <c r="BC20" s="100">
        <f>VLOOKUP($A20,情景假设!$A$300:$AP$363,COLUMN(情景假设!AJ$300),0)</f>
        <v>18.036485970792519</v>
      </c>
      <c r="BD20" s="66">
        <f>VLOOKUP($A20,情景假设!$A$300:$AP$363,COLUMN(情景假设!AK$300),0)</f>
        <v>18.055842494329301</v>
      </c>
      <c r="BE20" s="100">
        <f>VLOOKUP($A20,情景假设!$A$300:$AP$363,COLUMN(情景假设!AL$300),0)</f>
        <v>18.06761572635514</v>
      </c>
      <c r="BF20" s="100">
        <f>VLOOKUP($A20,情景假设!$A$300:$AP$363,COLUMN(情景假设!AM$300),0)</f>
        <v>18.07361029997298</v>
      </c>
      <c r="BG20" s="100">
        <f>VLOOKUP($A20,情景假设!$A$300:$AP$363,COLUMN(情景假设!AN$300),0)</f>
        <v>18.07564015122195</v>
      </c>
      <c r="BH20" s="100">
        <f>VLOOKUP($A20,情景假设!$A$300:$AP$363,COLUMN(情景假设!AO$300),0)</f>
        <v>18.075523623426839</v>
      </c>
      <c r="BI20" s="102">
        <f>VLOOKUP($A20,情景假设!$A$300:$AP$363,COLUMN(情景假设!AP$300),0)</f>
        <v>18.075080392840629</v>
      </c>
    </row>
    <row r="21" spans="1:61" x14ac:dyDescent="0.2">
      <c r="A21" s="23" t="s">
        <v>74</v>
      </c>
      <c r="B21" s="53"/>
      <c r="C21" s="54"/>
      <c r="D21" s="54"/>
      <c r="E21" s="54"/>
      <c r="F21" s="55"/>
      <c r="G21" s="53"/>
      <c r="H21" s="54"/>
      <c r="I21" s="54">
        <f>'历史数据 (2001-2022, 当年价) '!I21*I$77</f>
        <v>6050.1815346963958</v>
      </c>
      <c r="J21" s="54">
        <f>'历史数据 (2001-2022, 当年价) '!J21*J$77</f>
        <v>6647.1197559437896</v>
      </c>
      <c r="K21" s="55">
        <f>'历史数据 (2001-2022, 当年价) '!K21*K$77</f>
        <v>7423.3830327374781</v>
      </c>
      <c r="L21" s="53">
        <f>'历史数据 (2001-2022, 当年价) '!L21*L$77</f>
        <v>8138.735509032279</v>
      </c>
      <c r="M21" s="54">
        <f>'历史数据 (2001-2022, 当年价) '!M21*M$77</f>
        <v>8801.756427856033</v>
      </c>
      <c r="N21" s="54">
        <f>'历史数据 (2001-2022, 当年价) '!N21*N$77</f>
        <v>9147.290394606589</v>
      </c>
      <c r="O21" s="54">
        <f>'历史数据 (2001-2022, 当年价) '!O21*O$77</f>
        <v>9445.0378195708508</v>
      </c>
      <c r="P21" s="54">
        <f>'历史数据 (2001-2022, 当年价) '!P21*P$77</f>
        <v>9453.4097282134589</v>
      </c>
      <c r="Q21" s="53">
        <f>'历史数据 (2001-2022, 当年价) '!Q21*Q$77</f>
        <v>9788.1934403291416</v>
      </c>
      <c r="R21" s="54">
        <f>'历史数据 (2001-2022, 当年价) '!R21*R$77</f>
        <v>10581.43367652795</v>
      </c>
      <c r="S21" s="54">
        <f>'历史数据 (2001-2022, 当年价) '!S21*S$77</f>
        <v>11157.537384528478</v>
      </c>
      <c r="T21" s="54">
        <f>'历史数据 (2001-2022, 当年价) '!T21*T$77</f>
        <v>10962.124829845372</v>
      </c>
      <c r="U21" s="55">
        <f>'历史数据 (2001-2022, 当年价) '!U21*U$77</f>
        <v>10445.304759048124</v>
      </c>
      <c r="V21" s="54">
        <f>'历史数据 (2001-2022, 当年价) '!V21*V$77</f>
        <v>11712.956168186243</v>
      </c>
      <c r="W21" s="54">
        <f>'历史数据 (2001-2022, 当年价) '!W21*W$77</f>
        <v>11981.684218336073</v>
      </c>
      <c r="X21" s="100">
        <f>VLOOKUP($A21,情景假设!$A$300:$AP$363,COLUMN(情景假设!E$300),0)</f>
        <v>11993.07755942006</v>
      </c>
      <c r="Y21" s="100">
        <f>VLOOKUP($A21,情景假设!$A$300:$AP$363,COLUMN(情景假设!F$300),0)</f>
        <v>12037.719157906589</v>
      </c>
      <c r="Z21" s="101">
        <f>VLOOKUP($A21,情景假设!$A$300:$AP$363,COLUMN(情景假设!G$300),0)</f>
        <v>12131.69358160177</v>
      </c>
      <c r="AA21" s="65">
        <f>VLOOKUP($A21,情景假设!$A$300:$AP$363,COLUMN(情景假设!H$300),0)</f>
        <v>12286.705632371501</v>
      </c>
      <c r="AB21" s="100">
        <f>VLOOKUP($A21,情景假设!$A$300:$AP$363,COLUMN(情景假设!I$300),0)</f>
        <v>12493.97020403086</v>
      </c>
      <c r="AC21" s="100">
        <f>VLOOKUP($A21,情景假设!$A$300:$AP$363,COLUMN(情景假设!J$300),0)</f>
        <v>12739.164075831161</v>
      </c>
      <c r="AD21" s="100">
        <f>VLOOKUP($A21,情景假设!$A$300:$AP$363,COLUMN(情景假设!K$300),0)</f>
        <v>13007.124909019791</v>
      </c>
      <c r="AE21" s="102">
        <f>VLOOKUP($A21,情景假设!$A$300:$AP$363,COLUMN(情景假设!L$300),0)</f>
        <v>13281.46757279293</v>
      </c>
      <c r="AF21" s="100">
        <f>VLOOKUP($A21,情景假设!$A$300:$AP$363,COLUMN(情景假设!M$300),0)</f>
        <v>13547.088703790459</v>
      </c>
      <c r="AG21" s="100">
        <f>VLOOKUP($A21,情景假设!$A$300:$AP$363,COLUMN(情景假设!N$300),0)</f>
        <v>13798.66512343031</v>
      </c>
      <c r="AH21" s="100">
        <f>VLOOKUP($A21,情景假设!$A$300:$AP$363,COLUMN(情景假设!O$300),0)</f>
        <v>14033.3618226404</v>
      </c>
      <c r="AI21" s="100">
        <f>VLOOKUP($A21,情景假设!$A$300:$AP$363,COLUMN(情景假设!P$300),0)</f>
        <v>14248.274483945041</v>
      </c>
      <c r="AJ21" s="101">
        <f>VLOOKUP($A21,情景假设!$A$300:$AP$363,COLUMN(情景假设!Q$300),0)</f>
        <v>14440.46174996921</v>
      </c>
      <c r="AK21" s="65">
        <f>VLOOKUP($A21,情景假设!$A$300:$AP$363,COLUMN(情景假设!R$300),0)</f>
        <v>14607.58476799434</v>
      </c>
      <c r="AL21" s="100">
        <f>VLOOKUP($A21,情景假设!$A$300:$AP$363,COLUMN(情景假设!S$300),0)</f>
        <v>14749.80251046967</v>
      </c>
      <c r="AM21" s="100">
        <f>VLOOKUP($A21,情景假设!$A$300:$AP$363,COLUMN(情景假设!T$300),0)</f>
        <v>14868.059634645049</v>
      </c>
      <c r="AN21" s="100">
        <f>VLOOKUP($A21,情景假设!$A$300:$AP$363,COLUMN(情景假设!U$300),0)</f>
        <v>14963.477156954181</v>
      </c>
      <c r="AO21" s="66">
        <f>VLOOKUP($A21,情景假设!$A$300:$AP$363,COLUMN(情景假设!V$300),0)</f>
        <v>15037.330341766779</v>
      </c>
      <c r="AP21" s="100">
        <f>VLOOKUP($A21,情景假设!$A$300:$AP$363,COLUMN(情景假设!W$300),0)</f>
        <v>15091.026574245359</v>
      </c>
      <c r="AQ21" s="100">
        <f>VLOOKUP($A21,情景假设!$A$300:$AP$363,COLUMN(情景假设!X$300),0)</f>
        <v>15126.083667782579</v>
      </c>
      <c r="AR21" s="100">
        <f>VLOOKUP($A21,情景假设!$A$300:$AP$363,COLUMN(情景假设!Y$300),0)</f>
        <v>15144.10900193761</v>
      </c>
      <c r="AS21" s="100">
        <f>VLOOKUP($A21,情景假设!$A$300:$AP$363,COLUMN(情景假设!Z$300),0)</f>
        <v>15146.779829471099</v>
      </c>
      <c r="AT21" s="100">
        <f>VLOOKUP($A21,情景假设!$A$300:$AP$363,COLUMN(情景假设!AA$300),0)</f>
        <v>15135.825033195501</v>
      </c>
      <c r="AU21" s="65">
        <f>VLOOKUP($A21,情景假设!$A$300:$AP$363,COLUMN(情景假设!AB$300),0)</f>
        <v>15113.008556846269</v>
      </c>
      <c r="AV21" s="100">
        <f>VLOOKUP($A21,情景假设!$A$300:$AP$363,COLUMN(情景假设!AC$300),0)</f>
        <v>15080.114680647979</v>
      </c>
      <c r="AW21" s="100">
        <f>VLOOKUP($A21,情景假设!$A$300:$AP$363,COLUMN(情景假设!AD$300),0)</f>
        <v>15038.93526301816</v>
      </c>
      <c r="AX21" s="100">
        <f>VLOOKUP($A21,情景假设!$A$300:$AP$363,COLUMN(情景假设!AE$300),0)</f>
        <v>14991.25902591358</v>
      </c>
      <c r="AY21" s="102">
        <f>VLOOKUP($A21,情景假设!$A$300:$AP$363,COLUMN(情景假设!AF$300),0)</f>
        <v>14938.86292340782</v>
      </c>
      <c r="AZ21" s="65">
        <f>VLOOKUP($A21,情景假设!$A$300:$AP$363,COLUMN(情景假设!AG$300),0)</f>
        <v>14883.50560164878</v>
      </c>
      <c r="BA21" s="100">
        <f>VLOOKUP($A21,情景假设!$A$300:$AP$363,COLUMN(情景假设!AH$300),0)</f>
        <v>14826.92293363858</v>
      </c>
      <c r="BB21" s="100">
        <f>VLOOKUP($A21,情景假设!$A$300:$AP$363,COLUMN(情景假设!AI$300),0)</f>
        <v>14770.82559435742</v>
      </c>
      <c r="BC21" s="100">
        <f>VLOOKUP($A21,情景假设!$A$300:$AP$363,COLUMN(情景假设!AJ$300),0)</f>
        <v>14716.89863056335</v>
      </c>
      <c r="BD21" s="66">
        <f>VLOOKUP($A21,情景假设!$A$300:$AP$363,COLUMN(情景假设!AK$300),0)</f>
        <v>14666.802974966409</v>
      </c>
      <c r="BE21" s="100">
        <f>VLOOKUP($A21,情景假设!$A$300:$AP$363,COLUMN(情景假设!AL$300),0)</f>
        <v>14622.178856194159</v>
      </c>
      <c r="BF21" s="100">
        <f>VLOOKUP($A21,情景假设!$A$300:$AP$363,COLUMN(情景假设!AM$300),0)</f>
        <v>14584.65106381011</v>
      </c>
      <c r="BG21" s="100">
        <f>VLOOKUP($A21,情景假设!$A$300:$AP$363,COLUMN(情景假设!AN$300),0)</f>
        <v>14555.83604142414</v>
      </c>
      <c r="BH21" s="100">
        <f>VLOOKUP($A21,情景假设!$A$300:$AP$363,COLUMN(情景假设!AO$300),0)</f>
        <v>14537.35080052446</v>
      </c>
      <c r="BI21" s="102">
        <f>VLOOKUP($A21,情景假设!$A$300:$AP$363,COLUMN(情景假设!AP$300),0)</f>
        <v>14530.823673036361</v>
      </c>
    </row>
    <row r="22" spans="1:61" x14ac:dyDescent="0.2">
      <c r="A22" s="23" t="s">
        <v>75</v>
      </c>
      <c r="B22" s="53"/>
      <c r="C22" s="54"/>
      <c r="D22" s="54"/>
      <c r="E22" s="54"/>
      <c r="F22" s="55"/>
      <c r="G22" s="53"/>
      <c r="H22" s="54"/>
      <c r="I22" s="54">
        <f>'历史数据 (2001-2022, 当年价) '!I22*I$77</f>
        <v>2840.6455992012998</v>
      </c>
      <c r="J22" s="54">
        <f>'历史数据 (2001-2022, 当年价) '!J22*J$77</f>
        <v>3072.4467177068132</v>
      </c>
      <c r="K22" s="55">
        <f>'历史数据 (2001-2022, 当年价) '!K22*K$77</f>
        <v>3437.2202803711198</v>
      </c>
      <c r="L22" s="53">
        <f>'历史数据 (2001-2022, 当年价) '!L22*L$77</f>
        <v>3867.5299130704925</v>
      </c>
      <c r="M22" s="54">
        <f>'历史数据 (2001-2022, 当年价) '!M22*M$77</f>
        <v>4116.3241269140553</v>
      </c>
      <c r="N22" s="54">
        <f>'历史数据 (2001-2022, 当年价) '!N22*N$77</f>
        <v>4301.3823456235787</v>
      </c>
      <c r="O22" s="54">
        <f>'历史数据 (2001-2022, 当年价) '!O22*O$77</f>
        <v>4478.5085208395594</v>
      </c>
      <c r="P22" s="54">
        <f>'历史数据 (2001-2022, 当年价) '!P22*P$77</f>
        <v>4567.4540786538546</v>
      </c>
      <c r="Q22" s="53">
        <f>'历史数据 (2001-2022, 当年价) '!Q22*Q$77</f>
        <v>4849.5535940714435</v>
      </c>
      <c r="R22" s="54">
        <f>'历史数据 (2001-2022, 当年价) '!R22*R$77</f>
        <v>5355.4655716280495</v>
      </c>
      <c r="S22" s="54">
        <f>'历史数据 (2001-2022, 当年价) '!S22*S$77</f>
        <v>5689.7020900355756</v>
      </c>
      <c r="T22" s="54">
        <f>'历史数据 (2001-2022, 当年价) '!T22*T$77</f>
        <v>5776.570889117249</v>
      </c>
      <c r="U22" s="55">
        <f>'历史数据 (2001-2022, 当年价) '!U22*U$77</f>
        <v>5671.8703052305846</v>
      </c>
      <c r="V22" s="54">
        <f>'历史数据 (2001-2022, 当年价) '!V22*V$77</f>
        <v>6377.9299660669476</v>
      </c>
      <c r="W22" s="103">
        <f>'历史数据 (2001-2022, 当年价) '!W22*W$77</f>
        <v>6627.9200426937196</v>
      </c>
      <c r="X22" s="100">
        <f>VLOOKUP($A22,情景假设!$A$300:$AP$363,COLUMN(情景假设!E$300),0)</f>
        <v>6676.6927105559143</v>
      </c>
      <c r="Y22" s="100">
        <f>VLOOKUP($A22,情景假设!$A$300:$AP$363,COLUMN(情景假设!F$300),0)</f>
        <v>6803.283343910196</v>
      </c>
      <c r="Z22" s="101">
        <f>VLOOKUP($A22,情景假设!$A$300:$AP$363,COLUMN(情景假设!G$300),0)</f>
        <v>6978.4014612419569</v>
      </c>
      <c r="AA22" s="65">
        <f>VLOOKUP($A22,情景假设!$A$300:$AP$363,COLUMN(情景假设!H$300),0)</f>
        <v>7176.1091716683923</v>
      </c>
      <c r="AB22" s="100">
        <f>VLOOKUP($A22,情景假设!$A$300:$AP$363,COLUMN(情景假设!I$300),0)</f>
        <v>7388.673435484222</v>
      </c>
      <c r="AC22" s="100">
        <f>VLOOKUP($A22,情景假设!$A$300:$AP$363,COLUMN(情景假设!J$300),0)</f>
        <v>7612.8137207853079</v>
      </c>
      <c r="AD22" s="100">
        <f>VLOOKUP($A22,情景假设!$A$300:$AP$363,COLUMN(情景假设!K$300),0)</f>
        <v>7844.8054596242982</v>
      </c>
      <c r="AE22" s="102">
        <f>VLOOKUP($A22,情景假设!$A$300:$AP$363,COLUMN(情景假设!L$300),0)</f>
        <v>8080.4276315529269</v>
      </c>
      <c r="AF22" s="100">
        <f>VLOOKUP($A22,情景假设!$A$300:$AP$363,COLUMN(情景假设!M$300),0)</f>
        <v>8315.5031362811587</v>
      </c>
      <c r="AG22" s="100">
        <f>VLOOKUP($A22,情景假设!$A$300:$AP$363,COLUMN(情景假设!N$300),0)</f>
        <v>8547.735711546693</v>
      </c>
      <c r="AH22" s="100">
        <f>VLOOKUP($A22,情景假设!$A$300:$AP$363,COLUMN(情景假设!O$300),0)</f>
        <v>8775.2244742574458</v>
      </c>
      <c r="AI22" s="100">
        <f>VLOOKUP($A22,情景假设!$A$300:$AP$363,COLUMN(情景假设!P$300),0)</f>
        <v>8995.9328799883006</v>
      </c>
      <c r="AJ22" s="101">
        <f>VLOOKUP($A22,情景假设!$A$300:$AP$363,COLUMN(情景假设!Q$300),0)</f>
        <v>9207.7014320653361</v>
      </c>
      <c r="AK22" s="65">
        <f>VLOOKUP($A22,情景假设!$A$300:$AP$363,COLUMN(情景假设!R$300),0)</f>
        <v>9408.598101821548</v>
      </c>
      <c r="AL22" s="100">
        <f>VLOOKUP($A22,情景假设!$A$300:$AP$363,COLUMN(情景假设!S$300),0)</f>
        <v>9597.9934031349512</v>
      </c>
      <c r="AM22" s="100">
        <f>VLOOKUP($A22,情景假设!$A$300:$AP$363,COLUMN(情景假设!T$300),0)</f>
        <v>9775.6665538521102</v>
      </c>
      <c r="AN22" s="100">
        <f>VLOOKUP($A22,情景假设!$A$300:$AP$363,COLUMN(情景假设!U$300),0)</f>
        <v>9941.4853546527902</v>
      </c>
      <c r="AO22" s="66">
        <f>VLOOKUP($A22,情景假设!$A$300:$AP$363,COLUMN(情景假设!V$300),0)</f>
        <v>10095.403978519749</v>
      </c>
      <c r="AP22" s="100">
        <f>VLOOKUP($A22,情景假设!$A$300:$AP$363,COLUMN(情景假设!W$300),0)</f>
        <v>10237.459999263619</v>
      </c>
      <c r="AQ22" s="100">
        <f>VLOOKUP($A22,情景假设!$A$300:$AP$363,COLUMN(情景假设!X$300),0)</f>
        <v>10367.770757079819</v>
      </c>
      <c r="AR22" s="100">
        <f>VLOOKUP($A22,情景假设!$A$300:$AP$363,COLUMN(情景假设!Y$300),0)</f>
        <v>10486.52916294531</v>
      </c>
      <c r="AS22" s="100">
        <f>VLOOKUP($A22,情景假设!$A$300:$AP$363,COLUMN(情景假设!Z$300),0)</f>
        <v>10593.999045256591</v>
      </c>
      <c r="AT22" s="100">
        <f>VLOOKUP($A22,情景假设!$A$300:$AP$363,COLUMN(情景假设!AA$300),0)</f>
        <v>10690.51014165382</v>
      </c>
      <c r="AU22" s="65">
        <f>VLOOKUP($A22,情景假设!$A$300:$AP$363,COLUMN(情景假设!AB$300),0)</f>
        <v>10776.45283669132</v>
      </c>
      <c r="AV22" s="100">
        <f>VLOOKUP($A22,情景假设!$A$300:$AP$363,COLUMN(情景假设!AC$300),0)</f>
        <v>10852.27274215061</v>
      </c>
      <c r="AW22" s="100">
        <f>VLOOKUP($A22,情景假设!$A$300:$AP$363,COLUMN(情景假设!AD$300),0)</f>
        <v>10918.465211602301</v>
      </c>
      <c r="AX22" s="100">
        <f>VLOOKUP($A22,情景假设!$A$300:$AP$363,COLUMN(情景假设!AE$300),0)</f>
        <v>10975.56987457357</v>
      </c>
      <c r="AY22" s="102">
        <f>VLOOKUP($A22,情景假设!$A$300:$AP$363,COLUMN(情景假设!AF$300),0)</f>
        <v>11024.165268629649</v>
      </c>
      <c r="AZ22" s="65">
        <f>VLOOKUP($A22,情景假设!$A$300:$AP$363,COLUMN(情景假设!AG$300),0)</f>
        <v>11064.86364007766</v>
      </c>
      <c r="BA22" s="100">
        <f>VLOOKUP($A22,情景假设!$A$300:$AP$363,COLUMN(情景假设!AH$300),0)</f>
        <v>11098.305976092361</v>
      </c>
      <c r="BB22" s="100">
        <f>VLOOKUP($A22,情景假设!$A$300:$AP$363,COLUMN(情景假设!AI$300),0)</f>
        <v>11125.157323056699</v>
      </c>
      <c r="BC22" s="100">
        <f>VLOOKUP($A22,情景假设!$A$300:$AP$363,COLUMN(情景假设!AJ$300),0)</f>
        <v>11146.10243800882</v>
      </c>
      <c r="BD22" s="66">
        <f>VLOOKUP($A22,情景假设!$A$300:$AP$363,COLUMN(情景假设!AK$300),0)</f>
        <v>11161.841812459639</v>
      </c>
      <c r="BE22" s="100">
        <f>VLOOKUP($A22,情景假设!$A$300:$AP$363,COLUMN(情景假设!AL$300),0)</f>
        <v>11173.08810064204</v>
      </c>
      <c r="BF22" s="100">
        <f>VLOOKUP($A22,情景假设!$A$300:$AP$363,COLUMN(情景假设!AM$300),0)</f>
        <v>11180.562977600061</v>
      </c>
      <c r="BG22" s="100">
        <f>VLOOKUP($A22,情景假设!$A$300:$AP$363,COLUMN(情景假设!AN$300),0)</f>
        <v>11184.994446524081</v>
      </c>
      <c r="BH22" s="100">
        <f>VLOOKUP($A22,情景假设!$A$300:$AP$363,COLUMN(情景假设!AO$300),0)</f>
        <v>11187.114609465631</v>
      </c>
      <c r="BI22" s="102">
        <f>VLOOKUP($A22,情景假设!$A$300:$AP$363,COLUMN(情景假设!AP$300),0)</f>
        <v>11187.657911086349</v>
      </c>
    </row>
    <row r="23" spans="1:61" x14ac:dyDescent="0.2">
      <c r="A23" s="23" t="s">
        <v>116</v>
      </c>
      <c r="B23" s="53"/>
      <c r="C23" s="54"/>
      <c r="D23" s="54"/>
      <c r="E23" s="54"/>
      <c r="F23" s="55"/>
      <c r="G23" s="53"/>
      <c r="H23" s="54"/>
      <c r="I23" s="54">
        <f>'历史数据 (2001-2022, 当年价) '!I23*I$77</f>
        <v>3020.3405238712726</v>
      </c>
      <c r="J23" s="54">
        <f>'历史数据 (2001-2022, 当年价) '!J23*J$77</f>
        <v>3281.1205636919672</v>
      </c>
      <c r="K23" s="55">
        <f>'历史数据 (2001-2022, 当年价) '!K23*K$77</f>
        <v>3651.550680724517</v>
      </c>
      <c r="L23" s="53">
        <f>'历史数据 (2001-2022, 当年价) '!L23*L$77</f>
        <v>4171.8492624004839</v>
      </c>
      <c r="M23" s="54">
        <f>'历史数据 (2001-2022, 当年价) '!M23*M$77</f>
        <v>4468.0210462305595</v>
      </c>
      <c r="N23" s="54">
        <f>'历史数据 (2001-2022, 当年价) '!N23*N$77</f>
        <v>4677.3794495133261</v>
      </c>
      <c r="O23" s="54">
        <f>'历史数据 (2001-2022, 当年价) '!O23*O$77</f>
        <v>4775.8177167059885</v>
      </c>
      <c r="P23" s="54">
        <f>'历史数据 (2001-2022, 当年价) '!P23*P$77</f>
        <v>4879.7297009487811</v>
      </c>
      <c r="Q23" s="53">
        <f>'历史数据 (2001-2022, 当年价) '!Q23*Q$77</f>
        <v>5143.0198420387633</v>
      </c>
      <c r="R23" s="54">
        <f>'历史数据 (2001-2022, 当年价) '!R23*R$77</f>
        <v>5679.5466147461566</v>
      </c>
      <c r="S23" s="54">
        <f>'历史数据 (2001-2022, 当年价) '!S23*S$77</f>
        <v>6067.9398448699503</v>
      </c>
      <c r="T23" s="54">
        <f>'历史数据 (2001-2022, 当年价) '!T23*T$77</f>
        <v>6213.2380330633578</v>
      </c>
      <c r="U23" s="55">
        <f>'历史数据 (2001-2022, 当年价) '!U23*U$77</f>
        <v>5848.183273548666</v>
      </c>
      <c r="V23" s="54">
        <f>'历史数据 (2001-2022, 当年价) '!V23*V$77</f>
        <v>6734.5068704919468</v>
      </c>
      <c r="W23" s="54">
        <f>'历史数据 (2001-2022, 当年价) '!W23*W$77</f>
        <v>7272.1184742926107</v>
      </c>
      <c r="X23" s="100">
        <f>VLOOKUP($A23,情景假设!$A$300:$AP$363,COLUMN(情景假设!E$300),0)</f>
        <v>7360.211490403678</v>
      </c>
      <c r="Y23" s="100">
        <f>VLOOKUP($A23,情景假设!$A$300:$AP$363,COLUMN(情景假设!F$300),0)</f>
        <v>7584.143948510442</v>
      </c>
      <c r="Z23" s="101">
        <f>VLOOKUP($A23,情景假设!$A$300:$AP$363,COLUMN(情景假设!G$300),0)</f>
        <v>7883.1921282280528</v>
      </c>
      <c r="AA23" s="65">
        <f>VLOOKUP($A23,情景假设!$A$300:$AP$363,COLUMN(情景假设!H$300),0)</f>
        <v>8202.2922097870214</v>
      </c>
      <c r="AB23" s="100">
        <f>VLOOKUP($A23,情景假设!$A$300:$AP$363,COLUMN(情景假设!I$300),0)</f>
        <v>8529.5894247610613</v>
      </c>
      <c r="AC23" s="100">
        <f>VLOOKUP($A23,情景假设!$A$300:$AP$363,COLUMN(情景假设!J$300),0)</f>
        <v>8864.7997422549597</v>
      </c>
      <c r="AD23" s="100">
        <f>VLOOKUP($A23,情景假设!$A$300:$AP$363,COLUMN(情景假设!K$300),0)</f>
        <v>9207.586210818683</v>
      </c>
      <c r="AE23" s="102">
        <f>VLOOKUP($A23,情景假设!$A$300:$AP$363,COLUMN(情景假设!L$300),0)</f>
        <v>9557.5564053950457</v>
      </c>
      <c r="AF23" s="100">
        <f>VLOOKUP($A23,情景假设!$A$300:$AP$363,COLUMN(情景假设!M$300),0)</f>
        <v>9914.0918968098085</v>
      </c>
      <c r="AG23" s="100">
        <f>VLOOKUP($A23,情景假设!$A$300:$AP$363,COLUMN(情景假设!N$300),0)</f>
        <v>10275.79247128009</v>
      </c>
      <c r="AH23" s="100">
        <f>VLOOKUP($A23,情景假设!$A$300:$AP$363,COLUMN(情景假设!O$300),0)</f>
        <v>10640.890569017571</v>
      </c>
      <c r="AI23" s="100">
        <f>VLOOKUP($A23,情景假设!$A$300:$AP$363,COLUMN(情景假设!P$300),0)</f>
        <v>11007.40257887711</v>
      </c>
      <c r="AJ23" s="101">
        <f>VLOOKUP($A23,情景假设!$A$300:$AP$363,COLUMN(情景假设!Q$300),0)</f>
        <v>11373.12726210511</v>
      </c>
      <c r="AK23" s="65">
        <f>VLOOKUP($A23,情景假设!$A$300:$AP$363,COLUMN(情景假设!R$300),0)</f>
        <v>11735.904427597819</v>
      </c>
      <c r="AL23" s="100">
        <f>VLOOKUP($A23,情景假设!$A$300:$AP$363,COLUMN(情景假设!S$300),0)</f>
        <v>12094.45330825326</v>
      </c>
      <c r="AM23" s="100">
        <f>VLOOKUP($A23,情景假设!$A$300:$AP$363,COLUMN(情景假设!T$300),0)</f>
        <v>12447.7201905604</v>
      </c>
      <c r="AN23" s="100">
        <f>VLOOKUP($A23,情景假设!$A$300:$AP$363,COLUMN(情景假设!U$300),0)</f>
        <v>12794.643035360181</v>
      </c>
      <c r="AO23" s="66">
        <f>VLOOKUP($A23,情景假设!$A$300:$AP$363,COLUMN(情景假设!V$300),0)</f>
        <v>13134.156770877789</v>
      </c>
      <c r="AP23" s="100">
        <f>VLOOKUP($A23,情景假设!$A$300:$AP$363,COLUMN(情景假设!W$300),0)</f>
        <v>13465.198734815051</v>
      </c>
      <c r="AQ23" s="100">
        <f>VLOOKUP($A23,情景假设!$A$300:$AP$363,COLUMN(情景假设!X$300),0)</f>
        <v>13786.714226654611</v>
      </c>
      <c r="AR23" s="100">
        <f>VLOOKUP($A23,情景假设!$A$300:$AP$363,COLUMN(情景假设!Y$300),0)</f>
        <v>14097.6621294949</v>
      </c>
      <c r="AS23" s="100">
        <f>VLOOKUP($A23,情景假设!$A$300:$AP$363,COLUMN(情景假设!Z$300),0)</f>
        <v>14397.02055928466</v>
      </c>
      <c r="AT23" s="100">
        <f>VLOOKUP($A23,情景假设!$A$300:$AP$363,COLUMN(情景假设!AA$300),0)</f>
        <v>14683.79249828621</v>
      </c>
      <c r="AU23" s="65">
        <f>VLOOKUP($A23,情景假设!$A$300:$AP$363,COLUMN(情景假设!AB$300),0)</f>
        <v>14957.01136898157</v>
      </c>
      <c r="AV23" s="100">
        <f>VLOOKUP($A23,情景假设!$A$300:$AP$363,COLUMN(情景假设!AC$300),0)</f>
        <v>15215.74650446224</v>
      </c>
      <c r="AW23" s="100">
        <f>VLOOKUP($A23,情景假设!$A$300:$AP$363,COLUMN(情景假设!AD$300),0)</f>
        <v>15459.10847162067</v>
      </c>
      <c r="AX23" s="100">
        <f>VLOOKUP($A23,情景假设!$A$300:$AP$363,COLUMN(情景假设!AE$300),0)</f>
        <v>15686.25420418805</v>
      </c>
      <c r="AY23" s="102">
        <f>VLOOKUP($A23,情景假设!$A$300:$AP$363,COLUMN(情景假设!AF$300),0)</f>
        <v>15896.39190384225</v>
      </c>
      <c r="AZ23" s="65">
        <f>VLOOKUP($A23,情景假设!$A$300:$AP$363,COLUMN(情景假设!AG$300),0)</f>
        <v>16088.785669226199</v>
      </c>
      <c r="BA23" s="100">
        <f>VLOOKUP($A23,情景假设!$A$300:$AP$363,COLUMN(情景假设!AH$300),0)</f>
        <v>16262.759814761241</v>
      </c>
      <c r="BB23" s="100">
        <f>VLOOKUP($A23,情景假设!$A$300:$AP$363,COLUMN(情景假设!AI$300),0)</f>
        <v>16417.702843589039</v>
      </c>
      <c r="BC23" s="100">
        <f>VLOOKUP($A23,情景假设!$A$300:$AP$363,COLUMN(情景假设!AJ$300),0)</f>
        <v>16553.071041806299</v>
      </c>
      <c r="BD23" s="66">
        <f>VLOOKUP($A23,情景假设!$A$300:$AP$363,COLUMN(情景假设!AK$300),0)</f>
        <v>16668.391664335719</v>
      </c>
      <c r="BE23" s="100">
        <f>VLOOKUP($A23,情景假设!$A$300:$AP$363,COLUMN(情景假设!AL$300),0)</f>
        <v>16763.265686272429</v>
      </c>
      <c r="BF23" s="100">
        <f>VLOOKUP($A23,情景假设!$A$300:$AP$363,COLUMN(情景假设!AM$300),0)</f>
        <v>16837.37009731631</v>
      </c>
      <c r="BG23" s="100">
        <f>VLOOKUP($A23,情景假设!$A$300:$AP$363,COLUMN(情景假设!AN$300),0)</f>
        <v>16890.45972090615</v>
      </c>
      <c r="BH23" s="100">
        <f>VLOOKUP($A23,情景假设!$A$300:$AP$363,COLUMN(情景假设!AO$300),0)</f>
        <v>16922.368543864312</v>
      </c>
      <c r="BI23" s="102">
        <f>VLOOKUP($A23,情景假设!$A$300:$AP$363,COLUMN(情景假设!AP$300),0)</f>
        <v>16933.010546694419</v>
      </c>
    </row>
    <row r="24" spans="1:61" x14ac:dyDescent="0.2">
      <c r="A24" s="23" t="s">
        <v>117</v>
      </c>
      <c r="B24" s="53"/>
      <c r="C24" s="54"/>
      <c r="D24" s="54"/>
      <c r="E24" s="54"/>
      <c r="F24" s="55"/>
      <c r="G24" s="53"/>
      <c r="H24" s="54"/>
      <c r="I24" s="54">
        <f>'历史数据 (2001-2022, 当年价) '!I24*I$77</f>
        <v>5910.2529339903967</v>
      </c>
      <c r="J24" s="54">
        <f>'历史数据 (2001-2022, 当年价) '!J24*J$77</f>
        <v>6061.9868434906066</v>
      </c>
      <c r="K24" s="55">
        <f>'历史数据 (2001-2022, 当年价) '!K24*K$77</f>
        <v>6587.4237670059674</v>
      </c>
      <c r="L24" s="53">
        <f>'历史数据 (2001-2022, 当年价) '!L24*L$77</f>
        <v>7127.2733201323808</v>
      </c>
      <c r="M24" s="54">
        <f>'历史数据 (2001-2022, 当年价) '!M24*M$77</f>
        <v>7416.135483677398</v>
      </c>
      <c r="N24" s="54">
        <f>'历史数据 (2001-2022, 当年价) '!N24*N$77</f>
        <v>7552.2827148565511</v>
      </c>
      <c r="O24" s="54">
        <f>'历史数据 (2001-2022, 当年价) '!O24*O$77</f>
        <v>7834.3150298743867</v>
      </c>
      <c r="P24" s="54">
        <f>'历史数据 (2001-2022, 当年价) '!P24*P$77</f>
        <v>7685.1772861720265</v>
      </c>
      <c r="Q24" s="53">
        <f>'历史数据 (2001-2022, 当年价) '!Q24*Q$77</f>
        <v>6877.3623126955108</v>
      </c>
      <c r="R24" s="54">
        <f>'历史数据 (2001-2022, 当年价) '!R24*R$77</f>
        <v>7204.9831937381059</v>
      </c>
      <c r="S24" s="54">
        <f>'历史数据 (2001-2022, 当年价) '!S24*S$77</f>
        <v>7604.4308278526087</v>
      </c>
      <c r="T24" s="54">
        <f>'历史数据 (2001-2022, 当年价) '!T24*T$77</f>
        <v>7713.2012358029078</v>
      </c>
      <c r="U24" s="55">
        <f>'历史数据 (2001-2022, 当年价) '!U24*U$77</f>
        <v>7700.2442564631801</v>
      </c>
      <c r="V24" s="54">
        <f>'历史数据 (2001-2022, 当年价) '!V24*V$77</f>
        <v>8298.0213959945031</v>
      </c>
      <c r="W24" s="54">
        <f>'历史数据 (2001-2022, 当年价) '!W24*W$77</f>
        <v>9019.4531857153415</v>
      </c>
      <c r="X24" s="100">
        <f>VLOOKUP($A24,情景假设!$A$300:$AP$363,COLUMN(情景假设!E$300),0)</f>
        <v>9083.6480929412719</v>
      </c>
      <c r="Y24" s="100">
        <f>VLOOKUP($A24,情景假设!$A$300:$AP$363,COLUMN(情景假设!F$300),0)</f>
        <v>9251.1343733104477</v>
      </c>
      <c r="Z24" s="101">
        <f>VLOOKUP($A24,情景假设!$A$300:$AP$363,COLUMN(情景假设!G$300),0)</f>
        <v>9484.7500489747745</v>
      </c>
      <c r="AA24" s="65">
        <f>VLOOKUP($A24,情景假设!$A$300:$AP$363,COLUMN(情景假设!H$300),0)</f>
        <v>9751.6165117151377</v>
      </c>
      <c r="AB24" s="100">
        <f>VLOOKUP($A24,情景假设!$A$300:$AP$363,COLUMN(情景假设!I$300),0)</f>
        <v>10041.50334474547</v>
      </c>
      <c r="AC24" s="100">
        <f>VLOOKUP($A24,情景假设!$A$300:$AP$363,COLUMN(情景假设!J$300),0)</f>
        <v>10349.653958029159</v>
      </c>
      <c r="AD24" s="100">
        <f>VLOOKUP($A24,情景假设!$A$300:$AP$363,COLUMN(情景假设!K$300),0)</f>
        <v>10670.66435956518</v>
      </c>
      <c r="AE24" s="102">
        <f>VLOOKUP($A24,情景假设!$A$300:$AP$363,COLUMN(情景假设!L$300),0)</f>
        <v>10998.39206979886</v>
      </c>
      <c r="AF24" s="100">
        <f>VLOOKUP($A24,情景假设!$A$300:$AP$363,COLUMN(情景假设!M$300),0)</f>
        <v>11326.82023334834</v>
      </c>
      <c r="AG24" s="100">
        <f>VLOOKUP($A24,情景假设!$A$300:$AP$363,COLUMN(情景假设!N$300),0)</f>
        <v>11653.01864970958</v>
      </c>
      <c r="AH24" s="100">
        <f>VLOOKUP($A24,情景假设!$A$300:$AP$363,COLUMN(情景假设!O$300),0)</f>
        <v>11974.749696196841</v>
      </c>
      <c r="AI24" s="100">
        <f>VLOOKUP($A24,情景假设!$A$300:$AP$363,COLUMN(情景假设!P$300),0)</f>
        <v>12289.606075973021</v>
      </c>
      <c r="AJ24" s="101">
        <f>VLOOKUP($A24,情景假设!$A$300:$AP$363,COLUMN(情景假设!Q$300),0)</f>
        <v>12595.022345244141</v>
      </c>
      <c r="AK24" s="65">
        <f>VLOOKUP($A24,情景假设!$A$300:$AP$363,COLUMN(情景假设!R$300),0)</f>
        <v>12888.657612882789</v>
      </c>
      <c r="AL24" s="100">
        <f>VLOOKUP($A24,情景假设!$A$300:$AP$363,COLUMN(情景假设!S$300),0)</f>
        <v>13169.58003399627</v>
      </c>
      <c r="AM24" s="100">
        <f>VLOOKUP($A24,情景假设!$A$300:$AP$363,COLUMN(情景假设!T$300),0)</f>
        <v>13437.29174278312</v>
      </c>
      <c r="AN24" s="100">
        <f>VLOOKUP($A24,情景假设!$A$300:$AP$363,COLUMN(情景假设!U$300),0)</f>
        <v>13691.380337892429</v>
      </c>
      <c r="AO24" s="66">
        <f>VLOOKUP($A24,情景假设!$A$300:$AP$363,COLUMN(情景假设!V$300),0)</f>
        <v>13931.519224298519</v>
      </c>
      <c r="AP24" s="100">
        <f>VLOOKUP($A24,情景假设!$A$300:$AP$363,COLUMN(情景假设!W$300),0)</f>
        <v>14157.467187354319</v>
      </c>
      <c r="AQ24" s="100">
        <f>VLOOKUP($A24,情景假设!$A$300:$AP$363,COLUMN(情景假设!X$300),0)</f>
        <v>14369.067247762639</v>
      </c>
      <c r="AR24" s="100">
        <f>VLOOKUP($A24,情景假设!$A$300:$AP$363,COLUMN(情景假设!Y$300),0)</f>
        <v>14566.24485315825</v>
      </c>
      <c r="AS24" s="100">
        <f>VLOOKUP($A24,情景假设!$A$300:$AP$363,COLUMN(情景假设!Z$300),0)</f>
        <v>14749.005467576781</v>
      </c>
      <c r="AT24" s="100">
        <f>VLOOKUP($A24,情景假设!$A$300:$AP$363,COLUMN(情景假设!AA$300),0)</f>
        <v>14917.431624307081</v>
      </c>
      <c r="AU24" s="65">
        <f>VLOOKUP($A24,情景假设!$A$300:$AP$363,COLUMN(情景假设!AB$300),0)</f>
        <v>15071.67951051869</v>
      </c>
      <c r="AV24" s="100">
        <f>VLOOKUP($A24,情景假设!$A$300:$AP$363,COLUMN(情景假设!AC$300),0)</f>
        <v>15211.975153686381</v>
      </c>
      <c r="AW24" s="100">
        <f>VLOOKUP($A24,情景假设!$A$300:$AP$363,COLUMN(情景假设!AD$300),0)</f>
        <v>15338.610280281509</v>
      </c>
      <c r="AX24" s="100">
        <f>VLOOKUP($A24,情景假设!$A$300:$AP$363,COLUMN(情景假设!AE$300),0)</f>
        <v>15451.93791656332</v>
      </c>
      <c r="AY24" s="102">
        <f>VLOOKUP($A24,情景假设!$A$300:$AP$363,COLUMN(情景假设!AF$300),0)</f>
        <v>15552.36779969149</v>
      </c>
      <c r="AZ24" s="65">
        <f>VLOOKUP($A24,情景假设!$A$300:$AP$363,COLUMN(情景假设!AG$300),0)</f>
        <v>15640.361664919939</v>
      </c>
      <c r="BA24" s="100">
        <f>VLOOKUP($A24,情景假设!$A$300:$AP$363,COLUMN(情景假设!AH$300),0)</f>
        <v>15716.428471438279</v>
      </c>
      <c r="BB24" s="100">
        <f>VLOOKUP($A24,情景假设!$A$300:$AP$363,COLUMN(情景假设!AI$300),0)</f>
        <v>15781.11962564068</v>
      </c>
      <c r="BC24" s="100">
        <f>VLOOKUP($A24,情景假设!$A$300:$AP$363,COLUMN(情景假设!AJ$300),0)</f>
        <v>15835.024256335189</v>
      </c>
      <c r="BD24" s="66">
        <f>VLOOKUP($A24,情景假设!$A$300:$AP$363,COLUMN(情景假设!AK$300),0)</f>
        <v>15878.764591798719</v>
      </c>
      <c r="BE24" s="100">
        <f>VLOOKUP($A24,情景假设!$A$300:$AP$363,COLUMN(情景假设!AL$300),0)</f>
        <v>15912.991483739001</v>
      </c>
      <c r="BF24" s="100">
        <f>VLOOKUP($A24,情景假设!$A$300:$AP$363,COLUMN(情景假设!AM$300),0)</f>
        <v>15938.38011826221</v>
      </c>
      <c r="BG24" s="100">
        <f>VLOOKUP($A24,情景假设!$A$300:$AP$363,COLUMN(情景假设!AN$300),0)</f>
        <v>15955.625948965069</v>
      </c>
      <c r="BH24" s="100">
        <f>VLOOKUP($A24,情景假设!$A$300:$AP$363,COLUMN(情景假设!AO$300),0)</f>
        <v>15965.44088236105</v>
      </c>
      <c r="BI24" s="102">
        <f>VLOOKUP($A24,情景假设!$A$300:$AP$363,COLUMN(情景假设!AP$300),0)</f>
        <v>15968.54974109835</v>
      </c>
    </row>
    <row r="25" spans="1:61" x14ac:dyDescent="0.2">
      <c r="A25" s="23" t="s">
        <v>78</v>
      </c>
      <c r="B25" s="53"/>
      <c r="C25" s="54"/>
      <c r="D25" s="54"/>
      <c r="E25" s="54"/>
      <c r="F25" s="55"/>
      <c r="G25" s="53"/>
      <c r="H25" s="54"/>
      <c r="I25" s="54">
        <f>'历史数据 (2001-2022, 当年价) '!I25*I$77</f>
        <v>5647.7680515797283</v>
      </c>
      <c r="J25" s="54">
        <f>'历史数据 (2001-2022, 当年价) '!J25*J$77</f>
        <v>5808.8244530877719</v>
      </c>
      <c r="K25" s="55">
        <f>'历史数据 (2001-2022, 当年价) '!K25*K$77</f>
        <v>6295.3948284344315</v>
      </c>
      <c r="L25" s="53">
        <f>'历史数据 (2001-2022, 当年价) '!L25*L$77</f>
        <v>6551.1998829030117</v>
      </c>
      <c r="M25" s="54">
        <f>'历史数据 (2001-2022, 当年价) '!M25*M$77</f>
        <v>6997.5786247679334</v>
      </c>
      <c r="N25" s="54">
        <f>'历史数据 (2001-2022, 当年价) '!N25*N$77</f>
        <v>7225.7532936361977</v>
      </c>
      <c r="O25" s="54">
        <f>'历史数据 (2001-2022, 当年价) '!O25*O$77</f>
        <v>7391.6786908238228</v>
      </c>
      <c r="P25" s="54">
        <f>'历史数据 (2001-2022, 当年价) '!P25*P$77</f>
        <v>7503.4186514554003</v>
      </c>
      <c r="Q25" s="53">
        <f>'历史数据 (2001-2022, 当年价) '!Q25*Q$77</f>
        <v>7725.2103975749078</v>
      </c>
      <c r="R25" s="54">
        <f>'历史数据 (2001-2022, 当年价) '!R25*R$77</f>
        <v>8132.3183921548325</v>
      </c>
      <c r="S25" s="54">
        <f>'历史数据 (2001-2022, 当年价) '!S25*S$77</f>
        <v>8178.3110397253649</v>
      </c>
      <c r="T25" s="54">
        <f>'历史数据 (2001-2022, 当年价) '!T25*T$77</f>
        <v>7987.7649672471616</v>
      </c>
      <c r="U25" s="55">
        <f>'历史数据 (2001-2022, 当年价) '!U25*U$77</f>
        <v>7781.1697585795664</v>
      </c>
      <c r="V25" s="54">
        <f>'历史数据 (2001-2022, 当年价) '!V25*V$77</f>
        <v>8215.0941346473574</v>
      </c>
      <c r="W25" s="54">
        <f>'历史数据 (2001-2022, 当年价) '!W25*W$77</f>
        <v>8119.836142530613</v>
      </c>
      <c r="X25" s="100">
        <f>VLOOKUP($A25,情景假设!$A$300:$AP$363,COLUMN(情景假设!E$300),0)</f>
        <v>8099.9640281083512</v>
      </c>
      <c r="Y25" s="100">
        <f>VLOOKUP($A25,情景假设!$A$300:$AP$363,COLUMN(情景假设!F$300),0)</f>
        <v>8062.6450077512327</v>
      </c>
      <c r="Z25" s="101">
        <f>VLOOKUP($A25,情景假设!$A$300:$AP$363,COLUMN(情景假设!G$300),0)</f>
        <v>8041.0186808561521</v>
      </c>
      <c r="AA25" s="65">
        <f>VLOOKUP($A25,情景假设!$A$300:$AP$363,COLUMN(情景假设!H$300),0)</f>
        <v>8059.6549321774273</v>
      </c>
      <c r="AB25" s="100">
        <f>VLOOKUP($A25,情景假设!$A$300:$AP$363,COLUMN(情景假设!I$300),0)</f>
        <v>8110.2759280641676</v>
      </c>
      <c r="AC25" s="100">
        <f>VLOOKUP($A25,情景假设!$A$300:$AP$363,COLUMN(情景假设!J$300),0)</f>
        <v>8176.4140610617187</v>
      </c>
      <c r="AD25" s="100">
        <f>VLOOKUP($A25,情景假设!$A$300:$AP$363,COLUMN(情景假设!K$300),0)</f>
        <v>8241.2378264786676</v>
      </c>
      <c r="AE25" s="102">
        <f>VLOOKUP($A25,情景假设!$A$300:$AP$363,COLUMN(情景假设!L$300),0)</f>
        <v>8287.4057508372389</v>
      </c>
      <c r="AF25" s="100">
        <f>VLOOKUP($A25,情景假设!$A$300:$AP$363,COLUMN(情景假设!M$300),0)</f>
        <v>8301.3343951798488</v>
      </c>
      <c r="AG25" s="100">
        <f>VLOOKUP($A25,情景假设!$A$300:$AP$363,COLUMN(情景假设!N$300),0)</f>
        <v>8285.832679363748</v>
      </c>
      <c r="AH25" s="100">
        <f>VLOOKUP($A25,情景假设!$A$300:$AP$363,COLUMN(情景假设!O$300),0)</f>
        <v>8248.0532170068473</v>
      </c>
      <c r="AI25" s="100">
        <f>VLOOKUP($A25,情景假设!$A$300:$AP$363,COLUMN(情景假设!P$300),0)</f>
        <v>8195.2441154052067</v>
      </c>
      <c r="AJ25" s="101">
        <f>VLOOKUP($A25,情景假设!$A$300:$AP$363,COLUMN(情景假设!Q$300),0)</f>
        <v>8134.5883434498091</v>
      </c>
      <c r="AK25" s="65">
        <f>VLOOKUP($A25,情景假设!$A$300:$AP$363,COLUMN(情景假设!R$300),0)</f>
        <v>8072.0147718346443</v>
      </c>
      <c r="AL25" s="100">
        <f>VLOOKUP($A25,情景假设!$A$300:$AP$363,COLUMN(情景假设!S$300),0)</f>
        <v>8008.9537202107567</v>
      </c>
      <c r="AM25" s="100">
        <f>VLOOKUP($A25,情景假设!$A$300:$AP$363,COLUMN(情景假设!T$300),0)</f>
        <v>7945.7191632658323</v>
      </c>
      <c r="AN25" s="100">
        <f>VLOOKUP($A25,情景假设!$A$300:$AP$363,COLUMN(情景假设!U$300),0)</f>
        <v>7882.6156597909676</v>
      </c>
      <c r="AO25" s="66">
        <f>VLOOKUP($A25,情景假设!$A$300:$AP$363,COLUMN(情景假设!V$300),0)</f>
        <v>7819.9383425489832</v>
      </c>
      <c r="AP25" s="100">
        <f>VLOOKUP($A25,情景假设!$A$300:$AP$363,COLUMN(情景假设!W$300),0)</f>
        <v>7757.9730212849017</v>
      </c>
      <c r="AQ25" s="100">
        <f>VLOOKUP($A25,情景假设!$A$300:$AP$363,COLUMN(情景假设!X$300),0)</f>
        <v>7696.9963927793497</v>
      </c>
      <c r="AR25" s="100">
        <f>VLOOKUP($A25,情景假设!$A$300:$AP$363,COLUMN(情景假设!Y$300),0)</f>
        <v>7637.2763520061726</v>
      </c>
      <c r="AS25" s="100">
        <f>VLOOKUP($A25,情景假设!$A$300:$AP$363,COLUMN(情景假设!Z$300),0)</f>
        <v>7579.0723987249048</v>
      </c>
      <c r="AT25" s="100">
        <f>VLOOKUP($A25,情景假设!$A$300:$AP$363,COLUMN(情景假设!AA$300),0)</f>
        <v>7522.6361342025139</v>
      </c>
      <c r="AU25" s="65">
        <f>VLOOKUP($A25,情景假设!$A$300:$AP$363,COLUMN(情景假设!AB$300),0)</f>
        <v>7468.2118432163388</v>
      </c>
      <c r="AV25" s="100">
        <f>VLOOKUP($A25,情景假设!$A$300:$AP$363,COLUMN(情景假设!AC$300),0)</f>
        <v>7416.0371570260058</v>
      </c>
      <c r="AW25" s="100">
        <f>VLOOKUP($A25,情景假设!$A$300:$AP$363,COLUMN(情景假设!AD$300),0)</f>
        <v>7366.3437936188639</v>
      </c>
      <c r="AX25" s="100">
        <f>VLOOKUP($A25,情景假设!$A$300:$AP$363,COLUMN(情景假设!AE$300),0)</f>
        <v>7319.3583722185685</v>
      </c>
      <c r="AY25" s="102">
        <f>VLOOKUP($A25,情景假设!$A$300:$AP$363,COLUMN(情景假设!AF$300),0)</f>
        <v>7275.3032998022409</v>
      </c>
      <c r="AZ25" s="65">
        <f>VLOOKUP($A25,情景假设!$A$300:$AP$363,COLUMN(情景假设!AG$300),0)</f>
        <v>7234.397728191655</v>
      </c>
      <c r="BA25" s="100">
        <f>VLOOKUP($A25,情景假设!$A$300:$AP$363,COLUMN(情景假设!AH$300),0)</f>
        <v>7196.8585811696403</v>
      </c>
      <c r="BB25" s="100">
        <f>VLOOKUP($A25,情景假设!$A$300:$AP$363,COLUMN(情景假设!AI$300),0)</f>
        <v>7162.9016520248178</v>
      </c>
      <c r="BC25" s="100">
        <f>VLOOKUP($A25,情景假设!$A$300:$AP$363,COLUMN(情景假设!AJ$300),0)</f>
        <v>7132.7427729478004</v>
      </c>
      <c r="BD25" s="66">
        <f>VLOOKUP($A25,情景假设!$A$300:$AP$363,COLUMN(情景假设!AK$300),0)</f>
        <v>7106.5990587948309</v>
      </c>
      <c r="BE25" s="100">
        <f>VLOOKUP($A25,情景假设!$A$300:$AP$363,COLUMN(情景假设!AL$300),0)</f>
        <v>7084.6902289083246</v>
      </c>
      <c r="BF25" s="100">
        <f>VLOOKUP($A25,情景假设!$A$300:$AP$363,COLUMN(情景假设!AM$300),0)</f>
        <v>7067.240011944129</v>
      </c>
      <c r="BG25" s="100">
        <f>VLOOKUP($A25,情景假设!$A$300:$AP$363,COLUMN(情景假设!AN$300),0)</f>
        <v>7054.4776400166966</v>
      </c>
      <c r="BH25" s="100">
        <f>VLOOKUP($A25,情景假设!$A$300:$AP$363,COLUMN(情景假设!AO$300),0)</f>
        <v>7046.6394399463352</v>
      </c>
      <c r="BI25" s="102">
        <f>VLOOKUP($A25,情景假设!$A$300:$AP$363,COLUMN(情景假设!AP$300),0)</f>
        <v>7043.9705309980127</v>
      </c>
    </row>
    <row r="26" spans="1:61" x14ac:dyDescent="0.2">
      <c r="A26" s="23" t="s">
        <v>79</v>
      </c>
      <c r="B26" s="53"/>
      <c r="C26" s="54"/>
      <c r="D26" s="54"/>
      <c r="E26" s="54"/>
      <c r="F26" s="55"/>
      <c r="G26" s="53"/>
      <c r="H26" s="54"/>
      <c r="I26" s="54">
        <f>'历史数据 (2001-2022, 当年价) '!I26*I$77</f>
        <v>3460.8916760455404</v>
      </c>
      <c r="J26" s="54">
        <f>'历史数据 (2001-2022, 当年价) '!J26*J$77</f>
        <v>3605.515444217865</v>
      </c>
      <c r="K26" s="55">
        <f>'历史数据 (2001-2022, 当年价) '!K26*K$77</f>
        <v>4026.5743894484108</v>
      </c>
      <c r="L26" s="53">
        <f>'历史数据 (2001-2022, 当年价) '!L26*L$77</f>
        <v>4472.6300956934492</v>
      </c>
      <c r="M26" s="54">
        <f>'历史数据 (2001-2022, 当年价) '!M26*M$77</f>
        <v>4564.4856573758252</v>
      </c>
      <c r="N26" s="54">
        <f>'历史数据 (2001-2022, 当年价) '!N26*N$77</f>
        <v>4648.2816027676581</v>
      </c>
      <c r="O26" s="54">
        <f>'历史数据 (2001-2022, 当年价) '!O26*O$77</f>
        <v>4777.3025609458309</v>
      </c>
      <c r="P26" s="54">
        <f>'历史数据 (2001-2022, 当年价) '!P26*P$77</f>
        <v>4731.6821855644102</v>
      </c>
      <c r="Q26" s="53">
        <f>'历史数据 (2001-2022, 当年价) '!Q26*Q$77</f>
        <v>4793.0460137299378</v>
      </c>
      <c r="R26" s="54">
        <f>'历史数据 (2001-2022, 当年价) '!R26*R$77</f>
        <v>5132.9612289534653</v>
      </c>
      <c r="S26" s="54">
        <f>'历史数据 (2001-2022, 当年价) '!S26*S$77</f>
        <v>5335.7608842140544</v>
      </c>
      <c r="T26" s="54">
        <f>'历史数据 (2001-2022, 当年价) '!T26*T$77</f>
        <v>5190.8649943427326</v>
      </c>
      <c r="U26" s="55">
        <f>'历史数据 (2001-2022, 当年价) '!U26*U$77</f>
        <v>4569.5272137342927</v>
      </c>
      <c r="V26" s="54">
        <f>'历史数据 (2001-2022, 当年价) '!V26*V$77</f>
        <v>5162.1510144134963</v>
      </c>
      <c r="W26" s="54">
        <f>'历史数据 (2001-2022, 当年价) '!W26*W$77</f>
        <v>5144.2443998897388</v>
      </c>
      <c r="X26" s="100">
        <f>VLOOKUP($A26,情景假设!$A$300:$AP$363,COLUMN(情景假设!E$300),0)</f>
        <v>5137.0931572568234</v>
      </c>
      <c r="Y26" s="100">
        <f>VLOOKUP($A26,情景假设!$A$300:$AP$363,COLUMN(情景假设!F$300),0)</f>
        <v>5126.2242976956431</v>
      </c>
      <c r="Z26" s="101">
        <f>VLOOKUP($A26,情景假设!$A$300:$AP$363,COLUMN(情景假设!G$300),0)</f>
        <v>5127.4450302634968</v>
      </c>
      <c r="AA26" s="65">
        <f>VLOOKUP($A26,情景假设!$A$300:$AP$363,COLUMN(情景假设!H$300),0)</f>
        <v>5152.2976725655644</v>
      </c>
      <c r="AB26" s="100">
        <f>VLOOKUP($A26,情景假设!$A$300:$AP$363,COLUMN(情景假设!I$300),0)</f>
        <v>5195.2695610552682</v>
      </c>
      <c r="AC26" s="100">
        <f>VLOOKUP($A26,情景假设!$A$300:$AP$363,COLUMN(情景假设!J$300),0)</f>
        <v>5246.4732777074632</v>
      </c>
      <c r="AD26" s="100">
        <f>VLOOKUP($A26,情景假设!$A$300:$AP$363,COLUMN(情景假设!K$300),0)</f>
        <v>5295.709036307223</v>
      </c>
      <c r="AE26" s="102">
        <f>VLOOKUP($A26,情景假设!$A$300:$AP$363,COLUMN(情景假设!L$300),0)</f>
        <v>5332.4042953704111</v>
      </c>
      <c r="AF26" s="100">
        <f>VLOOKUP($A26,情景假设!$A$300:$AP$363,COLUMN(情景假设!M$300),0)</f>
        <v>5348.2660910303557</v>
      </c>
      <c r="AG26" s="100">
        <f>VLOOKUP($A26,情景假设!$A$300:$AP$363,COLUMN(情景假设!N$300),0)</f>
        <v>5345.1167093187532</v>
      </c>
      <c r="AH26" s="100">
        <f>VLOOKUP($A26,情景假设!$A$300:$AP$363,COLUMN(情景假设!O$300),0)</f>
        <v>5327.4887361279152</v>
      </c>
      <c r="AI26" s="100">
        <f>VLOOKUP($A26,情景假设!$A$300:$AP$363,COLUMN(情景假设!P$300),0)</f>
        <v>5300.0011374142841</v>
      </c>
      <c r="AJ26" s="101">
        <f>VLOOKUP($A26,情景假设!$A$300:$AP$363,COLUMN(情景假设!Q$300),0)</f>
        <v>5267.2553535079669</v>
      </c>
      <c r="AK26" s="65">
        <f>VLOOKUP($A26,情景假设!$A$300:$AP$363,COLUMN(情景假设!R$300),0)</f>
        <v>5233.0641962157988</v>
      </c>
      <c r="AL26" s="100">
        <f>VLOOKUP($A26,情景假设!$A$300:$AP$363,COLUMN(情景假设!S$300),0)</f>
        <v>5198.341827913172</v>
      </c>
      <c r="AM26" s="100">
        <f>VLOOKUP($A26,情景假设!$A$300:$AP$363,COLUMN(情景假设!T$300),0)</f>
        <v>5163.2822900964356</v>
      </c>
      <c r="AN26" s="100">
        <f>VLOOKUP($A26,情景假设!$A$300:$AP$363,COLUMN(情景假设!U$300),0)</f>
        <v>5128.0747970671791</v>
      </c>
      <c r="AO26" s="66">
        <f>VLOOKUP($A26,情景假设!$A$300:$AP$363,COLUMN(情景假设!V$300),0)</f>
        <v>5092.9036477921436</v>
      </c>
      <c r="AP26" s="100">
        <f>VLOOKUP($A26,情景假设!$A$300:$AP$363,COLUMN(情景假设!W$300),0)</f>
        <v>5057.9482052488529</v>
      </c>
      <c r="AQ26" s="100">
        <f>VLOOKUP($A26,情景假设!$A$300:$AP$363,COLUMN(情景假设!X$300),0)</f>
        <v>5023.3829402389592</v>
      </c>
      <c r="AR26" s="100">
        <f>VLOOKUP($A26,情景假设!$A$300:$AP$363,COLUMN(情景假设!Y$300),0)</f>
        <v>4989.37753666147</v>
      </c>
      <c r="AS26" s="100">
        <f>VLOOKUP($A26,情景假设!$A$300:$AP$363,COLUMN(情景假设!Z$300),0)</f>
        <v>4956.0970553109046</v>
      </c>
      <c r="AT26" s="100">
        <f>VLOOKUP($A26,情景假设!$A$300:$AP$363,COLUMN(情景假设!AA$300),0)</f>
        <v>4923.7021533954457</v>
      </c>
      <c r="AU26" s="65">
        <f>VLOOKUP($A26,情景假设!$A$300:$AP$363,COLUMN(情景假设!AB$300),0)</f>
        <v>4892.3493571545441</v>
      </c>
      <c r="AV26" s="100">
        <f>VLOOKUP($A26,情景假设!$A$300:$AP$363,COLUMN(情景假设!AC$300),0)</f>
        <v>4862.1913851893833</v>
      </c>
      <c r="AW26" s="100">
        <f>VLOOKUP($A26,情景假设!$A$300:$AP$363,COLUMN(情景假设!AD$300),0)</f>
        <v>4833.3775204010772</v>
      </c>
      <c r="AX26" s="100">
        <f>VLOOKUP($A26,情景假设!$A$300:$AP$363,COLUMN(情景假设!AE$300),0)</f>
        <v>4806.0540287564036</v>
      </c>
      <c r="AY26" s="102">
        <f>VLOOKUP($A26,情景假设!$A$300:$AP$363,COLUMN(情景假设!AF$300),0)</f>
        <v>4780.3646234685166</v>
      </c>
      <c r="AZ26" s="65">
        <f>VLOOKUP($A26,情景假设!$A$300:$AP$363,COLUMN(情景假设!AG$300),0)</f>
        <v>4756.4509735873107</v>
      </c>
      <c r="BA26" s="100">
        <f>VLOOKUP($A26,情景假设!$A$300:$AP$363,COLUMN(情景假设!AH$300),0)</f>
        <v>4734.4532564410138</v>
      </c>
      <c r="BB26" s="100">
        <f>VLOOKUP($A26,情景假设!$A$300:$AP$363,COLUMN(情景假设!AI$300),0)</f>
        <v>4714.5107538575357</v>
      </c>
      <c r="BC26" s="100">
        <f>VLOOKUP($A26,情景假设!$A$300:$AP$363,COLUMN(情景假设!AJ$300),0)</f>
        <v>4696.7624926196904</v>
      </c>
      <c r="BD26" s="66">
        <f>VLOOKUP($A26,情景假设!$A$300:$AP$363,COLUMN(情景假设!AK$300),0)</f>
        <v>4681.3479301776561</v>
      </c>
      <c r="BE26" s="100">
        <f>VLOOKUP($A26,情景假设!$A$300:$AP$363,COLUMN(情景假设!AL$300),0)</f>
        <v>4668.4076872538881</v>
      </c>
      <c r="BF26" s="100">
        <f>VLOOKUP($A26,情景假设!$A$300:$AP$363,COLUMN(情景假设!AM$300),0)</f>
        <v>4658.0843296373596</v>
      </c>
      <c r="BG26" s="100">
        <f>VLOOKUP($A26,情景假设!$A$300:$AP$363,COLUMN(情景假设!AN$300),0)</f>
        <v>4650.5232021776173</v>
      </c>
      <c r="BH26" s="100">
        <f>VLOOKUP($A26,情景假设!$A$300:$AP$363,COLUMN(情景假设!AO$300),0)</f>
        <v>4645.8733187634034</v>
      </c>
      <c r="BI26" s="102">
        <f>VLOOKUP($A26,情景假设!$A$300:$AP$363,COLUMN(情景假设!AP$300),0)</f>
        <v>4644.288312910533</v>
      </c>
    </row>
    <row r="27" spans="1:61" x14ac:dyDescent="0.2">
      <c r="A27" s="23" t="s">
        <v>118</v>
      </c>
      <c r="B27" s="53"/>
      <c r="C27" s="54"/>
      <c r="D27" s="54"/>
      <c r="E27" s="54"/>
      <c r="F27" s="55"/>
      <c r="G27" s="53"/>
      <c r="H27" s="54"/>
      <c r="I27" s="54">
        <f>'历史数据 (2001-2022, 当年价) '!I27*I$77</f>
        <v>2304.2752500353404</v>
      </c>
      <c r="J27" s="54">
        <f>'历史数据 (2001-2022, 当年价) '!J27*J$77</f>
        <v>2387.4604094503197</v>
      </c>
      <c r="K27" s="55">
        <f>'历史数据 (2001-2022, 当年价) '!K27*K$77</f>
        <v>2701.0500413627724</v>
      </c>
      <c r="L27" s="53">
        <f>'历史数据 (2001-2022, 当年价) '!L27*L$77</f>
        <v>2935.3821972842488</v>
      </c>
      <c r="M27" s="54">
        <f>'历史数据 (2001-2022, 当年价) '!M27*M$77</f>
        <v>3009.6392280388595</v>
      </c>
      <c r="N27" s="54">
        <f>'历史数据 (2001-2022, 当年价) '!N27*N$77</f>
        <v>3090.6222823019139</v>
      </c>
      <c r="O27" s="54">
        <f>'历史数据 (2001-2022, 当年价) '!O27*O$77</f>
        <v>3146.7770885639497</v>
      </c>
      <c r="P27" s="54">
        <f>'历史数据 (2001-2022, 当年价) '!P27*P$77</f>
        <v>3131.6541085798658</v>
      </c>
      <c r="Q27" s="53">
        <f>'历史数据 (2001-2022, 当年价) '!Q27*Q$77</f>
        <v>3160.0430937785932</v>
      </c>
      <c r="R27" s="54">
        <f>'历史数据 (2001-2022, 当年价) '!R27*R$77</f>
        <v>3345.7647990286678</v>
      </c>
      <c r="S27" s="54">
        <f>'历史数据 (2001-2022, 当年价) '!S27*S$77</f>
        <v>3487.9477112441045</v>
      </c>
      <c r="T27" s="54">
        <f>'历史数据 (2001-2022, 当年价) '!T27*T$77</f>
        <v>3433.5858958672138</v>
      </c>
      <c r="U27" s="55">
        <f>'历史数据 (2001-2022, 当年价) '!U27*U$77</f>
        <v>2932.9101730437146</v>
      </c>
      <c r="V27" s="54">
        <f>'历史数据 (2001-2022, 当年价) '!V27*V$77</f>
        <v>3316.3341738898448</v>
      </c>
      <c r="W27" s="54">
        <f>'历史数据 (2001-2022, 当年价) '!W27*W$77</f>
        <v>3355.3629553285882</v>
      </c>
      <c r="X27" s="100">
        <f>VLOOKUP($A27,情景假设!$A$300:$AP$363,COLUMN(情景假设!E$300),0)</f>
        <v>3331.3555359809102</v>
      </c>
      <c r="Y27" s="100">
        <f>VLOOKUP($A27,情景假设!$A$300:$AP$363,COLUMN(情景假设!F$300),0)</f>
        <v>3280.1805837385891</v>
      </c>
      <c r="Z27" s="101">
        <f>VLOOKUP($A27,情景假设!$A$300:$AP$363,COLUMN(情景假设!G$300),0)</f>
        <v>3232.349456406042</v>
      </c>
      <c r="AA27" s="65">
        <f>VLOOKUP($A27,情景假设!$A$300:$AP$363,COLUMN(情景假设!H$300),0)</f>
        <v>3210.7493410111579</v>
      </c>
      <c r="AB27" s="100">
        <f>VLOOKUP($A27,情景假设!$A$300:$AP$363,COLUMN(情景假设!I$300),0)</f>
        <v>3213.5631462436322</v>
      </c>
      <c r="AC27" s="100">
        <f>VLOOKUP($A27,情景假设!$A$300:$AP$363,COLUMN(情景假设!J$300),0)</f>
        <v>3233.401802956309</v>
      </c>
      <c r="AD27" s="100">
        <f>VLOOKUP($A27,情景假设!$A$300:$AP$363,COLUMN(情景假设!K$300),0)</f>
        <v>3263.0593776245769</v>
      </c>
      <c r="AE27" s="102">
        <f>VLOOKUP($A27,情景假设!$A$300:$AP$363,COLUMN(情景假设!L$300),0)</f>
        <v>3295.207750943684</v>
      </c>
      <c r="AF27" s="100">
        <f>VLOOKUP($A27,情景假设!$A$300:$AP$363,COLUMN(情景假设!M$300),0)</f>
        <v>3323.4687666925429</v>
      </c>
      <c r="AG27" s="100">
        <f>VLOOKUP($A27,情景假设!$A$300:$AP$363,COLUMN(情景假设!N$300),0)</f>
        <v>3346.1346119779828</v>
      </c>
      <c r="AH27" s="100">
        <f>VLOOKUP($A27,情景假设!$A$300:$AP$363,COLUMN(情景假设!O$300),0)</f>
        <v>3362.7040074398401</v>
      </c>
      <c r="AI27" s="100">
        <f>VLOOKUP($A27,情景假设!$A$300:$AP$363,COLUMN(情景假设!P$300),0)</f>
        <v>3372.700077738165</v>
      </c>
      <c r="AJ27" s="101">
        <f>VLOOKUP($A27,情景假设!$A$300:$AP$363,COLUMN(情景假设!Q$300),0)</f>
        <v>3375.678465008808</v>
      </c>
      <c r="AK27" s="65">
        <f>VLOOKUP($A27,情景假设!$A$300:$AP$363,COLUMN(情景假设!R$300),0)</f>
        <v>3371.399055648475</v>
      </c>
      <c r="AL27" s="100">
        <f>VLOOKUP($A27,情景假设!$A$300:$AP$363,COLUMN(情景假设!S$300),0)</f>
        <v>3360.3200189557779</v>
      </c>
      <c r="AM27" s="100">
        <f>VLOOKUP($A27,情景假设!$A$300:$AP$363,COLUMN(情景假设!T$300),0)</f>
        <v>3343.0987756224658</v>
      </c>
      <c r="AN27" s="100">
        <f>VLOOKUP($A27,情景假设!$A$300:$AP$363,COLUMN(情景假设!U$300),0)</f>
        <v>3320.4165409075431</v>
      </c>
      <c r="AO27" s="66">
        <f>VLOOKUP($A27,情景假设!$A$300:$AP$363,COLUMN(情景假设!V$300),0)</f>
        <v>3292.9673131594818</v>
      </c>
      <c r="AP27" s="100">
        <f>VLOOKUP($A27,情景假设!$A$300:$AP$363,COLUMN(情景假设!W$300),0)</f>
        <v>3261.4480257988462</v>
      </c>
      <c r="AQ27" s="100">
        <f>VLOOKUP($A27,情景假设!$A$300:$AP$363,COLUMN(情景假设!X$300),0)</f>
        <v>3226.5499693445181</v>
      </c>
      <c r="AR27" s="100">
        <f>VLOOKUP($A27,情景假设!$A$300:$AP$363,COLUMN(情景假设!Y$300),0)</f>
        <v>3188.95154216132</v>
      </c>
      <c r="AS27" s="100">
        <f>VLOOKUP($A27,情景假设!$A$300:$AP$363,COLUMN(情景假设!Z$300),0)</f>
        <v>3149.312346778484</v>
      </c>
      <c r="AT27" s="100">
        <f>VLOOKUP($A27,情景假设!$A$300:$AP$363,COLUMN(情景假设!AA$300),0)</f>
        <v>3108.268613561921</v>
      </c>
      <c r="AU27" s="65">
        <f>VLOOKUP($A27,情景假设!$A$300:$AP$363,COLUMN(情景假设!AB$300),0)</f>
        <v>3066.4299055120041</v>
      </c>
      <c r="AV27" s="100">
        <f>VLOOKUP($A27,情景假设!$A$300:$AP$363,COLUMN(情景假设!AC$300),0)</f>
        <v>3024.377036972418</v>
      </c>
      <c r="AW27" s="100">
        <f>VLOOKUP($A27,情景假设!$A$300:$AP$363,COLUMN(情景假设!AD$300),0)</f>
        <v>2982.6611247864689</v>
      </c>
      <c r="AX27" s="100">
        <f>VLOOKUP($A27,情景假设!$A$300:$AP$363,COLUMN(情景假设!AE$300),0)</f>
        <v>2941.8036824588112</v>
      </c>
      <c r="AY27" s="102">
        <f>VLOOKUP($A27,情景假设!$A$300:$AP$363,COLUMN(情景假设!AF$300),0)</f>
        <v>2902.2976655877042</v>
      </c>
      <c r="AZ27" s="65">
        <f>VLOOKUP($A27,情景假设!$A$300:$AP$363,COLUMN(情景假设!AG$300),0)</f>
        <v>2864.6093795902889</v>
      </c>
      <c r="BA27" s="100">
        <f>VLOOKUP($A27,情景假设!$A$300:$AP$363,COLUMN(情景假设!AH$300),0)</f>
        <v>2829.1811679150142</v>
      </c>
      <c r="BB27" s="100">
        <f>VLOOKUP($A27,情景假设!$A$300:$AP$363,COLUMN(情景假设!AI$300),0)</f>
        <v>2796.4348099332128</v>
      </c>
      <c r="BC27" s="100">
        <f>VLOOKUP($A27,情景假设!$A$300:$AP$363,COLUMN(情景假设!AJ$300),0)</f>
        <v>2766.7755720238579</v>
      </c>
      <c r="BD27" s="66">
        <f>VLOOKUP($A27,情景假设!$A$300:$AP$363,COLUMN(情景假设!AK$300),0)</f>
        <v>2740.5968726275069</v>
      </c>
      <c r="BE27" s="100">
        <f>VLOOKUP($A27,情景假设!$A$300:$AP$363,COLUMN(情景假设!AL$300),0)</f>
        <v>2718.2855420078708</v>
      </c>
      <c r="BF27" s="100">
        <f>VLOOKUP($A27,情景假设!$A$300:$AP$363,COLUMN(情景假设!AM$300),0)</f>
        <v>2700.2276800527629</v>
      </c>
      <c r="BG27" s="100">
        <f>VLOOKUP($A27,情景假设!$A$300:$AP$363,COLUMN(情景假设!AN$300),0)</f>
        <v>2686.815140792452</v>
      </c>
      <c r="BH27" s="100">
        <f>VLOOKUP($A27,情景假设!$A$300:$AP$363,COLUMN(情景假设!AO$300),0)</f>
        <v>2678.4527007535762</v>
      </c>
      <c r="BI27" s="102">
        <f>VLOOKUP($A27,情景假设!$A$300:$AP$363,COLUMN(情景假设!AP$300),0)</f>
        <v>2675.566000390796</v>
      </c>
    </row>
    <row r="28" spans="1:61" x14ac:dyDescent="0.2">
      <c r="A28" s="23" t="s">
        <v>119</v>
      </c>
      <c r="B28" s="53"/>
      <c r="C28" s="54"/>
      <c r="D28" s="54"/>
      <c r="E28" s="54"/>
      <c r="F28" s="55"/>
      <c r="G28" s="53"/>
      <c r="H28" s="54"/>
      <c r="I28" s="54">
        <f>'历史数据 (2001-2022, 当年价) '!I28*I$77</f>
        <v>1328.9824036014877</v>
      </c>
      <c r="J28" s="54">
        <f>'历史数据 (2001-2022, 当年价) '!J28*J$77</f>
        <v>1482.7821695107011</v>
      </c>
      <c r="K28" s="55">
        <f>'历史数据 (2001-2022, 当年价) '!K28*K$77</f>
        <v>1762.5007041562442</v>
      </c>
      <c r="L28" s="53">
        <f>'历史数据 (2001-2022, 当年价) '!L28*L$77</f>
        <v>2049.1987875789623</v>
      </c>
      <c r="M28" s="54">
        <f>'历史数据 (2001-2022, 当年价) '!M28*M$77</f>
        <v>2192.7265800548553</v>
      </c>
      <c r="N28" s="54">
        <f>'历史数据 (2001-2022, 当年价) '!N28*N$77</f>
        <v>2326.7164094671548</v>
      </c>
      <c r="O28" s="54">
        <f>'历史数据 (2001-2022, 当年价) '!O28*O$77</f>
        <v>2442.6042210226533</v>
      </c>
      <c r="P28" s="54">
        <f>'历史数据 (2001-2022, 当年价) '!P28*P$77</f>
        <v>2463.3078356766532</v>
      </c>
      <c r="Q28" s="53">
        <f>'历史数据 (2001-2022, 当年价) '!Q28*Q$77</f>
        <v>2567.3709288969417</v>
      </c>
      <c r="R28" s="54">
        <f>'历史数据 (2001-2022, 当年价) '!R28*R$77</f>
        <v>2759.8396763201949</v>
      </c>
      <c r="S28" s="54">
        <f>'历史数据 (2001-2022, 当年价) '!S28*S$77</f>
        <v>2824.9114892595062</v>
      </c>
      <c r="T28" s="54">
        <f>'历史数据 (2001-2022, 当年价) '!T28*T$77</f>
        <v>2783.6071882539604</v>
      </c>
      <c r="U28" s="55">
        <f>'历史数据 (2001-2022, 当年价) '!U28*U$77</f>
        <v>2641.6002604003402</v>
      </c>
      <c r="V28" s="54">
        <f>'历史数据 (2001-2022, 当年价) '!V28*V$77</f>
        <v>3036.4481610921225</v>
      </c>
      <c r="W28" s="54">
        <f>'历史数据 (2001-2022, 当年价) '!W28*W$77</f>
        <v>3069.0985404160137</v>
      </c>
      <c r="X28" s="100">
        <f>VLOOKUP($A28,情景假设!$A$300:$AP$363,COLUMN(情景假设!E$300),0)</f>
        <v>3067.814954245453</v>
      </c>
      <c r="Y28" s="100">
        <f>VLOOKUP($A28,情景假设!$A$300:$AP$363,COLUMN(情景假设!F$300),0)</f>
        <v>3069.2993543276061</v>
      </c>
      <c r="Z28" s="101">
        <f>VLOOKUP($A28,情景假设!$A$300:$AP$363,COLUMN(情景假设!G$300),0)</f>
        <v>3081.5821855660729</v>
      </c>
      <c r="AA28" s="65">
        <f>VLOOKUP($A28,情景假设!$A$300:$AP$363,COLUMN(情景假设!H$300),0)</f>
        <v>3110.776017886159</v>
      </c>
      <c r="AB28" s="100">
        <f>VLOOKUP($A28,情景假设!$A$300:$AP$363,COLUMN(情景假设!I$300),0)</f>
        <v>3154.8149103053461</v>
      </c>
      <c r="AC28" s="100">
        <f>VLOOKUP($A28,情景假设!$A$300:$AP$363,COLUMN(情景假设!J$300),0)</f>
        <v>3209.536067325741</v>
      </c>
      <c r="AD28" s="100">
        <f>VLOOKUP($A28,情景假设!$A$300:$AP$363,COLUMN(情景假设!K$300),0)</f>
        <v>3270.596346646957</v>
      </c>
      <c r="AE28" s="102">
        <f>VLOOKUP($A28,情景假设!$A$300:$AP$363,COLUMN(情景假设!L$300),0)</f>
        <v>3333.3508168891499</v>
      </c>
      <c r="AF28" s="100">
        <f>VLOOKUP($A28,情景假设!$A$300:$AP$363,COLUMN(情景假设!M$300),0)</f>
        <v>3393.5636699457632</v>
      </c>
      <c r="AG28" s="100">
        <f>VLOOKUP($A28,情景假设!$A$300:$AP$363,COLUMN(情景假设!N$300),0)</f>
        <v>3449.825595329793</v>
      </c>
      <c r="AH28" s="100">
        <f>VLOOKUP($A28,情景假设!$A$300:$AP$363,COLUMN(情景假设!O$300),0)</f>
        <v>3501.4516227228728</v>
      </c>
      <c r="AI28" s="100">
        <f>VLOOKUP($A28,情景假设!$A$300:$AP$363,COLUMN(情景假设!P$300),0)</f>
        <v>3547.747195304546</v>
      </c>
      <c r="AJ28" s="101">
        <f>VLOOKUP($A28,情景假设!$A$300:$AP$363,COLUMN(情景假设!Q$300),0)</f>
        <v>3588.0165507171519</v>
      </c>
      <c r="AK28" s="65">
        <f>VLOOKUP($A28,情景假设!$A$300:$AP$363,COLUMN(情景假设!R$300),0)</f>
        <v>3621.72597976213</v>
      </c>
      <c r="AL28" s="100">
        <f>VLOOKUP($A28,情景假设!$A$300:$AP$363,COLUMN(情景假设!S$300),0)</f>
        <v>3648.9847930532742</v>
      </c>
      <c r="AM28" s="100">
        <f>VLOOKUP($A28,情景假设!$A$300:$AP$363,COLUMN(情景假设!T$300),0)</f>
        <v>3670.102699540269</v>
      </c>
      <c r="AN28" s="100">
        <f>VLOOKUP($A28,情景假设!$A$300:$AP$363,COLUMN(情景假设!U$300),0)</f>
        <v>3685.4325223061478</v>
      </c>
      <c r="AO28" s="66">
        <f>VLOOKUP($A28,情景假设!$A$300:$AP$363,COLUMN(情景假设!V$300),0)</f>
        <v>3695.3636144569241</v>
      </c>
      <c r="AP28" s="100">
        <f>VLOOKUP($A28,情景假设!$A$300:$AP$363,COLUMN(情景假设!W$300),0)</f>
        <v>3700.3154122804608</v>
      </c>
      <c r="AQ28" s="100">
        <f>VLOOKUP($A28,情景假设!$A$300:$AP$363,COLUMN(情景假设!X$300),0)</f>
        <v>3700.7312485209891</v>
      </c>
      <c r="AR28" s="100">
        <f>VLOOKUP($A28,情景假设!$A$300:$AP$363,COLUMN(情景假设!Y$300),0)</f>
        <v>3697.0725298073821</v>
      </c>
      <c r="AS28" s="100">
        <f>VLOOKUP($A28,情景假设!$A$300:$AP$363,COLUMN(情景假设!Z$300),0)</f>
        <v>3689.813363315981</v>
      </c>
      <c r="AT28" s="100">
        <f>VLOOKUP($A28,情景假设!$A$300:$AP$363,COLUMN(情景假设!AA$300),0)</f>
        <v>3679.435699299866</v>
      </c>
      <c r="AU28" s="65">
        <f>VLOOKUP($A28,情景假设!$A$300:$AP$363,COLUMN(情景假设!AB$300),0)</f>
        <v>3666.4250387196912</v>
      </c>
      <c r="AV28" s="100">
        <f>VLOOKUP($A28,情景假设!$A$300:$AP$363,COLUMN(情景假设!AC$300),0)</f>
        <v>3651.2667393029401</v>
      </c>
      <c r="AW28" s="100">
        <f>VLOOKUP($A28,情景假设!$A$300:$AP$363,COLUMN(情景假设!AD$300),0)</f>
        <v>3634.4429392601219</v>
      </c>
      <c r="AX28" s="100">
        <f>VLOOKUP($A28,情景假设!$A$300:$AP$363,COLUMN(情景假设!AE$300),0)</f>
        <v>3616.4301058244728</v>
      </c>
      <c r="AY28" s="102">
        <f>VLOOKUP($A28,情景假设!$A$300:$AP$363,COLUMN(情景假设!AF$300),0)</f>
        <v>3597.6972058871138</v>
      </c>
      <c r="AZ28" s="65">
        <f>VLOOKUP($A28,情景假设!$A$300:$AP$363,COLUMN(情景假设!AG$300),0)</f>
        <v>3578.7044883308331</v>
      </c>
      <c r="BA28" s="100">
        <f>VLOOKUP($A28,情景假设!$A$300:$AP$363,COLUMN(情景假设!AH$300),0)</f>
        <v>3559.902862218501</v>
      </c>
      <c r="BB28" s="100">
        <f>VLOOKUP($A28,情景假设!$A$300:$AP$363,COLUMN(情景假设!AI$300),0)</f>
        <v>3541.73385171466</v>
      </c>
      <c r="BC28" s="100">
        <f>VLOOKUP($A28,情景假设!$A$300:$AP$363,COLUMN(情景假设!AJ$300),0)</f>
        <v>3524.6301074323669</v>
      </c>
      <c r="BD28" s="66">
        <f>VLOOKUP($A28,情景假设!$A$300:$AP$363,COLUMN(情景假设!AK$300),0)</f>
        <v>3509.0164547035679</v>
      </c>
      <c r="BE28" s="100">
        <f>VLOOKUP($A28,情景假设!$A$300:$AP$363,COLUMN(情景假设!AL$300),0)</f>
        <v>3495.311461972718</v>
      </c>
      <c r="BF28" s="100">
        <f>VLOOKUP($A28,情景假设!$A$300:$AP$363,COLUMN(情景假设!AM$300),0)</f>
        <v>3483.9295170251089</v>
      </c>
      <c r="BG28" s="100">
        <f>VLOOKUP($A28,情景假设!$A$300:$AP$363,COLUMN(情景假设!AN$300),0)</f>
        <v>3475.2834050198512</v>
      </c>
      <c r="BH28" s="100">
        <f>VLOOKUP($A28,情景假设!$A$300:$AP$363,COLUMN(情景假设!AO$300),0)</f>
        <v>3469.7873902797369</v>
      </c>
      <c r="BI28" s="102">
        <f>VLOOKUP($A28,情景假设!$A$300:$AP$363,COLUMN(情景假设!AP$300),0)</f>
        <v>3467.8608135177769</v>
      </c>
    </row>
    <row r="29" spans="1:61" x14ac:dyDescent="0.2">
      <c r="A29" s="23" t="s">
        <v>120</v>
      </c>
      <c r="B29" s="53"/>
      <c r="C29" s="54"/>
      <c r="D29" s="54"/>
      <c r="E29" s="54"/>
      <c r="F29" s="55"/>
      <c r="G29" s="53"/>
      <c r="H29" s="54"/>
      <c r="I29" s="54">
        <f>'历史数据 (2001-2022, 当年价) '!I29*I$77</f>
        <v>942.44830582196994</v>
      </c>
      <c r="J29" s="54">
        <f>'历史数据 (2001-2022, 当年价) '!J29*J$77</f>
        <v>972.00409563695905</v>
      </c>
      <c r="K29" s="55">
        <f>'历史数据 (2001-2022, 当年价) '!K29*K$77</f>
        <v>1129.8811717538965</v>
      </c>
      <c r="L29" s="53">
        <f>'历史数据 (2001-2022, 当年价) '!L29*L$77</f>
        <v>1250.7043821461339</v>
      </c>
      <c r="M29" s="54">
        <f>'历史数据 (2001-2022, 当年价) '!M29*M$77</f>
        <v>1324.0169299660911</v>
      </c>
      <c r="N29" s="54">
        <f>'历史数据 (2001-2022, 当年价) '!N29*N$77</f>
        <v>1386.0564923380959</v>
      </c>
      <c r="O29" s="54">
        <f>'历史数据 (2001-2022, 当年价) '!O29*O$77</f>
        <v>1444.4616196836896</v>
      </c>
      <c r="P29" s="54">
        <f>'历史数据 (2001-2022, 当年价) '!P29*P$77</f>
        <v>1464.9271654424824</v>
      </c>
      <c r="Q29" s="53">
        <f>'历史数据 (2001-2022, 当年价) '!Q29*Q$77</f>
        <v>1523.9542011748163</v>
      </c>
      <c r="R29" s="54">
        <f>'历史数据 (2001-2022, 当年价) '!R29*R$77</f>
        <v>1693.7330948132931</v>
      </c>
      <c r="S29" s="54">
        <f>'历史数据 (2001-2022, 当年价) '!S29*S$77</f>
        <v>1780.8886584549791</v>
      </c>
      <c r="T29" s="54">
        <f>'历史数据 (2001-2022, 当年价) '!T29*T$77</f>
        <v>1760.0007062456536</v>
      </c>
      <c r="U29" s="55">
        <f>'历史数据 (2001-2022, 当年价) '!U29*U$77</f>
        <v>1627.6494522571516</v>
      </c>
      <c r="V29" s="54">
        <f>'历史数据 (2001-2022, 当年价) '!V29*V$77</f>
        <v>1901.4435312506728</v>
      </c>
      <c r="W29" s="54">
        <f>'历史数据 (2001-2022, 当年价) '!W29*W$77</f>
        <v>1802.1334874675638</v>
      </c>
      <c r="X29" s="100">
        <f>VLOOKUP($A29,情景假设!$A$300:$AP$363,COLUMN(情景假设!E$300),0)</f>
        <v>1800.3774886166609</v>
      </c>
      <c r="Y29" s="100">
        <f>VLOOKUP($A29,情景假设!$A$300:$AP$363,COLUMN(情景假设!F$300),0)</f>
        <v>1798.8833328943531</v>
      </c>
      <c r="Z29" s="101">
        <f>VLOOKUP($A29,情景假设!$A$300:$AP$363,COLUMN(情景假设!G$300),0)</f>
        <v>1803.3066633266781</v>
      </c>
      <c r="AA29" s="65">
        <f>VLOOKUP($A29,情景假设!$A$300:$AP$363,COLUMN(情景假设!H$300),0)</f>
        <v>1817.973921129641</v>
      </c>
      <c r="AB29" s="100">
        <f>VLOOKUP($A29,情景假设!$A$300:$AP$363,COLUMN(情景假设!I$300),0)</f>
        <v>1841.710144783455</v>
      </c>
      <c r="AC29" s="100">
        <f>VLOOKUP($A29,情景假设!$A$300:$AP$363,COLUMN(情景假设!J$300),0)</f>
        <v>1871.951218495017</v>
      </c>
      <c r="AD29" s="100">
        <f>VLOOKUP($A29,情景假设!$A$300:$AP$363,COLUMN(情景假设!K$300),0)</f>
        <v>1906.037474805622</v>
      </c>
      <c r="AE29" s="102">
        <f>VLOOKUP($A29,情景假设!$A$300:$AP$363,COLUMN(情景假设!L$300),0)</f>
        <v>1941.1363827897919</v>
      </c>
      <c r="AF29" s="100">
        <f>VLOOKUP($A29,情景假设!$A$300:$AP$363,COLUMN(情景假设!M$300),0)</f>
        <v>1974.6757008238551</v>
      </c>
      <c r="AG29" s="100">
        <f>VLOOKUP($A29,情景假设!$A$300:$AP$363,COLUMN(情景假设!N$300),0)</f>
        <v>2005.817912906323</v>
      </c>
      <c r="AH29" s="100">
        <f>VLOOKUP($A29,情景假设!$A$300:$AP$363,COLUMN(情景假设!O$300),0)</f>
        <v>2034.1710006959561</v>
      </c>
      <c r="AI29" s="100">
        <f>VLOOKUP($A29,情景假设!$A$300:$AP$363,COLUMN(情景假设!P$300),0)</f>
        <v>2059.3391717441891</v>
      </c>
      <c r="AJ29" s="101">
        <f>VLOOKUP($A29,情景假设!$A$300:$AP$363,COLUMN(情景假设!Q$300),0)</f>
        <v>2080.9277882202782</v>
      </c>
      <c r="AK29" s="65">
        <f>VLOOKUP($A29,情景假设!$A$300:$AP$363,COLUMN(情景假设!R$300),0)</f>
        <v>2098.6390518008971</v>
      </c>
      <c r="AL29" s="100">
        <f>VLOOKUP($A29,情景假设!$A$300:$AP$363,COLUMN(情景假设!S$300),0)</f>
        <v>2112.5532516067592</v>
      </c>
      <c r="AM29" s="100">
        <f>VLOOKUP($A29,情景假设!$A$300:$AP$363,COLUMN(情景假设!T$300),0)</f>
        <v>2122.8679661822889</v>
      </c>
      <c r="AN29" s="100">
        <f>VLOOKUP($A29,情景假设!$A$300:$AP$363,COLUMN(情景假设!U$300),0)</f>
        <v>2129.8054510216912</v>
      </c>
      <c r="AO29" s="66">
        <f>VLOOKUP($A29,情景假设!$A$300:$AP$363,COLUMN(情景假设!V$300),0)</f>
        <v>2133.6085622985438</v>
      </c>
      <c r="AP29" s="100">
        <f>VLOOKUP($A29,情景假设!$A$300:$AP$363,COLUMN(情景假设!W$300),0)</f>
        <v>2134.5367981702088</v>
      </c>
      <c r="AQ29" s="100">
        <f>VLOOKUP($A29,情景假设!$A$300:$AP$363,COLUMN(情景假设!X$300),0)</f>
        <v>2132.86253093708</v>
      </c>
      <c r="AR29" s="100">
        <f>VLOOKUP($A29,情景假设!$A$300:$AP$363,COLUMN(情景假设!Y$300),0)</f>
        <v>2128.8674910917111</v>
      </c>
      <c r="AS29" s="100">
        <f>VLOOKUP($A29,情景假设!$A$300:$AP$363,COLUMN(情景假设!Z$300),0)</f>
        <v>2122.8395521279922</v>
      </c>
      <c r="AT29" s="100">
        <f>VLOOKUP($A29,情景假设!$A$300:$AP$363,COLUMN(情景假设!AA$300),0)</f>
        <v>2115.0698532993752</v>
      </c>
      <c r="AU29" s="65">
        <f>VLOOKUP($A29,情景假设!$A$300:$AP$363,COLUMN(情景假设!AB$300),0)</f>
        <v>2105.8502866464901</v>
      </c>
      <c r="AV29" s="100">
        <f>VLOOKUP($A29,情景假设!$A$300:$AP$363,COLUMN(情景假设!AC$300),0)</f>
        <v>2095.4713648119282</v>
      </c>
      <c r="AW29" s="100">
        <f>VLOOKUP($A29,情景假设!$A$300:$AP$363,COLUMN(情景假设!AD$300),0)</f>
        <v>2084.220477606666</v>
      </c>
      <c r="AX29" s="100">
        <f>VLOOKUP($A29,情景假设!$A$300:$AP$363,COLUMN(情景假设!AE$300),0)</f>
        <v>2072.380538106147</v>
      </c>
      <c r="AY29" s="102">
        <f>VLOOKUP($A29,情景假设!$A$300:$AP$363,COLUMN(情景假设!AF$300),0)</f>
        <v>2060.2290132959438</v>
      </c>
      <c r="AZ29" s="65">
        <f>VLOOKUP($A29,情景假设!$A$300:$AP$363,COLUMN(情景假设!AG$300),0)</f>
        <v>2048.0373299720968</v>
      </c>
      <c r="BA29" s="100">
        <f>VLOOKUP($A29,情景假设!$A$300:$AP$363,COLUMN(情景假设!AH$300),0)</f>
        <v>2036.070643707099</v>
      </c>
      <c r="BB29" s="100">
        <f>VLOOKUP($A29,情景假设!$A$300:$AP$363,COLUMN(情景假设!AI$300),0)</f>
        <v>2024.587957171452</v>
      </c>
      <c r="BC29" s="100">
        <f>VLOOKUP($A29,情景假设!$A$300:$AP$363,COLUMN(情景假设!AJ$300),0)</f>
        <v>2013.8425738878971</v>
      </c>
      <c r="BD29" s="66">
        <f>VLOOKUP($A29,情景假设!$A$300:$AP$363,COLUMN(情景假设!AK$300),0)</f>
        <v>2004.082874520908</v>
      </c>
      <c r="BE29" s="100">
        <f>VLOOKUP($A29,情景假设!$A$300:$AP$363,COLUMN(情景假设!AL$300),0)</f>
        <v>1995.5534049995961</v>
      </c>
      <c r="BF29" s="100">
        <f>VLOOKUP($A29,情景假设!$A$300:$AP$363,COLUMN(情景假设!AM$300),0)</f>
        <v>1988.4962690816769</v>
      </c>
      <c r="BG29" s="100">
        <f>VLOOKUP($A29,情景假设!$A$300:$AP$363,COLUMN(情景假设!AN$300),0)</f>
        <v>1983.1528223524881</v>
      </c>
      <c r="BH29" s="100">
        <f>VLOOKUP($A29,情景假设!$A$300:$AP$363,COLUMN(情景假设!AO$300),0)</f>
        <v>1979.765670105699</v>
      </c>
      <c r="BI29" s="102">
        <f>VLOOKUP($A29,情景假设!$A$300:$AP$363,COLUMN(情景假设!AP$300),0)</f>
        <v>1978.580978095599</v>
      </c>
    </row>
    <row r="30" spans="1:61" x14ac:dyDescent="0.2">
      <c r="A30" s="23" t="s">
        <v>83</v>
      </c>
      <c r="B30" s="53"/>
      <c r="C30" s="54"/>
      <c r="D30" s="54"/>
      <c r="E30" s="54"/>
      <c r="F30" s="55"/>
      <c r="G30" s="53"/>
      <c r="H30" s="54"/>
      <c r="I30" s="54">
        <f>'历史数据 (2001-2022, 当年价) '!I30*I$77</f>
        <v>2399.4158408160433</v>
      </c>
      <c r="J30" s="54">
        <f>'历史数据 (2001-2022, 当年价) '!J30*J$77</f>
        <v>2517.8787005987151</v>
      </c>
      <c r="K30" s="55">
        <f>'历史数据 (2001-2022, 当年价) '!K30*K$77</f>
        <v>2841.2631481498397</v>
      </c>
      <c r="L30" s="53">
        <f>'历史数据 (2001-2022, 当年价) '!L30*L$77</f>
        <v>3123.251114962859</v>
      </c>
      <c r="M30" s="54">
        <f>'历史数据 (2001-2022, 当年价) '!M30*M$77</f>
        <v>3234.9671780680355</v>
      </c>
      <c r="N30" s="54">
        <f>'历史数据 (2001-2022, 当年价) '!N30*N$77</f>
        <v>3331.2326114407938</v>
      </c>
      <c r="O30" s="54">
        <f>'历史数据 (2001-2022, 当年价) '!O30*O$77</f>
        <v>3401.3404077881783</v>
      </c>
      <c r="P30" s="54">
        <f>'历史数据 (2001-2022, 当年价) '!P30*P$77</f>
        <v>3397.9015395567599</v>
      </c>
      <c r="Q30" s="53">
        <f>'历史数据 (2001-2022, 当年价) '!Q30*Q$77</f>
        <v>3511.6031390759331</v>
      </c>
      <c r="R30" s="54">
        <f>'历史数据 (2001-2022, 当年价) '!R30*R$77</f>
        <v>3703.7687703101592</v>
      </c>
      <c r="S30" s="54">
        <f>'历史数据 (2001-2022, 当年价) '!S30*S$77</f>
        <v>3724.7155807424642</v>
      </c>
      <c r="T30" s="54">
        <f>'历史数据 (2001-2022, 当年价) '!T30*T$77</f>
        <v>3742.079787486814</v>
      </c>
      <c r="U30" s="55">
        <f>'历史数据 (2001-2022, 当年价) '!U30*U$77</f>
        <v>3663.3945727849982</v>
      </c>
      <c r="V30" s="54">
        <f>'历史数据 (2001-2022, 当年价) '!V30*V$77</f>
        <v>4054.5873514850814</v>
      </c>
      <c r="W30" s="54">
        <f>'历史数据 (2001-2022, 当年价) '!W30*W$77</f>
        <v>4094.0668183633061</v>
      </c>
      <c r="X30" s="100">
        <f>VLOOKUP($A30,情景假设!$A$300:$AP$363,COLUMN(情景假设!E$300),0)</f>
        <v>4104.9939601756687</v>
      </c>
      <c r="Y30" s="100">
        <f>VLOOKUP($A30,情景假设!$A$300:$AP$363,COLUMN(情景假设!F$300),0)</f>
        <v>4135.7174760463313</v>
      </c>
      <c r="Z30" s="101">
        <f>VLOOKUP($A30,情景假设!$A$300:$AP$363,COLUMN(情景假设!G$300),0)</f>
        <v>4183.2929329054359</v>
      </c>
      <c r="AA30" s="65">
        <f>VLOOKUP($A30,情景假设!$A$300:$AP$363,COLUMN(情景假设!H$300),0)</f>
        <v>4244.3539875124989</v>
      </c>
      <c r="AB30" s="100">
        <f>VLOOKUP($A30,情景假设!$A$300:$AP$363,COLUMN(情景假设!I$300),0)</f>
        <v>4313.4193293139979</v>
      </c>
      <c r="AC30" s="100">
        <f>VLOOKUP($A30,情景假设!$A$300:$AP$363,COLUMN(情景假设!J$300),0)</f>
        <v>4384.1750253264918</v>
      </c>
      <c r="AD30" s="100">
        <f>VLOOKUP($A30,情景假设!$A$300:$AP$363,COLUMN(情景假设!K$300),0)</f>
        <v>4449.8929992234262</v>
      </c>
      <c r="AE30" s="102">
        <f>VLOOKUP($A30,情景假设!$A$300:$AP$363,COLUMN(情景假设!L$300),0)</f>
        <v>4503.4577545828479</v>
      </c>
      <c r="AF30" s="100">
        <f>VLOOKUP($A30,情景假设!$A$300:$AP$363,COLUMN(情景假设!M$300),0)</f>
        <v>4539.2835835503083</v>
      </c>
      <c r="AG30" s="100">
        <f>VLOOKUP($A30,情景假设!$A$300:$AP$363,COLUMN(情景假设!N$300),0)</f>
        <v>4558.9526356858532</v>
      </c>
      <c r="AH30" s="100">
        <f>VLOOKUP($A30,情景假设!$A$300:$AP$363,COLUMN(情景假设!O$300),0)</f>
        <v>4566.0612213653912</v>
      </c>
      <c r="AI30" s="100">
        <f>VLOOKUP($A30,情景假设!$A$300:$AP$363,COLUMN(情景假设!P$300),0)</f>
        <v>4564.3570255066652</v>
      </c>
      <c r="AJ30" s="101">
        <f>VLOOKUP($A30,情景假设!$A$300:$AP$363,COLUMN(情景假设!Q$300),0)</f>
        <v>4557.6508859660289</v>
      </c>
      <c r="AK30" s="65">
        <f>VLOOKUP($A30,情景假设!$A$300:$AP$363,COLUMN(情景假设!R$300),0)</f>
        <v>4549.1467771749531</v>
      </c>
      <c r="AL30" s="100">
        <f>VLOOKUP($A30,情景假设!$A$300:$AP$363,COLUMN(情景假设!S$300),0)</f>
        <v>4539.5865675260393</v>
      </c>
      <c r="AM30" s="100">
        <f>VLOOKUP($A30,情景假设!$A$300:$AP$363,COLUMN(情景假设!T$300),0)</f>
        <v>4529.0973946875874</v>
      </c>
      <c r="AN30" s="100">
        <f>VLOOKUP($A30,情景假设!$A$300:$AP$363,COLUMN(情景假设!U$300),0)</f>
        <v>4517.8059038451865</v>
      </c>
      <c r="AO30" s="66">
        <f>VLOOKUP($A30,情景假设!$A$300:$AP$363,COLUMN(情景假设!V$300),0)</f>
        <v>4505.83801163525</v>
      </c>
      <c r="AP30" s="100">
        <f>VLOOKUP($A30,情景假设!$A$300:$AP$363,COLUMN(情景假设!W$300),0)</f>
        <v>4493.3187048229711</v>
      </c>
      <c r="AQ30" s="100">
        <f>VLOOKUP($A30,情景假设!$A$300:$AP$363,COLUMN(情景假设!X$300),0)</f>
        <v>4480.3718735160082</v>
      </c>
      <c r="AR30" s="100">
        <f>VLOOKUP($A30,情景假设!$A$300:$AP$363,COLUMN(情景假设!Y$300),0)</f>
        <v>4467.1201785652329</v>
      </c>
      <c r="AS30" s="100">
        <f>VLOOKUP($A30,情景假设!$A$300:$AP$363,COLUMN(情景假设!Z$300),0)</f>
        <v>4453.6849526904134</v>
      </c>
      <c r="AT30" s="100">
        <f>VLOOKUP($A30,情景假设!$A$300:$AP$363,COLUMN(情景假设!AA$300),0)</f>
        <v>4440.1861347811318</v>
      </c>
      <c r="AU30" s="65">
        <f>VLOOKUP($A30,情景假设!$A$300:$AP$363,COLUMN(情景假设!AB$300),0)</f>
        <v>4426.7422367608888</v>
      </c>
      <c r="AV30" s="100">
        <f>VLOOKUP($A30,情景假设!$A$300:$AP$363,COLUMN(情景假设!AC$300),0)</f>
        <v>4413.4703423656201</v>
      </c>
      <c r="AW30" s="100">
        <f>VLOOKUP($A30,情景假设!$A$300:$AP$363,COLUMN(情景假设!AD$300),0)</f>
        <v>4400.4861371745446</v>
      </c>
      <c r="AX30" s="100">
        <f>VLOOKUP($A30,情景假设!$A$300:$AP$363,COLUMN(情景假设!AE$300),0)</f>
        <v>4387.9039692419292</v>
      </c>
      <c r="AY30" s="102">
        <f>VLOOKUP($A30,情景假设!$A$300:$AP$363,COLUMN(情景假设!AF$300),0)</f>
        <v>4375.836939712407</v>
      </c>
      <c r="AZ30" s="65">
        <f>VLOOKUP($A30,情景假设!$A$300:$AP$363,COLUMN(情景假设!AG$300),0)</f>
        <v>4364.3970228572271</v>
      </c>
      <c r="BA30" s="100">
        <f>VLOOKUP($A30,情景假设!$A$300:$AP$363,COLUMN(情景假设!AH$300),0)</f>
        <v>4353.6952150472262</v>
      </c>
      <c r="BB30" s="100">
        <f>VLOOKUP($A30,情景假设!$A$300:$AP$363,COLUMN(情景假设!AI$300),0)</f>
        <v>4343.8417122760757</v>
      </c>
      <c r="BC30" s="100">
        <f>VLOOKUP($A30,情景假设!$A$300:$AP$363,COLUMN(情景假设!AJ$300),0)</f>
        <v>4334.9461159667171</v>
      </c>
      <c r="BD30" s="66">
        <f>VLOOKUP($A30,情景假设!$A$300:$AP$363,COLUMN(情景假设!AK$300),0)</f>
        <v>4327.1176669338738</v>
      </c>
      <c r="BE30" s="100">
        <f>VLOOKUP($A30,情景假设!$A$300:$AP$363,COLUMN(情景假设!AL$300),0)</f>
        <v>4320.4655075353394</v>
      </c>
      <c r="BF30" s="100">
        <f>VLOOKUP($A30,情景假设!$A$300:$AP$363,COLUMN(情景假设!AM$300),0)</f>
        <v>4315.0989722259619</v>
      </c>
      <c r="BG30" s="100">
        <f>VLOOKUP($A30,情景假设!$A$300:$AP$363,COLUMN(情景假设!AN$300),0)</f>
        <v>4311.127906930059</v>
      </c>
      <c r="BH30" s="100">
        <f>VLOOKUP($A30,情景假设!$A$300:$AP$363,COLUMN(情景假设!AO$300),0)</f>
        <v>4308.6630178717878</v>
      </c>
      <c r="BI30" s="102">
        <f>VLOOKUP($A30,情景假设!$A$300:$AP$363,COLUMN(情景假设!AP$300),0)</f>
        <v>4307.8162507497809</v>
      </c>
    </row>
    <row r="31" spans="1:61" x14ac:dyDescent="0.2">
      <c r="A31" s="23" t="s">
        <v>121</v>
      </c>
      <c r="B31" s="53"/>
      <c r="C31" s="54"/>
      <c r="D31" s="54"/>
      <c r="E31" s="54"/>
      <c r="F31" s="55"/>
      <c r="G31" s="53"/>
      <c r="H31" s="54"/>
      <c r="I31" s="54">
        <f>'历史数据 (2001-2022, 当年价) '!I31*I$77</f>
        <v>960.49923103428591</v>
      </c>
      <c r="J31" s="54">
        <f>'历史数据 (2001-2022, 当年价) '!J31*J$77</f>
        <v>990.62110956548941</v>
      </c>
      <c r="K31" s="55">
        <f>'历史数据 (2001-2022, 当年价) '!K31*K$77</f>
        <v>1105.3457185260063</v>
      </c>
      <c r="L31" s="53">
        <f>'历史数据 (2001-2022, 当年价) '!L31*L$77</f>
        <v>1209.7378757621632</v>
      </c>
      <c r="M31" s="54">
        <f>'历史数据 (2001-2022, 当年价) '!M31*M$77</f>
        <v>1267.9807982271564</v>
      </c>
      <c r="N31" s="54">
        <f>'历史数据 (2001-2022, 当年价) '!N31*N$77</f>
        <v>1347.8717215792374</v>
      </c>
      <c r="O31" s="54">
        <f>'历史数据 (2001-2022, 当年价) '!O31*O$77</f>
        <v>1421.466988732664</v>
      </c>
      <c r="P31" s="54">
        <f>'历史数据 (2001-2022, 当年价) '!P31*P$77</f>
        <v>1438.9096272736515</v>
      </c>
      <c r="Q31" s="53">
        <f>'历史数据 (2001-2022, 当年价) '!Q31*Q$77</f>
        <v>1489.8672732730606</v>
      </c>
      <c r="R31" s="54">
        <f>'历史数据 (2001-2022, 当年价) '!R31*R$77</f>
        <v>1658.8647683805762</v>
      </c>
      <c r="S31" s="54">
        <f>'历史数据 (2001-2022, 当年价) '!S31*S$77</f>
        <v>1760.7433815949707</v>
      </c>
      <c r="T31" s="54">
        <f>'历史数据 (2001-2022, 当年价) '!T31*T$77</f>
        <v>1740.091712310071</v>
      </c>
      <c r="U31" s="55">
        <f>'历史数据 (2001-2022, 当年价) '!U31*U$77</f>
        <v>1649.6368760600501</v>
      </c>
      <c r="V31" s="54">
        <f>'历史数据 (2001-2022, 当年价) '!V31*V$77</f>
        <v>1909.953713647637</v>
      </c>
      <c r="W31" s="54">
        <f>'历史数据 (2001-2022, 当年价) '!W31*W$77</f>
        <v>1947.9528299445335</v>
      </c>
      <c r="X31" s="100">
        <f>VLOOKUP($A31,情景假设!$A$300:$AP$363,COLUMN(情景假设!E$300),0)</f>
        <v>1957.257650842949</v>
      </c>
      <c r="Y31" s="100">
        <f>VLOOKUP($A31,情景假设!$A$300:$AP$363,COLUMN(情景假设!F$300),0)</f>
        <v>1982.3184015421491</v>
      </c>
      <c r="Z31" s="101">
        <f>VLOOKUP($A31,情景假设!$A$300:$AP$363,COLUMN(情景假设!G$300),0)</f>
        <v>2018.9695105887081</v>
      </c>
      <c r="AA31" s="65">
        <f>VLOOKUP($A31,情景假设!$A$300:$AP$363,COLUMN(情景假设!H$300),0)</f>
        <v>2063.4795206582171</v>
      </c>
      <c r="AB31" s="100">
        <f>VLOOKUP($A31,情景假设!$A$300:$AP$363,COLUMN(情景假设!I$300),0)</f>
        <v>2113.9751473626079</v>
      </c>
      <c r="AC31" s="100">
        <f>VLOOKUP($A31,情景假设!$A$300:$AP$363,COLUMN(情景假设!J$300),0)</f>
        <v>2168.9632575365358</v>
      </c>
      <c r="AD31" s="100">
        <f>VLOOKUP($A31,情景假设!$A$300:$AP$363,COLUMN(情景假设!K$300),0)</f>
        <v>2226.795875147935</v>
      </c>
      <c r="AE31" s="102">
        <f>VLOOKUP($A31,情景假设!$A$300:$AP$363,COLUMN(情景假设!L$300),0)</f>
        <v>2285.6398969943298</v>
      </c>
      <c r="AF31" s="100">
        <f>VLOOKUP($A31,情景假设!$A$300:$AP$363,COLUMN(情景假设!M$300),0)</f>
        <v>2343.7444156095412</v>
      </c>
      <c r="AG31" s="100">
        <f>VLOOKUP($A31,情景假设!$A$300:$AP$363,COLUMN(情景假设!N$300),0)</f>
        <v>2400.3459647820118</v>
      </c>
      <c r="AH31" s="100">
        <f>VLOOKUP($A31,情景假设!$A$300:$AP$363,COLUMN(情景假设!O$300),0)</f>
        <v>2454.9194839464781</v>
      </c>
      <c r="AI31" s="100">
        <f>VLOOKUP($A31,情景假设!$A$300:$AP$363,COLUMN(情景假设!P$300),0)</f>
        <v>2506.9123756462041</v>
      </c>
      <c r="AJ31" s="101">
        <f>VLOOKUP($A31,情景假设!$A$300:$AP$363,COLUMN(情景假设!Q$300),0)</f>
        <v>2555.7491008814891</v>
      </c>
      <c r="AK31" s="65">
        <f>VLOOKUP($A31,情景假设!$A$300:$AP$363,COLUMN(情景假设!R$300),0)</f>
        <v>2600.9351413149998</v>
      </c>
      <c r="AL31" s="100">
        <f>VLOOKUP($A31,情景假设!$A$300:$AP$363,COLUMN(情景假设!S$300),0)</f>
        <v>2642.3710473356709</v>
      </c>
      <c r="AM31" s="100">
        <f>VLOOKUP($A31,情景假设!$A$300:$AP$363,COLUMN(情景假设!T$300),0)</f>
        <v>2680.0827165668202</v>
      </c>
      <c r="AN31" s="100">
        <f>VLOOKUP($A31,情景假设!$A$300:$AP$363,COLUMN(情景假设!U$300),0)</f>
        <v>2714.125046127087</v>
      </c>
      <c r="AO31" s="66">
        <f>VLOOKUP($A31,情景假设!$A$300:$AP$363,COLUMN(情景假设!V$300),0)</f>
        <v>2744.5800908583578</v>
      </c>
      <c r="AP31" s="100">
        <f>VLOOKUP($A31,情景假设!$A$300:$AP$363,COLUMN(情景假设!W$300),0)</f>
        <v>2771.5550436788649</v>
      </c>
      <c r="AQ31" s="100">
        <f>VLOOKUP($A31,情景假设!$A$300:$AP$363,COLUMN(情景假设!X$300),0)</f>
        <v>2795.1800877983292</v>
      </c>
      <c r="AR31" s="100">
        <f>VLOOKUP($A31,情景假设!$A$300:$AP$363,COLUMN(情景假设!Y$300),0)</f>
        <v>2815.6061687072879</v>
      </c>
      <c r="AS31" s="100">
        <f>VLOOKUP($A31,情景假设!$A$300:$AP$363,COLUMN(情景假设!Z$300),0)</f>
        <v>2833.002731209463</v>
      </c>
      <c r="AT31" s="100">
        <f>VLOOKUP($A31,情景假设!$A$300:$AP$363,COLUMN(情景假设!AA$300),0)</f>
        <v>2847.55546347162</v>
      </c>
      <c r="AU31" s="65">
        <f>VLOOKUP($A31,情景假设!$A$300:$AP$363,COLUMN(情景假设!AB$300),0)</f>
        <v>2859.4640862867741</v>
      </c>
      <c r="AV31" s="100">
        <f>VLOOKUP($A31,情景假设!$A$300:$AP$363,COLUMN(情景假设!AC$300),0)</f>
        <v>2868.9402216441272</v>
      </c>
      <c r="AW31" s="100">
        <f>VLOOKUP($A31,情景假设!$A$300:$AP$363,COLUMN(情景假设!AD$300),0)</f>
        <v>2876.2053704242171</v>
      </c>
      <c r="AX31" s="100">
        <f>VLOOKUP($A31,情景假设!$A$300:$AP$363,COLUMN(情景假设!AE$300),0)</f>
        <v>2881.489024726553</v>
      </c>
      <c r="AY31" s="102">
        <f>VLOOKUP($A31,情景假设!$A$300:$AP$363,COLUMN(情景假设!AF$300),0)</f>
        <v>2885.0269361126639</v>
      </c>
      <c r="AZ31" s="65">
        <f>VLOOKUP($A31,情景假设!$A$300:$AP$363,COLUMN(情景假设!AG$300),0)</f>
        <v>2887.0595570147789</v>
      </c>
      <c r="BA31" s="100">
        <f>VLOOKUP($A31,情景假设!$A$300:$AP$363,COLUMN(情景假设!AH$300),0)</f>
        <v>2887.83066880762</v>
      </c>
      <c r="BB31" s="100">
        <f>VLOOKUP($A31,情景假设!$A$300:$AP$363,COLUMN(情景假设!AI$300),0)</f>
        <v>2887.586206639884</v>
      </c>
      <c r="BC31" s="100">
        <f>VLOOKUP($A31,情景假设!$A$300:$AP$363,COLUMN(情景假设!AJ$300),0)</f>
        <v>2886.5732881285908</v>
      </c>
      <c r="BD31" s="66">
        <f>VLOOKUP($A31,情景假设!$A$300:$AP$363,COLUMN(情景假设!AK$300),0)</f>
        <v>2885.0394504743131</v>
      </c>
      <c r="BE31" s="100">
        <f>VLOOKUP($A31,情景假设!$A$300:$AP$363,COLUMN(情景假设!AL$300),0)</f>
        <v>2883.2320984879138</v>
      </c>
      <c r="BF31" s="100">
        <f>VLOOKUP($A31,情景假设!$A$300:$AP$363,COLUMN(情景假设!AM$300),0)</f>
        <v>2881.3981644462419</v>
      </c>
      <c r="BG31" s="100">
        <f>VLOOKUP($A31,情景假设!$A$300:$AP$363,COLUMN(情景假设!AN$300),0)</f>
        <v>2879.7839796255898</v>
      </c>
      <c r="BH31" s="100">
        <f>VLOOKUP($A31,情景假设!$A$300:$AP$363,COLUMN(情景假设!AO$300),0)</f>
        <v>2878.63535680012</v>
      </c>
      <c r="BI31" s="102">
        <f>VLOOKUP($A31,情景假设!$A$300:$AP$363,COLUMN(情景假设!AP$300),0)</f>
        <v>2878.1978829370341</v>
      </c>
    </row>
    <row r="32" spans="1:61" x14ac:dyDescent="0.2">
      <c r="A32" s="23" t="s">
        <v>122</v>
      </c>
      <c r="B32" s="53"/>
      <c r="C32" s="54"/>
      <c r="D32" s="54"/>
      <c r="E32" s="54"/>
      <c r="F32" s="55"/>
      <c r="G32" s="53"/>
      <c r="H32" s="54"/>
      <c r="I32" s="54">
        <f>'历史数据 (2001-2022, 当年价) '!I32*I$77</f>
        <v>1237.2348438757313</v>
      </c>
      <c r="J32" s="54">
        <f>'历史数据 (2001-2022, 当年价) '!J32*J$77</f>
        <v>1260.7885849418121</v>
      </c>
      <c r="K32" s="55">
        <f>'历史数据 (2001-2022, 当年价) '!K32*K$77</f>
        <v>1389.6603169510863</v>
      </c>
      <c r="L32" s="53">
        <f>'历史数据 (2001-2022, 当年价) '!L32*L$77</f>
        <v>1498.203935994324</v>
      </c>
      <c r="M32" s="54">
        <f>'历史数据 (2001-2022, 当年价) '!M32*M$77</f>
        <v>1581.7453247763906</v>
      </c>
      <c r="N32" s="54">
        <f>'历史数据 (2001-2022, 当年价) '!N32*N$77</f>
        <v>1705.4469690205001</v>
      </c>
      <c r="O32" s="54">
        <f>'历史数据 (2001-2022, 当年价) '!O32*O$77</f>
        <v>1857.428402654961</v>
      </c>
      <c r="P32" s="54">
        <f>'历史数据 (2001-2022, 当年价) '!P32*P$77</f>
        <v>1864.3612617991985</v>
      </c>
      <c r="Q32" s="53">
        <f>'历史数据 (2001-2022, 当年价) '!Q32*Q$77</f>
        <v>1877.6232138558726</v>
      </c>
      <c r="R32" s="54">
        <f>'历史数据 (2001-2022, 当年价) '!R32*R$77</f>
        <v>2073.499402210462</v>
      </c>
      <c r="S32" s="54">
        <f>'历史数据 (2001-2022, 当年价) '!S32*S$77</f>
        <v>2225.6176241314952</v>
      </c>
      <c r="T32" s="54">
        <f>'历史数据 (2001-2022, 当年价) '!T32*T$77</f>
        <v>2169.4713333944724</v>
      </c>
      <c r="U32" s="55">
        <f>'历史数据 (2001-2022, 当年价) '!U32*U$77</f>
        <v>1972.7493616245627</v>
      </c>
      <c r="V32" s="54">
        <f>'历史数据 (2001-2022, 当年价) '!V32*V$77</f>
        <v>2360.0523650119308</v>
      </c>
      <c r="W32" s="54">
        <f>'历史数据 (2001-2022, 当年价) '!W32*W$77</f>
        <v>2335.0838323778685</v>
      </c>
      <c r="X32" s="100">
        <f>VLOOKUP($A32,情景假设!$A$300:$AP$363,COLUMN(情景假设!E$300),0)</f>
        <v>2343.5564224568689</v>
      </c>
      <c r="Y32" s="100">
        <f>VLOOKUP($A32,情景假设!$A$300:$AP$363,COLUMN(情景假设!F$300),0)</f>
        <v>2367.265200221043</v>
      </c>
      <c r="Z32" s="101">
        <f>VLOOKUP($A32,情景假设!$A$300:$AP$363,COLUMN(情景假设!G$300),0)</f>
        <v>2403.7871561574511</v>
      </c>
      <c r="AA32" s="65">
        <f>VLOOKUP($A32,情景假设!$A$300:$AP$363,COLUMN(情景假设!H$300),0)</f>
        <v>2450.8367272760488</v>
      </c>
      <c r="AB32" s="100">
        <f>VLOOKUP($A32,情景假设!$A$300:$AP$363,COLUMN(情景假设!I$300),0)</f>
        <v>2506.3647325534248</v>
      </c>
      <c r="AC32" s="100">
        <f>VLOOKUP($A32,情景假设!$A$300:$AP$363,COLUMN(情景假设!J$300),0)</f>
        <v>2568.2693849868542</v>
      </c>
      <c r="AD32" s="100">
        <f>VLOOKUP($A32,情景假设!$A$300:$AP$363,COLUMN(情景假设!K$300),0)</f>
        <v>2634.257244102896</v>
      </c>
      <c r="AE32" s="102">
        <f>VLOOKUP($A32,情景假设!$A$300:$AP$363,COLUMN(情景假设!L$300),0)</f>
        <v>2701.7924700202661</v>
      </c>
      <c r="AF32" s="100">
        <f>VLOOKUP($A32,情景假设!$A$300:$AP$363,COLUMN(情景假设!M$300),0)</f>
        <v>2768.485780439491</v>
      </c>
      <c r="AG32" s="100">
        <f>VLOOKUP($A32,情景假设!$A$300:$AP$363,COLUMN(情景假设!N$300),0)</f>
        <v>2833.420953019026</v>
      </c>
      <c r="AH32" s="100">
        <f>VLOOKUP($A32,情景假设!$A$300:$AP$363,COLUMN(情景假设!O$300),0)</f>
        <v>2896.048330941655</v>
      </c>
      <c r="AI32" s="100">
        <f>VLOOKUP($A32,情景假设!$A$300:$AP$363,COLUMN(情景假设!P$300),0)</f>
        <v>2955.7916388543999</v>
      </c>
      <c r="AJ32" s="101">
        <f>VLOOKUP($A32,情景假设!$A$300:$AP$363,COLUMN(情景假设!Q$300),0)</f>
        <v>3012.0525224382982</v>
      </c>
      <c r="AK32" s="65">
        <f>VLOOKUP($A32,情景假设!$A$300:$AP$363,COLUMN(情景假设!R$300),0)</f>
        <v>3064.3172915882678</v>
      </c>
      <c r="AL32" s="100">
        <f>VLOOKUP($A32,情景假设!$A$300:$AP$363,COLUMN(情景假设!S$300),0)</f>
        <v>3112.479735045707</v>
      </c>
      <c r="AM32" s="100">
        <f>VLOOKUP($A32,情景假设!$A$300:$AP$363,COLUMN(情景假设!T$300),0)</f>
        <v>3156.562783990576</v>
      </c>
      <c r="AN32" s="100">
        <f>VLOOKUP($A32,情景假设!$A$300:$AP$363,COLUMN(情景假设!U$300),0)</f>
        <v>3196.6193164019442</v>
      </c>
      <c r="AO32" s="66">
        <f>VLOOKUP($A32,情景假设!$A$300:$AP$363,COLUMN(情景假设!V$300),0)</f>
        <v>3232.7303812111668</v>
      </c>
      <c r="AP32" s="100">
        <f>VLOOKUP($A32,情景假设!$A$300:$AP$363,COLUMN(情景假设!W$300),0)</f>
        <v>3265.0032442473989</v>
      </c>
      <c r="AQ32" s="100">
        <f>VLOOKUP($A32,情景假设!$A$300:$AP$363,COLUMN(情景假设!X$300),0)</f>
        <v>3293.5693019523351</v>
      </c>
      <c r="AR32" s="100">
        <f>VLOOKUP($A32,情景假设!$A$300:$AP$363,COLUMN(情景假设!Y$300),0)</f>
        <v>3318.581907403684</v>
      </c>
      <c r="AS32" s="100">
        <f>VLOOKUP($A32,情景假设!$A$300:$AP$363,COLUMN(情景假设!Z$300),0)</f>
        <v>3340.2141510154379</v>
      </c>
      <c r="AT32" s="100">
        <f>VLOOKUP($A32,情景假设!$A$300:$AP$363,COLUMN(情景假设!AA$300),0)</f>
        <v>3358.6566355158939</v>
      </c>
      <c r="AU32" s="65">
        <f>VLOOKUP($A32,情景假设!$A$300:$AP$363,COLUMN(情景假设!AB$300),0)</f>
        <v>3374.1152815796158</v>
      </c>
      <c r="AV32" s="100">
        <f>VLOOKUP($A32,情景假设!$A$300:$AP$363,COLUMN(情景假设!AC$300),0)</f>
        <v>3386.8091969436559</v>
      </c>
      <c r="AW32" s="100">
        <f>VLOOKUP($A32,情景假设!$A$300:$AP$363,COLUMN(情景假设!AD$300),0)</f>
        <v>3396.968638097258</v>
      </c>
      <c r="AX32" s="100">
        <f>VLOOKUP($A32,情景假设!$A$300:$AP$363,COLUMN(情景假设!AE$300),0)</f>
        <v>3404.8330898185882</v>
      </c>
      <c r="AY32" s="102">
        <f>VLOOKUP($A32,情景假设!$A$300:$AP$363,COLUMN(情景假设!AF$300),0)</f>
        <v>3410.6494840458022</v>
      </c>
      <c r="AZ32" s="65">
        <f>VLOOKUP($A32,情景假设!$A$300:$AP$363,COLUMN(情景假设!AG$300),0)</f>
        <v>3414.6705759093338</v>
      </c>
      <c r="BA32" s="100">
        <f>VLOOKUP($A32,情景假设!$A$300:$AP$363,COLUMN(情景假设!AH$300),0)</f>
        <v>3417.1534912951211</v>
      </c>
      <c r="BB32" s="100">
        <f>VLOOKUP($A32,情景假设!$A$300:$AP$363,COLUMN(情景假设!AI$300),0)</f>
        <v>3418.358457123612</v>
      </c>
      <c r="BC32" s="100">
        <f>VLOOKUP($A32,情景假设!$A$300:$AP$363,COLUMN(情景假设!AJ$300),0)</f>
        <v>3418.5477226686512</v>
      </c>
      <c r="BD32" s="66">
        <f>VLOOKUP($A32,情景假设!$A$300:$AP$363,COLUMN(情景假设!AK$300),0)</f>
        <v>3417.9846777460548</v>
      </c>
      <c r="BE32" s="100">
        <f>VLOOKUP($A32,情景假设!$A$300:$AP$363,COLUMN(情景假设!AL$300),0)</f>
        <v>3416.933171503772</v>
      </c>
      <c r="BF32" s="100">
        <f>VLOOKUP($A32,情景假设!$A$300:$AP$363,COLUMN(情景假设!AM$300),0)</f>
        <v>3415.6570338649772</v>
      </c>
      <c r="BG32" s="100">
        <f>VLOOKUP($A32,情景假设!$A$300:$AP$363,COLUMN(情景假设!AN$300),0)</f>
        <v>3414.4198004249238</v>
      </c>
      <c r="BH32" s="100">
        <f>VLOOKUP($A32,情景假设!$A$300:$AP$363,COLUMN(情景假设!AO$300),0)</f>
        <v>3413.484640788849</v>
      </c>
      <c r="BI32" s="102">
        <f>VLOOKUP($A32,情景假设!$A$300:$AP$363,COLUMN(情景假设!AP$300),0)</f>
        <v>3413.1144899635478</v>
      </c>
    </row>
    <row r="33" spans="1:61" x14ac:dyDescent="0.2">
      <c r="A33" s="23" t="s">
        <v>86</v>
      </c>
      <c r="B33" s="53"/>
      <c r="C33" s="54"/>
      <c r="D33" s="54"/>
      <c r="E33" s="54"/>
      <c r="F33" s="55"/>
      <c r="G33" s="53"/>
      <c r="H33" s="54"/>
      <c r="I33" s="54">
        <f>'历史数据 (2001-2022, 当年价) '!I33*I$77</f>
        <v>4625.6513765876116</v>
      </c>
      <c r="J33" s="54">
        <f>'历史数据 (2001-2022, 当年价) '!J33*J$77</f>
        <v>4612.8602684459884</v>
      </c>
      <c r="K33" s="55">
        <f>'历史数据 (2001-2022, 当年价) '!K33*K$77</f>
        <v>4909.6595710962438</v>
      </c>
      <c r="L33" s="53">
        <f>'历史数据 (2001-2022, 当年价) '!L33*L$77</f>
        <v>5076.1339274281618</v>
      </c>
      <c r="M33" s="54">
        <f>'历史数据 (2001-2022, 当年价) '!M33*M$77</f>
        <v>5136.8917752740663</v>
      </c>
      <c r="N33" s="54">
        <f>'历史数据 (2001-2022, 当年价) '!N33*N$77</f>
        <v>5177.5177742301576</v>
      </c>
      <c r="O33" s="54">
        <f>'历史数据 (2001-2022, 当年价) '!O33*O$77</f>
        <v>5231.8795946876407</v>
      </c>
      <c r="P33" s="54">
        <f>'历史数据 (2001-2022, 当年价) '!P33*P$77</f>
        <v>5330.8239788952933</v>
      </c>
      <c r="Q33" s="53">
        <f>'历史数据 (2001-2022, 当年价) '!Q33*Q$77</f>
        <v>5550.8237809702714</v>
      </c>
      <c r="R33" s="54">
        <f>'历史数据 (2001-2022, 当年价) '!R33*R$77</f>
        <v>5888.2933870137658</v>
      </c>
      <c r="S33" s="54">
        <f>'历史数据 (2001-2022, 当年价) '!S33*S$77</f>
        <v>6238.1949839855151</v>
      </c>
      <c r="T33" s="54">
        <f>'历史数据 (2001-2022, 当年价) '!T33*T$77</f>
        <v>6315.3940380225322</v>
      </c>
      <c r="U33" s="55">
        <f>'历史数据 (2001-2022, 当年价) '!U33*U$77</f>
        <v>6152.0529589530752</v>
      </c>
      <c r="V33" s="54">
        <f>'历史数据 (2001-2022, 当年价) '!V33*V$77</f>
        <v>6456.6953675432605</v>
      </c>
      <c r="W33" s="54">
        <f>'历史数据 (2001-2022, 当年价) '!W33*W$77</f>
        <v>6224.4128368227912</v>
      </c>
      <c r="X33" s="100">
        <f>VLOOKUP($A33,情景假设!$A$300:$AP$363,COLUMN(情景假设!E$300),0)</f>
        <v>6238.766864041866</v>
      </c>
      <c r="Y33" s="100">
        <f>VLOOKUP($A33,情景假设!$A$300:$AP$363,COLUMN(情景假设!F$300),0)</f>
        <v>6279.1371456003226</v>
      </c>
      <c r="Z33" s="101">
        <f>VLOOKUP($A33,情景假设!$A$300:$AP$363,COLUMN(情景假设!G$300),0)</f>
        <v>6341.6488641787837</v>
      </c>
      <c r="AA33" s="65">
        <f>VLOOKUP($A33,情景假设!$A$300:$AP$363,COLUMN(情景假设!H$300),0)</f>
        <v>6421.2156969222906</v>
      </c>
      <c r="AB33" s="100">
        <f>VLOOKUP($A33,情景假设!$A$300:$AP$363,COLUMN(情景假设!I$300),0)</f>
        <v>6507.3426301529744</v>
      </c>
      <c r="AC33" s="100">
        <f>VLOOKUP($A33,情景假设!$A$300:$AP$363,COLUMN(情景假设!J$300),0)</f>
        <v>6587.6665728346798</v>
      </c>
      <c r="AD33" s="100">
        <f>VLOOKUP($A33,情景假设!$A$300:$AP$363,COLUMN(情景假设!K$300),0)</f>
        <v>6649.2281834463674</v>
      </c>
      <c r="AE33" s="102">
        <f>VLOOKUP($A33,情景假设!$A$300:$AP$363,COLUMN(情景假设!L$300),0)</f>
        <v>6678.7121766106784</v>
      </c>
      <c r="AF33" s="100">
        <f>VLOOKUP($A33,情景假设!$A$300:$AP$363,COLUMN(情景假设!M$300),0)</f>
        <v>6666.7922053299399</v>
      </c>
      <c r="AG33" s="100">
        <f>VLOOKUP($A33,情景假设!$A$300:$AP$363,COLUMN(情景假设!N$300),0)</f>
        <v>6620.1420862856448</v>
      </c>
      <c r="AH33" s="100">
        <f>VLOOKUP($A33,情景假设!$A$300:$AP$363,COLUMN(情景假设!O$300),0)</f>
        <v>6549.6496279574676</v>
      </c>
      <c r="AI33" s="100">
        <f>VLOOKUP($A33,情景假设!$A$300:$AP$363,COLUMN(情景假设!P$300),0)</f>
        <v>6466.1139932403021</v>
      </c>
      <c r="AJ33" s="101">
        <f>VLOOKUP($A33,情景假设!$A$300:$AP$363,COLUMN(情景假设!Q$300),0)</f>
        <v>6379.9509768104263</v>
      </c>
      <c r="AK33" s="65">
        <f>VLOOKUP($A33,情景假设!$A$300:$AP$363,COLUMN(情景假设!R$300),0)</f>
        <v>6299.40083582843</v>
      </c>
      <c r="AL33" s="100">
        <f>VLOOKUP($A33,情景假设!$A$300:$AP$363,COLUMN(情景假设!S$300),0)</f>
        <v>6225.7045233289282</v>
      </c>
      <c r="AM33" s="100">
        <f>VLOOKUP($A33,情景假设!$A$300:$AP$363,COLUMN(情景假设!T$300),0)</f>
        <v>6158.4245127463764</v>
      </c>
      <c r="AN33" s="100">
        <f>VLOOKUP($A33,情景假设!$A$300:$AP$363,COLUMN(情景假设!U$300),0)</f>
        <v>6097.1530048237564</v>
      </c>
      <c r="AO33" s="66">
        <f>VLOOKUP($A33,情景假设!$A$300:$AP$363,COLUMN(情景假设!V$300),0)</f>
        <v>6041.508844497157</v>
      </c>
      <c r="AP33" s="100">
        <f>VLOOKUP($A33,情景假设!$A$300:$AP$363,COLUMN(情景假设!W$300),0)</f>
        <v>5991.1347251775924</v>
      </c>
      <c r="AQ33" s="100">
        <f>VLOOKUP($A33,情景假设!$A$300:$AP$363,COLUMN(情景假设!X$300),0)</f>
        <v>5945.6946498927637</v>
      </c>
      <c r="AR33" s="100">
        <f>VLOOKUP($A33,情景假设!$A$300:$AP$363,COLUMN(情景假设!Y$300),0)</f>
        <v>5904.8716225279841</v>
      </c>
      <c r="AS33" s="100">
        <f>VLOOKUP($A33,情景假设!$A$300:$AP$363,COLUMN(情景假设!Z$300),0)</f>
        <v>5868.3655457309515</v>
      </c>
      <c r="AT33" s="100">
        <f>VLOOKUP($A33,情景假设!$A$300:$AP$363,COLUMN(情景假设!AA$300),0)</f>
        <v>5835.8913049785242</v>
      </c>
      <c r="AU33" s="65">
        <f>VLOOKUP($A33,情景假设!$A$300:$AP$363,COLUMN(情景假设!AB$300),0)</f>
        <v>5807.177020898167</v>
      </c>
      <c r="AV33" s="100">
        <f>VLOOKUP($A33,情景假设!$A$300:$AP$363,COLUMN(情景假设!AC$300),0)</f>
        <v>5781.962454233977</v>
      </c>
      <c r="AW33" s="100">
        <f>VLOOKUP($A33,情景假设!$A$300:$AP$363,COLUMN(情景假设!AD$300),0)</f>
        <v>5759.9975498877584</v>
      </c>
      <c r="AX33" s="100">
        <f>VLOOKUP($A33,情景假设!$A$300:$AP$363,COLUMN(情景假设!AE$300),0)</f>
        <v>5741.0411082788914</v>
      </c>
      <c r="AY33" s="102">
        <f>VLOOKUP($A33,情景假设!$A$300:$AP$363,COLUMN(情景假设!AF$300),0)</f>
        <v>5724.8595738822441</v>
      </c>
      <c r="AZ33" s="65">
        <f>VLOOKUP($A33,情景假设!$A$300:$AP$363,COLUMN(情景假设!AG$300),0)</f>
        <v>5711.2259322436657</v>
      </c>
      <c r="BA33" s="100">
        <f>VLOOKUP($A33,情景假设!$A$300:$AP$363,COLUMN(情景假设!AH$300),0)</f>
        <v>5699.9187080579559</v>
      </c>
      <c r="BB33" s="100">
        <f>VLOOKUP($A33,情景假设!$A$300:$AP$363,COLUMN(情景假设!AI$300),0)</f>
        <v>5690.7210580408837</v>
      </c>
      <c r="BC33" s="100">
        <f>VLOOKUP($A33,情景假设!$A$300:$AP$363,COLUMN(情景假设!AJ$300),0)</f>
        <v>5683.4199533501169</v>
      </c>
      <c r="BD33" s="66">
        <f>VLOOKUP($A33,情景假设!$A$300:$AP$363,COLUMN(情景假设!AK$300),0)</f>
        <v>5677.8054472199738</v>
      </c>
      <c r="BE33" s="100">
        <f>VLOOKUP($A33,情景假设!$A$300:$AP$363,COLUMN(情景假设!AL$300),0)</f>
        <v>5673.6700242830584</v>
      </c>
      <c r="BF33" s="100">
        <f>VLOOKUP($A33,情景假设!$A$300:$AP$363,COLUMN(情景假设!AM$300),0)</f>
        <v>5670.8080287647763</v>
      </c>
      <c r="BG33" s="100">
        <f>VLOOKUP($A33,情景假设!$A$300:$AP$363,COLUMN(情景假设!AN$300),0)</f>
        <v>5669.0151693617936</v>
      </c>
      <c r="BH33" s="100">
        <f>VLOOKUP($A33,情景假设!$A$300:$AP$363,COLUMN(情景假设!AO$300),0)</f>
        <v>5668.0880991567547</v>
      </c>
      <c r="BI33" s="102">
        <f>VLOOKUP($A33,情景假设!$A$300:$AP$363,COLUMN(情景假设!AP$300),0)</f>
        <v>5667.8240693836287</v>
      </c>
    </row>
    <row r="34" spans="1:61" x14ac:dyDescent="0.2">
      <c r="A34" s="23" t="s">
        <v>123</v>
      </c>
      <c r="B34" s="53"/>
      <c r="C34" s="54"/>
      <c r="D34" s="54"/>
      <c r="E34" s="54"/>
      <c r="F34" s="55"/>
      <c r="G34" s="53"/>
      <c r="H34" s="54"/>
      <c r="I34" s="54">
        <f>'历史数据 (2001-2022, 当年价) '!I34*I$77</f>
        <v>10307.621181201201</v>
      </c>
      <c r="J34" s="54">
        <f>'历史数据 (2001-2022, 当年价) '!J34*J$77</f>
        <v>11197.59429543964</v>
      </c>
      <c r="K34" s="55">
        <f>'历史数据 (2001-2022, 当年价) '!K34*K$77</f>
        <v>12559.64137823792</v>
      </c>
      <c r="L34" s="53">
        <f>'历史数据 (2001-2022, 当年价) '!L34*L$77</f>
        <v>13842.358017782368</v>
      </c>
      <c r="M34" s="54">
        <f>'历史数据 (2001-2022, 当年价) '!M34*M$77</f>
        <v>14719.644806821092</v>
      </c>
      <c r="N34" s="54">
        <f>'历史数据 (2001-2022, 当年价) '!N34*N$77</f>
        <v>15675.043022632364</v>
      </c>
      <c r="O34" s="54">
        <f>'历史数据 (2001-2022, 当年价) '!O34*O$77</f>
        <v>16576.00180083466</v>
      </c>
      <c r="P34" s="54">
        <f>'历史数据 (2001-2022, 当年价) '!P34*P$77</f>
        <v>17219.725535205271</v>
      </c>
      <c r="Q34" s="53">
        <f>'历史数据 (2001-2022, 当年价) '!Q34*Q$77</f>
        <v>18098.41766921154</v>
      </c>
      <c r="R34" s="54">
        <f>'历史数据 (2001-2022, 当年价) '!R34*R$77</f>
        <v>19015.540655849214</v>
      </c>
      <c r="S34" s="54">
        <f>'历史数据 (2001-2022, 当年价) '!S34*S$77</f>
        <v>19615.361201046722</v>
      </c>
      <c r="T34" s="54">
        <f>'历史数据 (2001-2022, 当年价) '!T34*T$77</f>
        <v>19801.368225340564</v>
      </c>
      <c r="U34" s="55">
        <f>'历史数据 (2001-2022, 当年价) '!U34*U$77</f>
        <v>19806.415285139785</v>
      </c>
      <c r="V34" s="54">
        <f>'历史数据 (2001-2022, 当年价) '!V34*V$77</f>
        <v>22210.139333921907</v>
      </c>
      <c r="W34" s="54">
        <f>'历史数据 (2001-2022, 当年价) '!W34*W$77</f>
        <v>24050.846611769</v>
      </c>
      <c r="X34" s="100">
        <f>VLOOKUP($A34,情景假设!$A$300:$AP$363,COLUMN(情景假设!E$300),0)</f>
        <v>24338.741244127199</v>
      </c>
      <c r="Y34" s="100">
        <f>VLOOKUP($A34,情景假设!$A$300:$AP$363,COLUMN(情景假设!F$300),0)</f>
        <v>25048.555797504319</v>
      </c>
      <c r="Z34" s="101">
        <f>VLOOKUP($A34,情景假设!$A$300:$AP$363,COLUMN(情景假设!G$300),0)</f>
        <v>25945.145790720759</v>
      </c>
      <c r="AA34" s="65">
        <f>VLOOKUP($A34,情景假设!$A$300:$AP$363,COLUMN(情景假设!H$300),0)</f>
        <v>26814.089051790939</v>
      </c>
      <c r="AB34" s="100">
        <f>VLOOKUP($A34,情景假设!$A$300:$AP$363,COLUMN(情景假设!I$300),0)</f>
        <v>27608.240973052099</v>
      </c>
      <c r="AC34" s="100">
        <f>VLOOKUP($A34,情景假设!$A$300:$AP$363,COLUMN(情景假设!J$300),0)</f>
        <v>28326.38028145221</v>
      </c>
      <c r="AD34" s="100">
        <f>VLOOKUP($A34,情景假设!$A$300:$AP$363,COLUMN(情景假设!K$300),0)</f>
        <v>28968.631372176249</v>
      </c>
      <c r="AE34" s="102">
        <f>VLOOKUP($A34,情景假设!$A$300:$AP$363,COLUMN(情景假设!L$300),0)</f>
        <v>29536.383782187499</v>
      </c>
      <c r="AF34" s="100">
        <f>VLOOKUP($A34,情景假设!$A$300:$AP$363,COLUMN(情景假设!M$300),0)</f>
        <v>30032.83356670148</v>
      </c>
      <c r="AG34" s="100">
        <f>VLOOKUP($A34,情景假设!$A$300:$AP$363,COLUMN(情景假设!N$300),0)</f>
        <v>30464.868997714329</v>
      </c>
      <c r="AH34" s="100">
        <f>VLOOKUP($A34,情景假设!$A$300:$AP$363,COLUMN(情景假设!O$300),0)</f>
        <v>30841.110813395691</v>
      </c>
      <c r="AI34" s="100">
        <f>VLOOKUP($A34,情景假设!$A$300:$AP$363,COLUMN(情景假设!P$300),0)</f>
        <v>31171.095983609521</v>
      </c>
      <c r="AJ34" s="101">
        <f>VLOOKUP($A34,情景假设!$A$300:$AP$363,COLUMN(情景假设!Q$300),0)</f>
        <v>31465.103859103259</v>
      </c>
      <c r="AK34" s="65">
        <f>VLOOKUP($A34,情景假设!$A$300:$AP$363,COLUMN(情景假设!R$300),0)</f>
        <v>31732.239443446531</v>
      </c>
      <c r="AL34" s="100">
        <f>VLOOKUP($A34,情景假设!$A$300:$AP$363,COLUMN(情景假设!S$300),0)</f>
        <v>31974.895869516651</v>
      </c>
      <c r="AM34" s="100">
        <f>VLOOKUP($A34,情景假设!$A$300:$AP$363,COLUMN(情景假设!T$300),0)</f>
        <v>32193.824471870928</v>
      </c>
      <c r="AN34" s="100">
        <f>VLOOKUP($A34,情景假设!$A$300:$AP$363,COLUMN(情景假设!U$300),0)</f>
        <v>32389.86782223859</v>
      </c>
      <c r="AO34" s="66">
        <f>VLOOKUP($A34,情景假设!$A$300:$AP$363,COLUMN(情景假设!V$300),0)</f>
        <v>32563.951884414852</v>
      </c>
      <c r="AP34" s="100">
        <f>VLOOKUP($A34,情景假设!$A$300:$AP$363,COLUMN(情景假设!W$300),0)</f>
        <v>32717.078173540609</v>
      </c>
      <c r="AQ34" s="100">
        <f>VLOOKUP($A34,情景假设!$A$300:$AP$363,COLUMN(情景假设!X$300),0)</f>
        <v>32850.316004242981</v>
      </c>
      <c r="AR34" s="100">
        <f>VLOOKUP($A34,情景假设!$A$300:$AP$363,COLUMN(情景假设!Y$300),0)</f>
        <v>32964.794905315408</v>
      </c>
      <c r="AS34" s="100">
        <f>VLOOKUP($A34,情景假设!$A$300:$AP$363,COLUMN(情景假设!Z$300),0)</f>
        <v>33061.697271493933</v>
      </c>
      <c r="AT34" s="100">
        <f>VLOOKUP($A34,情景假设!$A$300:$AP$363,COLUMN(情景假设!AA$300),0)</f>
        <v>33142.251315607617</v>
      </c>
      <c r="AU34" s="65">
        <f>VLOOKUP($A34,情景假设!$A$300:$AP$363,COLUMN(情景假设!AB$300),0)</f>
        <v>33207.724377070532</v>
      </c>
      <c r="AV34" s="100">
        <f>VLOOKUP($A34,情景假设!$A$300:$AP$363,COLUMN(情景假设!AC$300),0)</f>
        <v>33259.416635481313</v>
      </c>
      <c r="AW34" s="100">
        <f>VLOOKUP($A34,情景假设!$A$300:$AP$363,COLUMN(情景假设!AD$300),0)</f>
        <v>33298.655271113319</v>
      </c>
      <c r="AX34" s="100">
        <f>VLOOKUP($A34,情景假设!$A$300:$AP$363,COLUMN(情景假设!AE$300),0)</f>
        <v>33326.789107410419</v>
      </c>
      <c r="AY34" s="102">
        <f>VLOOKUP($A34,情景假设!$A$300:$AP$363,COLUMN(情景假设!AF$300),0)</f>
        <v>33345.183764349167</v>
      </c>
      <c r="AZ34" s="65">
        <f>VLOOKUP($A34,情景假设!$A$300:$AP$363,COLUMN(情景假设!AG$300),0)</f>
        <v>33355.217345741978</v>
      </c>
      <c r="BA34" s="100">
        <f>VLOOKUP($A34,情景假设!$A$300:$AP$363,COLUMN(情景假设!AH$300),0)</f>
        <v>33358.276678315742</v>
      </c>
      <c r="BB34" s="100">
        <f>VLOOKUP($A34,情景假设!$A$300:$AP$363,COLUMN(情景假设!AI$300),0)</f>
        <v>33355.754115740281</v>
      </c>
      <c r="BC34" s="100">
        <f>VLOOKUP($A34,情景假设!$A$300:$AP$363,COLUMN(情景假设!AJ$300),0)</f>
        <v>33349.044916744002</v>
      </c>
      <c r="BD34" s="66">
        <f>VLOOKUP($A34,情景假设!$A$300:$AP$363,COLUMN(情景假设!AK$300),0)</f>
        <v>33339.545203063222</v>
      </c>
      <c r="BE34" s="100">
        <f>VLOOKUP($A34,情景假设!$A$300:$AP$363,COLUMN(情景假设!AL$300),0)</f>
        <v>33328.650500247903</v>
      </c>
      <c r="BF34" s="100">
        <f>VLOOKUP($A34,情景假设!$A$300:$AP$363,COLUMN(情景假设!AM$300),0)</f>
        <v>33317.754862297093</v>
      </c>
      <c r="BG34" s="100">
        <f>VLOOKUP($A34,情景假设!$A$300:$AP$363,COLUMN(情景假设!AN$300),0)</f>
        <v>33308.250579731757</v>
      </c>
      <c r="BH34" s="100">
        <f>VLOOKUP($A34,情景假设!$A$300:$AP$363,COLUMN(情景假设!AO$300),0)</f>
        <v>33301.528470027173</v>
      </c>
      <c r="BI34" s="102">
        <f>VLOOKUP($A34,情景假设!$A$300:$AP$363,COLUMN(情景假设!AP$300),0)</f>
        <v>33298.978749329137</v>
      </c>
    </row>
    <row r="35" spans="1:61" x14ac:dyDescent="0.2">
      <c r="A35" s="23" t="s">
        <v>88</v>
      </c>
      <c r="B35" s="53"/>
      <c r="C35" s="54"/>
      <c r="D35" s="54"/>
      <c r="E35" s="54"/>
      <c r="F35" s="55"/>
      <c r="G35" s="53"/>
      <c r="H35" s="54"/>
      <c r="I35" s="54">
        <f>'历史数据 (2001-2022, 当年价) '!I35*I$77</f>
        <v>3511.6514206275415</v>
      </c>
      <c r="J35" s="54">
        <f>'历史数据 (2001-2022, 当年价) '!J35*J$77</f>
        <v>3821.5095498952564</v>
      </c>
      <c r="K35" s="55">
        <f>'历史数据 (2001-2022, 当年价) '!K35*K$77</f>
        <v>4275.2149454151495</v>
      </c>
      <c r="L35" s="53">
        <f>'历史数据 (2001-2022, 当年价) '!L35*L$77</f>
        <v>4843.2978802049302</v>
      </c>
      <c r="M35" s="54">
        <f>'历史数据 (2001-2022, 当年价) '!M35*M$77</f>
        <v>5279.3535482292027</v>
      </c>
      <c r="N35" s="54">
        <f>'历史数据 (2001-2022, 当年价) '!N35*N$77</f>
        <v>5692.229568301681</v>
      </c>
      <c r="O35" s="54">
        <f>'历史数据 (2001-2022, 当年价) '!O35*O$77</f>
        <v>6128.5494472918117</v>
      </c>
      <c r="P35" s="54">
        <f>'历史数据 (2001-2022, 当年价) '!P35*P$77</f>
        <v>6389.8065097620865</v>
      </c>
      <c r="Q35" s="53">
        <f>'历史数据 (2001-2022, 当年价) '!Q35*Q$77</f>
        <v>6909.1742549297605</v>
      </c>
      <c r="R35" s="54">
        <f>'历史数据 (2001-2022, 当年价) '!R35*R$77</f>
        <v>7860.7353543383379</v>
      </c>
      <c r="S35" s="54">
        <f>'历史数据 (2001-2022, 当年价) '!S35*S$77</f>
        <v>8586.1343391029313</v>
      </c>
      <c r="T35" s="54">
        <f>'历史数据 (2001-2022, 当年价) '!T35*T$77</f>
        <v>8824.8451278281718</v>
      </c>
      <c r="U35" s="55">
        <f>'历史数据 (2001-2022, 当年价) '!U35*U$77</f>
        <v>9040.5154886877699</v>
      </c>
      <c r="V35" s="54">
        <f>'历史数据 (2001-2022, 当年价) '!V35*V$77</f>
        <v>11747.284288306733</v>
      </c>
      <c r="W35" s="54">
        <f>'历史数据 (2001-2022, 当年价) '!W35*W$77</f>
        <v>11527.535972617879</v>
      </c>
      <c r="X35" s="100">
        <f>VLOOKUP($A35,情景假设!$A$300:$AP$363,COLUMN(情景假设!E$300),0)</f>
        <v>11831.282935172339</v>
      </c>
      <c r="Y35" s="100">
        <f>VLOOKUP($A35,情景假设!$A$300:$AP$363,COLUMN(情景假设!F$300),0)</f>
        <v>12575.453707528221</v>
      </c>
      <c r="Z35" s="101">
        <f>VLOOKUP($A35,情景假设!$A$300:$AP$363,COLUMN(情景假设!G$300),0)</f>
        <v>13493.375123204851</v>
      </c>
      <c r="AA35" s="65">
        <f>VLOOKUP($A35,情景假设!$A$300:$AP$363,COLUMN(情景假设!H$300),0)</f>
        <v>14318.257987088549</v>
      </c>
      <c r="AB35" s="100">
        <f>VLOOKUP($A35,情景假设!$A$300:$AP$363,COLUMN(情景假设!I$300),0)</f>
        <v>15015.355349366881</v>
      </c>
      <c r="AC35" s="100">
        <f>VLOOKUP($A35,情景假设!$A$300:$AP$363,COLUMN(情景假设!J$300),0)</f>
        <v>15628.5605984047</v>
      </c>
      <c r="AD35" s="100">
        <f>VLOOKUP($A35,情景假设!$A$300:$AP$363,COLUMN(情景假设!K$300),0)</f>
        <v>16214.45574883217</v>
      </c>
      <c r="AE35" s="102">
        <f>VLOOKUP($A35,情景假设!$A$300:$AP$363,COLUMN(情景假设!L$300),0)</f>
        <v>16840.225086953051</v>
      </c>
      <c r="AF35" s="100">
        <f>VLOOKUP($A35,情景假设!$A$300:$AP$363,COLUMN(情景假设!M$300),0)</f>
        <v>17567.996733993401</v>
      </c>
      <c r="AG35" s="100">
        <f>VLOOKUP($A35,情景假设!$A$300:$AP$363,COLUMN(情景假设!N$300),0)</f>
        <v>18403.931825317221</v>
      </c>
      <c r="AH35" s="100">
        <f>VLOOKUP($A35,情景假设!$A$300:$AP$363,COLUMN(情景假设!O$300),0)</f>
        <v>19337.611133018239</v>
      </c>
      <c r="AI35" s="100">
        <f>VLOOKUP($A35,情景假设!$A$300:$AP$363,COLUMN(情景假设!P$300),0)</f>
        <v>20355.823269193381</v>
      </c>
      <c r="AJ35" s="101">
        <f>VLOOKUP($A35,情景假设!$A$300:$AP$363,COLUMN(情景假设!Q$300),0)</f>
        <v>21441.63862514414</v>
      </c>
      <c r="AK35" s="65">
        <f>VLOOKUP($A35,情景假设!$A$300:$AP$363,COLUMN(情景假设!R$300),0)</f>
        <v>22577.537206225479</v>
      </c>
      <c r="AL35" s="100">
        <f>VLOOKUP($A35,情景假设!$A$300:$AP$363,COLUMN(情景假设!S$300),0)</f>
        <v>23758.24901280642</v>
      </c>
      <c r="AM35" s="100">
        <f>VLOOKUP($A35,情景假设!$A$300:$AP$363,COLUMN(情景假设!T$300),0)</f>
        <v>24981.445829908651</v>
      </c>
      <c r="AN35" s="100">
        <f>VLOOKUP($A35,情景假设!$A$300:$AP$363,COLUMN(情景假设!U$300),0)</f>
        <v>26244.11880750112</v>
      </c>
      <c r="AO35" s="66">
        <f>VLOOKUP($A35,情景假设!$A$300:$AP$363,COLUMN(情景假设!V$300),0)</f>
        <v>27542.522521881059</v>
      </c>
      <c r="AP35" s="100">
        <f>VLOOKUP($A35,情景假设!$A$300:$AP$363,COLUMN(情景假设!W$300),0)</f>
        <v>28872.123874326</v>
      </c>
      <c r="AQ35" s="100">
        <f>VLOOKUP($A35,情景假设!$A$300:$AP$363,COLUMN(情景假设!X$300),0)</f>
        <v>30227.557823901749</v>
      </c>
      <c r="AR35" s="100">
        <f>VLOOKUP($A35,情景假设!$A$300:$AP$363,COLUMN(情景假设!Y$300),0)</f>
        <v>31602.592127434429</v>
      </c>
      <c r="AS35" s="100">
        <f>VLOOKUP($A35,情景假设!$A$300:$AP$363,COLUMN(情景假设!Z$300),0)</f>
        <v>32990.103396954197</v>
      </c>
      <c r="AT35" s="100">
        <f>VLOOKUP($A35,情景假设!$A$300:$AP$363,COLUMN(情景假设!AA$300),0)</f>
        <v>34382.066869862188</v>
      </c>
      <c r="AU35" s="65">
        <f>VLOOKUP($A35,情景假设!$A$300:$AP$363,COLUMN(情景假设!AB$300),0)</f>
        <v>35769.562305458901</v>
      </c>
      <c r="AV35" s="100">
        <f>VLOOKUP($A35,情景假设!$A$300:$AP$363,COLUMN(情景假设!AC$300),0)</f>
        <v>37142.798359107117</v>
      </c>
      <c r="AW35" s="100">
        <f>VLOOKUP($A35,情景假设!$A$300:$AP$363,COLUMN(情景假设!AD$300),0)</f>
        <v>38491.157628641588</v>
      </c>
      <c r="AX35" s="100">
        <f>VLOOKUP($A35,情景假设!$A$300:$AP$363,COLUMN(情景假设!AE$300),0)</f>
        <v>39803.264304728596</v>
      </c>
      <c r="AY35" s="102">
        <f>VLOOKUP($A35,情景假设!$A$300:$AP$363,COLUMN(情景假设!AF$300),0)</f>
        <v>41067.075978291126</v>
      </c>
      <c r="AZ35" s="65">
        <f>VLOOKUP($A35,情景假设!$A$300:$AP$363,COLUMN(情景假设!AG$300),0)</f>
        <v>42270.000658037257</v>
      </c>
      <c r="BA35" s="100">
        <f>VLOOKUP($A35,情景假设!$A$300:$AP$363,COLUMN(情景假设!AH$300),0)</f>
        <v>43399.039428413118</v>
      </c>
      <c r="BB35" s="100">
        <f>VLOOKUP($A35,情景假设!$A$300:$AP$363,COLUMN(情景假设!AI$300),0)</f>
        <v>44440.954437541543</v>
      </c>
      <c r="BC35" s="100">
        <f>VLOOKUP($A35,情景假设!$A$300:$AP$363,COLUMN(情景假设!AJ$300),0)</f>
        <v>45382.461057122651</v>
      </c>
      <c r="BD35" s="66">
        <f>VLOOKUP($A35,情景假设!$A$300:$AP$363,COLUMN(情景假设!AK$300),0)</f>
        <v>46210.442120424093</v>
      </c>
      <c r="BE35" s="100">
        <f>VLOOKUP($A35,情景假设!$A$300:$AP$363,COLUMN(情景假设!AL$300),0)</f>
        <v>46912.181146696043</v>
      </c>
      <c r="BF35" s="100">
        <f>VLOOKUP($A35,情景假设!$A$300:$AP$363,COLUMN(情景假设!AM$300),0)</f>
        <v>47475.610434622162</v>
      </c>
      <c r="BG35" s="100">
        <f>VLOOKUP($A35,情景假设!$A$300:$AP$363,COLUMN(情景假设!AN$300),0)</f>
        <v>47889.568895040502</v>
      </c>
      <c r="BH35" s="100">
        <f>VLOOKUP($A35,情景假设!$A$300:$AP$363,COLUMN(情景假设!AO$300),0)</f>
        <v>48144.063541558433</v>
      </c>
      <c r="BI35" s="102">
        <f>VLOOKUP($A35,情景假设!$A$300:$AP$363,COLUMN(情景假设!AP$300),0)</f>
        <v>48230.527718812817</v>
      </c>
    </row>
    <row r="36" spans="1:61" x14ac:dyDescent="0.2">
      <c r="A36" s="23" t="s">
        <v>89</v>
      </c>
      <c r="B36" s="53"/>
      <c r="C36" s="54"/>
      <c r="D36" s="54"/>
      <c r="E36" s="54"/>
      <c r="F36" s="55"/>
      <c r="G36" s="53"/>
      <c r="H36" s="54"/>
      <c r="I36" s="54">
        <f>'历史数据 (2001-2022, 当年价) '!I36*I$77</f>
        <v>859.11546311248117</v>
      </c>
      <c r="J36" s="54">
        <f>'历史数据 (2001-2022, 当年价) '!J36*J$77</f>
        <v>897.45936104525651</v>
      </c>
      <c r="K36" s="55">
        <f>'历史数据 (2001-2022, 当年价) '!K36*K$77</f>
        <v>968.27646768736281</v>
      </c>
      <c r="L36" s="53">
        <f>'历史数据 (2001-2022, 当年价) '!L36*L$77</f>
        <v>1032.7418508640769</v>
      </c>
      <c r="M36" s="54">
        <f>'历史数据 (2001-2022, 当年价) '!M36*M$77</f>
        <v>1111.9581986161706</v>
      </c>
      <c r="N36" s="54">
        <f>'历史数据 (2001-2022, 当年价) '!N36*N$77</f>
        <v>1165.1176258004402</v>
      </c>
      <c r="O36" s="54">
        <f>'历史数据 (2001-2022, 当年价) '!O36*O$77</f>
        <v>1211.9788518565749</v>
      </c>
      <c r="P36" s="54">
        <f>'历史数据 (2001-2022, 当年价) '!P36*P$77</f>
        <v>1278.5924910259603</v>
      </c>
      <c r="Q36" s="53">
        <f>'历史数据 (2001-2022, 当年价) '!Q36*Q$77</f>
        <v>1323.8726547695678</v>
      </c>
      <c r="R36" s="54">
        <f>'历史数据 (2001-2022, 当年价) '!R36*R$77</f>
        <v>1417.7596020439064</v>
      </c>
      <c r="S36" s="54">
        <f>'历史数据 (2001-2022, 当年价) '!S36*S$77</f>
        <v>1518.9474356656292</v>
      </c>
      <c r="T36" s="54">
        <f>'历史数据 (2001-2022, 当年价) '!T36*T$77</f>
        <v>1638.7965466907137</v>
      </c>
      <c r="U36" s="55">
        <f>'历史数据 (2001-2022, 当年价) '!U36*U$77</f>
        <v>1620.1904872999933</v>
      </c>
      <c r="V36" s="54">
        <f>'历史数据 (2001-2022, 当年价) '!V36*V$77</f>
        <v>1808.38361047637</v>
      </c>
      <c r="W36" s="54">
        <f>'历史数据 (2001-2022, 当年价) '!W36*W$77</f>
        <v>1857.221055664822</v>
      </c>
      <c r="X36" s="100">
        <f>VLOOKUP($A36,情景假设!$A$300:$AP$363,COLUMN(情景假设!E$300),0)</f>
        <v>1885.4747230334351</v>
      </c>
      <c r="Y36" s="100">
        <f>VLOOKUP($A36,情景假设!$A$300:$AP$363,COLUMN(情景假设!F$300),0)</f>
        <v>1954.9872201538849</v>
      </c>
      <c r="Z36" s="101">
        <f>VLOOKUP($A36,情景假设!$A$300:$AP$363,COLUMN(情景假设!G$300),0)</f>
        <v>2042.259919306088</v>
      </c>
      <c r="AA36" s="65">
        <f>VLOOKUP($A36,情景假设!$A$300:$AP$363,COLUMN(情景假设!H$300),0)</f>
        <v>2125.3993175078749</v>
      </c>
      <c r="AB36" s="100">
        <f>VLOOKUP($A36,情景假设!$A$300:$AP$363,COLUMN(情景假设!I$300),0)</f>
        <v>2199.9563687177651</v>
      </c>
      <c r="AC36" s="100">
        <f>VLOOKUP($A36,情景假设!$A$300:$AP$363,COLUMN(情景假设!J$300),0)</f>
        <v>2266.4906967405209</v>
      </c>
      <c r="AD36" s="100">
        <f>VLOOKUP($A36,情景假设!$A$300:$AP$363,COLUMN(情景假设!K$300),0)</f>
        <v>2325.854218428954</v>
      </c>
      <c r="AE36" s="102">
        <f>VLOOKUP($A36,情景假设!$A$300:$AP$363,COLUMN(情景假设!L$300),0)</f>
        <v>2379.151237833069</v>
      </c>
      <c r="AF36" s="100">
        <f>VLOOKUP($A36,情景假设!$A$300:$AP$363,COLUMN(情景假设!M$300),0)</f>
        <v>2427.5152680490301</v>
      </c>
      <c r="AG36" s="100">
        <f>VLOOKUP($A36,情景假设!$A$300:$AP$363,COLUMN(情景假设!N$300),0)</f>
        <v>2471.4945774085809</v>
      </c>
      <c r="AH36" s="100">
        <f>VLOOKUP($A36,情景假设!$A$300:$AP$363,COLUMN(情景假设!O$300),0)</f>
        <v>2511.5368398484552</v>
      </c>
      <c r="AI36" s="100">
        <f>VLOOKUP($A36,情景假设!$A$300:$AP$363,COLUMN(情景假设!P$300),0)</f>
        <v>2548.1563400783211</v>
      </c>
      <c r="AJ36" s="101">
        <f>VLOOKUP($A36,情景假设!$A$300:$AP$363,COLUMN(情景假设!Q$300),0)</f>
        <v>2581.9251112190541</v>
      </c>
      <c r="AK36" s="65">
        <f>VLOOKUP($A36,情景假设!$A$300:$AP$363,COLUMN(情景假设!R$300),0)</f>
        <v>2613.358334998039</v>
      </c>
      <c r="AL36" s="100">
        <f>VLOOKUP($A36,情景假设!$A$300:$AP$363,COLUMN(情景假设!S$300),0)</f>
        <v>2642.5779579999012</v>
      </c>
      <c r="AM36" s="100">
        <f>VLOOKUP($A36,情景假设!$A$300:$AP$363,COLUMN(情景假设!T$300),0)</f>
        <v>2669.612458015491</v>
      </c>
      <c r="AN36" s="100">
        <f>VLOOKUP($A36,情景假设!$A$300:$AP$363,COLUMN(情景假设!U$300),0)</f>
        <v>2694.500336495852</v>
      </c>
      <c r="AO36" s="66">
        <f>VLOOKUP($A36,情景假设!$A$300:$AP$363,COLUMN(情景假设!V$300),0)</f>
        <v>2717.289537264131</v>
      </c>
      <c r="AP36" s="100">
        <f>VLOOKUP($A36,情景假设!$A$300:$AP$363,COLUMN(情景假设!W$300),0)</f>
        <v>2738.036834896287</v>
      </c>
      <c r="AQ36" s="100">
        <f>VLOOKUP($A36,情景假设!$A$300:$AP$363,COLUMN(情景假设!X$300),0)</f>
        <v>2756.8072014335939</v>
      </c>
      <c r="AR36" s="100">
        <f>VLOOKUP($A36,情景假设!$A$300:$AP$363,COLUMN(情景假设!Y$300),0)</f>
        <v>2773.673159753967</v>
      </c>
      <c r="AS36" s="100">
        <f>VLOOKUP($A36,情景假设!$A$300:$AP$363,COLUMN(情景假设!Z$300),0)</f>
        <v>2788.71413151449</v>
      </c>
      <c r="AT36" s="100">
        <f>VLOOKUP($A36,情景假设!$A$300:$AP$363,COLUMN(情景假设!AA$300),0)</f>
        <v>2802.015787097605</v>
      </c>
      <c r="AU36" s="65">
        <f>VLOOKUP($A36,情景假设!$A$300:$AP$363,COLUMN(情景假设!AB$300),0)</f>
        <v>2813.6694044635292</v>
      </c>
      <c r="AV36" s="100">
        <f>VLOOKUP($A36,情景假设!$A$300:$AP$363,COLUMN(情景假设!AC$300),0)</f>
        <v>2823.771243245023</v>
      </c>
      <c r="AW36" s="100">
        <f>VLOOKUP($A36,情景假设!$A$300:$AP$363,COLUMN(情景假设!AD$300),0)</f>
        <v>2832.421939831057</v>
      </c>
      <c r="AX36" s="100">
        <f>VLOOKUP($A36,情景假设!$A$300:$AP$363,COLUMN(情景假设!AE$300),0)</f>
        <v>2839.725928585327</v>
      </c>
      <c r="AY36" s="102">
        <f>VLOOKUP($A36,情景假设!$A$300:$AP$363,COLUMN(情景假设!AF$300),0)</f>
        <v>2845.7908937459538</v>
      </c>
      <c r="AZ36" s="65">
        <f>VLOOKUP($A36,情景假设!$A$300:$AP$363,COLUMN(情景假设!AG$300),0)</f>
        <v>2850.727255963448</v>
      </c>
      <c r="BA36" s="100">
        <f>VLOOKUP($A36,情景假设!$A$300:$AP$363,COLUMN(情景假设!AH$300),0)</f>
        <v>2854.6476968653192</v>
      </c>
      <c r="BB36" s="100">
        <f>VLOOKUP($A36,情景假设!$A$300:$AP$363,COLUMN(情景假设!AI$300),0)</f>
        <v>2857.6667244949722</v>
      </c>
      <c r="BC36" s="100">
        <f>VLOOKUP($A36,情景假设!$A$300:$AP$363,COLUMN(情景假设!AJ$300),0)</f>
        <v>2859.9002819666748</v>
      </c>
      <c r="BD36" s="66">
        <f>VLOOKUP($A36,情景假设!$A$300:$AP$363,COLUMN(情景假设!AK$300),0)</f>
        <v>2861.465401213532</v>
      </c>
      <c r="BE36" s="100">
        <f>VLOOKUP($A36,情景假设!$A$300:$AP$363,COLUMN(情景假设!AL$300),0)</f>
        <v>2862.4799032860201</v>
      </c>
      <c r="BF36" s="100">
        <f>VLOOKUP($A36,情景假设!$A$300:$AP$363,COLUMN(情景假设!AM$300),0)</f>
        <v>2863.0621462885802</v>
      </c>
      <c r="BG36" s="100">
        <f>VLOOKUP($A36,情景假设!$A$300:$AP$363,COLUMN(情景假设!AN$300),0)</f>
        <v>2863.3308217237841</v>
      </c>
      <c r="BH36" s="100">
        <f>VLOOKUP($A36,情景假设!$A$300:$AP$363,COLUMN(情景假设!AO$300),0)</f>
        <v>2863.4047997501011</v>
      </c>
      <c r="BI36" s="102">
        <f>VLOOKUP($A36,情景假设!$A$300:$AP$363,COLUMN(情景假设!AP$300),0)</f>
        <v>2863.4030236513122</v>
      </c>
    </row>
    <row r="37" spans="1:61" x14ac:dyDescent="0.2">
      <c r="A37" s="23" t="s">
        <v>90</v>
      </c>
      <c r="B37" s="53"/>
      <c r="C37" s="54"/>
      <c r="D37" s="54"/>
      <c r="E37" s="54"/>
      <c r="F37" s="55"/>
      <c r="G37" s="53"/>
      <c r="H37" s="54"/>
      <c r="I37" s="54">
        <f>'历史数据 (2001-2022, 当年价) '!I37*I$77</f>
        <v>3912.843412564428</v>
      </c>
      <c r="J37" s="54">
        <f>'历史数据 (2001-2022, 当年价) '!J37*J$77</f>
        <v>4156.1000193668242</v>
      </c>
      <c r="K37" s="55">
        <f>'历史数据 (2001-2022, 当年价) '!K37*K$77</f>
        <v>4742.3585227380972</v>
      </c>
      <c r="L37" s="53">
        <f>'历史数据 (2001-2022, 当年价) '!L37*L$77</f>
        <v>5142.3942297148078</v>
      </c>
      <c r="M37" s="54">
        <f>'历史数据 (2001-2022, 当年价) '!M37*M$77</f>
        <v>5389.9751928362684</v>
      </c>
      <c r="N37" s="54">
        <f>'历史数据 (2001-2022, 当年价) '!N37*N$77</f>
        <v>5668.1350044047631</v>
      </c>
      <c r="O37" s="54">
        <f>'历史数据 (2001-2022, 当年价) '!O37*O$77</f>
        <v>5901.5425448805636</v>
      </c>
      <c r="P37" s="54">
        <f>'历史数据 (2001-2022, 当年价) '!P37*P$77</f>
        <v>6041.1456642093499</v>
      </c>
      <c r="Q37" s="53">
        <f>'历史数据 (2001-2022, 当年价) '!Q37*Q$77</f>
        <v>6343.5191773229117</v>
      </c>
      <c r="R37" s="54">
        <f>'历史数据 (2001-2022, 当年价) '!R37*R$77</f>
        <v>6825.4963629283529</v>
      </c>
      <c r="S37" s="54">
        <f>'历史数据 (2001-2022, 当年价) '!S37*S$77</f>
        <v>7013.6132378289603</v>
      </c>
      <c r="T37" s="54">
        <f>'历史数据 (2001-2022, 当年价) '!T37*T$77</f>
        <v>7086.8836785019421</v>
      </c>
      <c r="U37" s="55">
        <f>'历史数据 (2001-2022, 当年价) '!U37*U$77</f>
        <v>6979.0004205387331</v>
      </c>
      <c r="V37" s="54">
        <f>'历史数据 (2001-2022, 当年价) '!V37*V$77</f>
        <v>7724.2476257787857</v>
      </c>
      <c r="W37" s="54">
        <f>'历史数据 (2001-2022, 当年价) '!W37*W$77</f>
        <v>7705.3000762763377</v>
      </c>
      <c r="X37" s="100">
        <f>VLOOKUP($A37,情景假设!$A$300:$AP$363,COLUMN(情景假设!E$300),0)</f>
        <v>7755.8078766203398</v>
      </c>
      <c r="Y37" s="100">
        <f>VLOOKUP($A37,情景假设!$A$300:$AP$363,COLUMN(情景假设!F$300),0)</f>
        <v>7882.800643612205</v>
      </c>
      <c r="Z37" s="101">
        <f>VLOOKUP($A37,情景假设!$A$300:$AP$363,COLUMN(情景假设!G$300),0)</f>
        <v>8049.3650740146923</v>
      </c>
      <c r="AA37" s="65">
        <f>VLOOKUP($A37,情景假设!$A$300:$AP$363,COLUMN(情景假设!H$300),0)</f>
        <v>8222.5120052208695</v>
      </c>
      <c r="AB37" s="100">
        <f>VLOOKUP($A37,情景假设!$A$300:$AP$363,COLUMN(情景假设!I$300),0)</f>
        <v>8391.3937545607005</v>
      </c>
      <c r="AC37" s="100">
        <f>VLOOKUP($A37,情景假设!$A$300:$AP$363,COLUMN(情景假设!J$300),0)</f>
        <v>8550.6262483152859</v>
      </c>
      <c r="AD37" s="100">
        <f>VLOOKUP($A37,情景假设!$A$300:$AP$363,COLUMN(情景假设!K$300),0)</f>
        <v>8694.4784048180027</v>
      </c>
      <c r="AE37" s="102">
        <f>VLOOKUP($A37,情景假设!$A$300:$AP$363,COLUMN(情景假设!L$300),0)</f>
        <v>8816.9519769967355</v>
      </c>
      <c r="AF37" s="100">
        <f>VLOOKUP($A37,情景假设!$A$300:$AP$363,COLUMN(情景假设!M$300),0)</f>
        <v>8913.5488084710105</v>
      </c>
      <c r="AG37" s="100">
        <f>VLOOKUP($A37,情景假设!$A$300:$AP$363,COLUMN(情景假设!N$300),0)</f>
        <v>8986.474459271094</v>
      </c>
      <c r="AH37" s="100">
        <f>VLOOKUP($A37,情景假设!$A$300:$AP$363,COLUMN(情景假设!O$300),0)</f>
        <v>9039.9122327104051</v>
      </c>
      <c r="AI37" s="100">
        <f>VLOOKUP($A37,情景假设!$A$300:$AP$363,COLUMN(情景假设!P$300),0)</f>
        <v>9078.3077775598722</v>
      </c>
      <c r="AJ37" s="101">
        <f>VLOOKUP($A37,情景假设!$A$300:$AP$363,COLUMN(情景假设!Q$300),0)</f>
        <v>9106.2811726534255</v>
      </c>
      <c r="AK37" s="65">
        <f>VLOOKUP($A37,情景假设!$A$300:$AP$363,COLUMN(情景假设!R$300),0)</f>
        <v>9127.8205345522929</v>
      </c>
      <c r="AL37" s="100">
        <f>VLOOKUP($A37,情景假设!$A$300:$AP$363,COLUMN(情景假设!S$300),0)</f>
        <v>9144.006345575639</v>
      </c>
      <c r="AM37" s="100">
        <f>VLOOKUP($A37,情景假设!$A$300:$AP$363,COLUMN(情景假设!T$300),0)</f>
        <v>9155.1952706935153</v>
      </c>
      <c r="AN37" s="100">
        <f>VLOOKUP($A37,情景假设!$A$300:$AP$363,COLUMN(情景假设!U$300),0)</f>
        <v>9161.7544836396737</v>
      </c>
      <c r="AO37" s="66">
        <f>VLOOKUP($A37,情景假设!$A$300:$AP$363,COLUMN(情景假设!V$300),0)</f>
        <v>9164.0596895368235</v>
      </c>
      <c r="AP37" s="100">
        <f>VLOOKUP($A37,情景假设!$A$300:$AP$363,COLUMN(情景假设!W$300),0)</f>
        <v>9162.4932801080358</v>
      </c>
      <c r="AQ37" s="100">
        <f>VLOOKUP($A37,情景假设!$A$300:$AP$363,COLUMN(情景假设!X$300),0)</f>
        <v>9157.4426317687921</v>
      </c>
      <c r="AR37" s="100">
        <f>VLOOKUP($A37,情景假设!$A$300:$AP$363,COLUMN(情景假设!Y$300),0)</f>
        <v>9149.2985548693414</v>
      </c>
      <c r="AS37" s="100">
        <f>VLOOKUP($A37,情景假设!$A$300:$AP$363,COLUMN(情景假设!Z$300),0)</f>
        <v>9138.4539004753115</v>
      </c>
      <c r="AT37" s="100">
        <f>VLOOKUP($A37,情景假设!$A$300:$AP$363,COLUMN(情景假设!AA$300),0)</f>
        <v>9125.3023293540373</v>
      </c>
      <c r="AU37" s="65">
        <f>VLOOKUP($A37,情景假设!$A$300:$AP$363,COLUMN(情景假设!AB$300),0)</f>
        <v>9110.2372462895109</v>
      </c>
      <c r="AV37" s="100">
        <f>VLOOKUP($A37,情景假设!$A$300:$AP$363,COLUMN(情景假设!AC$300),0)</f>
        <v>9093.6509014881958</v>
      </c>
      <c r="AW37" s="100">
        <f>VLOOKUP($A37,情景假设!$A$300:$AP$363,COLUMN(情景假设!AD$300),0)</f>
        <v>9075.9336596731009</v>
      </c>
      <c r="AX37" s="100">
        <f>VLOOKUP($A37,情景假设!$A$300:$AP$363,COLUMN(情景假设!AE$300),0)</f>
        <v>9057.473436493985</v>
      </c>
      <c r="AY37" s="102">
        <f>VLOOKUP($A37,情景假设!$A$300:$AP$363,COLUMN(情景假设!AF$300),0)</f>
        <v>9038.6553011115266</v>
      </c>
      <c r="AZ37" s="65">
        <f>VLOOKUP($A37,情景假设!$A$300:$AP$363,COLUMN(情景假设!AG$300),0)</f>
        <v>9019.8612432426999</v>
      </c>
      <c r="BA37" s="100">
        <f>VLOOKUP($A37,情景假设!$A$300:$AP$363,COLUMN(情景假设!AH$300),0)</f>
        <v>9001.4701025808117</v>
      </c>
      <c r="BB37" s="100">
        <f>VLOOKUP($A37,情景假设!$A$300:$AP$363,COLUMN(情景假设!AI$300),0)</f>
        <v>8983.8576583234317</v>
      </c>
      <c r="BC37" s="100">
        <f>VLOOKUP($A37,情景假设!$A$300:$AP$363,COLUMN(情景假设!AJ$300),0)</f>
        <v>8967.396876552526</v>
      </c>
      <c r="BD37" s="66">
        <f>VLOOKUP($A37,情景假设!$A$300:$AP$363,COLUMN(情景假设!AK$300),0)</f>
        <v>8952.458313408566</v>
      </c>
      <c r="BE37" s="100">
        <f>VLOOKUP($A37,情景假设!$A$300:$AP$363,COLUMN(情景假设!AL$300),0)</f>
        <v>8939.4106723815257</v>
      </c>
      <c r="BF37" s="100">
        <f>VLOOKUP($A37,情景假设!$A$300:$AP$363,COLUMN(情景假设!AM$300),0)</f>
        <v>8928.6215146026389</v>
      </c>
      <c r="BG37" s="100">
        <f>VLOOKUP($A37,情景假设!$A$300:$AP$363,COLUMN(情景假设!AN$300),0)</f>
        <v>8920.4581217608447</v>
      </c>
      <c r="BH37" s="100">
        <f>VLOOKUP($A37,情景假设!$A$300:$AP$363,COLUMN(情景假设!AO$300),0)</f>
        <v>8915.2885121866984</v>
      </c>
      <c r="BI37" s="102">
        <f>VLOOKUP($A37,情景假设!$A$300:$AP$363,COLUMN(情景假设!AP$300),0)</f>
        <v>8913.4826117442808</v>
      </c>
    </row>
    <row r="38" spans="1:61" x14ac:dyDescent="0.2">
      <c r="A38" s="23" t="s">
        <v>91</v>
      </c>
      <c r="B38" s="53"/>
      <c r="C38" s="54"/>
      <c r="D38" s="54"/>
      <c r="E38" s="54"/>
      <c r="F38" s="55"/>
      <c r="G38" s="53"/>
      <c r="H38" s="54"/>
      <c r="I38" s="54">
        <f>'历史数据 (2001-2022, 当年价) '!I38*I$77</f>
        <v>7040.9466027408052</v>
      </c>
      <c r="J38" s="54">
        <f>'历史数据 (2001-2022, 当年价) '!J38*J$77</f>
        <v>7655.5452891847908</v>
      </c>
      <c r="K38" s="55">
        <f>'历史数据 (2001-2022, 当年价) '!K38*K$77</f>
        <v>8943.5982804812429</v>
      </c>
      <c r="L38" s="53">
        <f>'历史数据 (2001-2022, 当年价) '!L38*L$77</f>
        <v>10174.976314224867</v>
      </c>
      <c r="M38" s="54">
        <f>'历史数据 (2001-2022, 当年价) '!M38*M$77</f>
        <v>10771.402974474928</v>
      </c>
      <c r="N38" s="54">
        <f>'历史数据 (2001-2022, 当年价) '!N38*N$77</f>
        <v>11409.140798552264</v>
      </c>
      <c r="O38" s="54">
        <f>'历史数据 (2001-2022, 当年价) '!O38*O$77</f>
        <v>11955.524478496358</v>
      </c>
      <c r="P38" s="54">
        <f>'历史数据 (2001-2022, 当年价) '!P38*P$77</f>
        <v>12079.54459046289</v>
      </c>
      <c r="Q38" s="53">
        <f>'历史数据 (2001-2022, 当年价) '!Q38*Q$77</f>
        <v>12554.483415290128</v>
      </c>
      <c r="R38" s="54">
        <f>'历史数据 (2001-2022, 当年价) '!R38*R$77</f>
        <v>13177.964146395359</v>
      </c>
      <c r="S38" s="54">
        <f>'历史数据 (2001-2022, 当年价) '!S38*S$77</f>
        <v>13724.858717022513</v>
      </c>
      <c r="T38" s="54">
        <f>'历史数据 (2001-2022, 当年价) '!T38*T$77</f>
        <v>14410.796017860417</v>
      </c>
      <c r="U38" s="55">
        <f>'历史数据 (2001-2022, 当年价) '!U38*U$77</f>
        <v>14330.826150726112</v>
      </c>
      <c r="V38" s="54">
        <f>'历史数据 (2001-2022, 当年价) '!V38*V$77</f>
        <v>16114.79117583528</v>
      </c>
      <c r="W38" s="54">
        <f>'历史数据 (2001-2022, 当年价) '!W38*W$77</f>
        <v>16124.371416167727</v>
      </c>
      <c r="X38" s="100">
        <f>VLOOKUP($A38,情景假设!$A$300:$AP$363,COLUMN(情景假设!E$300),0)</f>
        <v>16218.542685163109</v>
      </c>
      <c r="Y38" s="100">
        <f>VLOOKUP($A38,情景假设!$A$300:$AP$363,COLUMN(情景假设!F$300),0)</f>
        <v>16453.4213355623</v>
      </c>
      <c r="Z38" s="101">
        <f>VLOOKUP($A38,情景假设!$A$300:$AP$363,COLUMN(情景假设!G$300),0)</f>
        <v>16757.217096078351</v>
      </c>
      <c r="AA38" s="65">
        <f>VLOOKUP($A38,情景假设!$A$300:$AP$363,COLUMN(情景假设!H$300),0)</f>
        <v>17065.92790548371</v>
      </c>
      <c r="AB38" s="100">
        <f>VLOOKUP($A38,情景假设!$A$300:$AP$363,COLUMN(情景假设!I$300),0)</f>
        <v>17358.083337767552</v>
      </c>
      <c r="AC38" s="100">
        <f>VLOOKUP($A38,情景假设!$A$300:$AP$363,COLUMN(情景假设!J$300),0)</f>
        <v>17622.767836572311</v>
      </c>
      <c r="AD38" s="100">
        <f>VLOOKUP($A38,情景假设!$A$300:$AP$363,COLUMN(情景假设!K$300),0)</f>
        <v>17848.576911497759</v>
      </c>
      <c r="AE38" s="102">
        <f>VLOOKUP($A38,情景假设!$A$300:$AP$363,COLUMN(情景假设!L$300),0)</f>
        <v>18023.81955693489</v>
      </c>
      <c r="AF38" s="100">
        <f>VLOOKUP($A38,情景假设!$A$300:$AP$363,COLUMN(情景假设!M$300),0)</f>
        <v>18140.334696925729</v>
      </c>
      <c r="AG38" s="100">
        <f>VLOOKUP($A38,情景假设!$A$300:$AP$363,COLUMN(情景假设!N$300),0)</f>
        <v>18204.543221692151</v>
      </c>
      <c r="AH38" s="100">
        <f>VLOOKUP($A38,情景假设!$A$300:$AP$363,COLUMN(情景假设!O$300),0)</f>
        <v>18227.030971784559</v>
      </c>
      <c r="AI38" s="100">
        <f>VLOOKUP($A38,情景假设!$A$300:$AP$363,COLUMN(情景假设!P$300),0)</f>
        <v>18218.782878723869</v>
      </c>
      <c r="AJ38" s="101">
        <f>VLOOKUP($A38,情景假设!$A$300:$AP$363,COLUMN(情景假设!Q$300),0)</f>
        <v>18190.96344472577</v>
      </c>
      <c r="AK38" s="65">
        <f>VLOOKUP($A38,情景假设!$A$300:$AP$363,COLUMN(情景假设!R$300),0)</f>
        <v>18153.042696732009</v>
      </c>
      <c r="AL38" s="100">
        <f>VLOOKUP($A38,情景假设!$A$300:$AP$363,COLUMN(情景假设!S$300),0)</f>
        <v>18107.57958626097</v>
      </c>
      <c r="AM38" s="100">
        <f>VLOOKUP($A38,情景假设!$A$300:$AP$363,COLUMN(情景假设!T$300),0)</f>
        <v>18055.408812192149</v>
      </c>
      <c r="AN38" s="100">
        <f>VLOOKUP($A38,情景假设!$A$300:$AP$363,COLUMN(情景假设!U$300),0)</f>
        <v>17997.364153213919</v>
      </c>
      <c r="AO38" s="66">
        <f>VLOOKUP($A38,情景假设!$A$300:$AP$363,COLUMN(情景假设!V$300),0)</f>
        <v>17934.275661591011</v>
      </c>
      <c r="AP38" s="100">
        <f>VLOOKUP($A38,情景假设!$A$300:$AP$363,COLUMN(情景假设!W$300),0)</f>
        <v>17866.967229054349</v>
      </c>
      <c r="AQ38" s="100">
        <f>VLOOKUP($A38,情景假设!$A$300:$AP$363,COLUMN(情景假设!X$300),0)</f>
        <v>17796.254525053831</v>
      </c>
      <c r="AR38" s="100">
        <f>VLOOKUP($A38,情景假设!$A$300:$AP$363,COLUMN(情景假设!Y$300),0)</f>
        <v>17722.943304825749</v>
      </c>
      <c r="AS38" s="100">
        <f>VLOOKUP($A38,情景假设!$A$300:$AP$363,COLUMN(情景假设!Z$300),0)</f>
        <v>17647.82808239937</v>
      </c>
      <c r="AT38" s="100">
        <f>VLOOKUP($A38,情景假设!$A$300:$AP$363,COLUMN(情景假设!AA$300),0)</f>
        <v>17571.691161799161</v>
      </c>
      <c r="AU38" s="65">
        <f>VLOOKUP($A38,情景假设!$A$300:$AP$363,COLUMN(情景假设!AB$300),0)</f>
        <v>17495.302018282349</v>
      </c>
      <c r="AV38" s="100">
        <f>VLOOKUP($A38,情景假设!$A$300:$AP$363,COLUMN(情景假设!AC$300),0)</f>
        <v>17419.41702047674</v>
      </c>
      <c r="AW38" s="100">
        <f>VLOOKUP($A38,情景假设!$A$300:$AP$363,COLUMN(情景假设!AD$300),0)</f>
        <v>17344.779483733841</v>
      </c>
      <c r="AX38" s="100">
        <f>VLOOKUP($A38,情景假设!$A$300:$AP$363,COLUMN(情景假设!AE$300),0)</f>
        <v>17272.12004487462</v>
      </c>
      <c r="AY38" s="102">
        <f>VLOOKUP($A38,情景假设!$A$300:$AP$363,COLUMN(情景假设!AF$300),0)</f>
        <v>17202.15734876235</v>
      </c>
      <c r="AZ38" s="65">
        <f>VLOOKUP($A38,情景假设!$A$300:$AP$363,COLUMN(情景假设!AG$300),0)</f>
        <v>17135.599037768628</v>
      </c>
      <c r="BA38" s="100">
        <f>VLOOKUP($A38,情景假设!$A$300:$AP$363,COLUMN(情景假设!AH$300),0)</f>
        <v>17073.143036196991</v>
      </c>
      <c r="BB38" s="100">
        <f>VLOOKUP($A38,情景假设!$A$300:$AP$363,COLUMN(情景假设!AI$300),0)</f>
        <v>17015.479123070461</v>
      </c>
      <c r="BC38" s="100">
        <f>VLOOKUP($A38,情景假设!$A$300:$AP$363,COLUMN(情景假设!AJ$300),0)</f>
        <v>16963.29078837319</v>
      </c>
      <c r="BD38" s="66">
        <f>VLOOKUP($A38,情景假设!$A$300:$AP$363,COLUMN(情景假设!AK$300),0)</f>
        <v>16917.257369846771</v>
      </c>
      <c r="BE38" s="100">
        <f>VLOOKUP($A38,情景假设!$A$300:$AP$363,COLUMN(情景假设!AL$300),0)</f>
        <v>16878.05646978287</v>
      </c>
      <c r="BF38" s="100">
        <f>VLOOKUP($A38,情景假设!$A$300:$AP$363,COLUMN(情景假设!AM$300),0)</f>
        <v>16846.366653920089</v>
      </c>
      <c r="BG38" s="100">
        <f>VLOOKUP($A38,情景假设!$A$300:$AP$363,COLUMN(情景假设!AN$300),0)</f>
        <v>16822.870437559621</v>
      </c>
      <c r="BH38" s="100">
        <f>VLOOKUP($A38,情景假设!$A$300:$AP$363,COLUMN(情景假设!AO$300),0)</f>
        <v>16808.257567369179</v>
      </c>
      <c r="BI38" s="102">
        <f>VLOOKUP($A38,情景假设!$A$300:$AP$363,COLUMN(情景假设!AP$300),0)</f>
        <v>16803.228611074981</v>
      </c>
    </row>
    <row r="39" spans="1:61" x14ac:dyDescent="0.2">
      <c r="A39" s="23" t="s">
        <v>92</v>
      </c>
      <c r="B39" s="53"/>
      <c r="C39" s="54"/>
      <c r="D39" s="54"/>
      <c r="E39" s="54"/>
      <c r="F39" s="55"/>
      <c r="G39" s="53"/>
      <c r="H39" s="54"/>
      <c r="I39" s="54">
        <f>'历史数据 (2001-2022, 当年价) '!I39*I$77</f>
        <v>13264.987048692667</v>
      </c>
      <c r="J39" s="54">
        <f>'历史数据 (2001-2022, 当年价) '!J39*J$77</f>
        <v>13819.304430255745</v>
      </c>
      <c r="K39" s="55">
        <f>'历史数据 (2001-2022, 当年价) '!K39*K$77</f>
        <v>14976.864655730458</v>
      </c>
      <c r="L39" s="53">
        <f>'历史数据 (2001-2022, 当年价) '!L39*L$77</f>
        <v>15786.903470652162</v>
      </c>
      <c r="M39" s="54">
        <f>'历史数据 (2001-2022, 当年价) '!M39*M$77</f>
        <v>16456.790947555692</v>
      </c>
      <c r="N39" s="54">
        <f>'历史数据 (2001-2022, 当年价) '!N39*N$77</f>
        <v>17181.008126219454</v>
      </c>
      <c r="O39" s="54">
        <f>'历史数据 (2001-2022, 当年价) '!O39*O$77</f>
        <v>17493.177034157219</v>
      </c>
      <c r="P39" s="54">
        <f>'历史数据 (2001-2022, 当年价) '!P39*P$77</f>
        <v>17492.086758347235</v>
      </c>
      <c r="Q39" s="53">
        <f>'历史数据 (2001-2022, 当年价) '!Q39*Q$77</f>
        <v>16780.071954247866</v>
      </c>
      <c r="R39" s="54">
        <f>'历史数据 (2001-2022, 当年价) '!R39*R$77</f>
        <v>17035.915204217312</v>
      </c>
      <c r="S39" s="54">
        <f>'历史数据 (2001-2022, 当年价) '!S39*S$77</f>
        <v>18150.020662910723</v>
      </c>
      <c r="T39" s="54">
        <f>'历史数据 (2001-2022, 当年价) '!T39*T$77</f>
        <v>19232.114006129876</v>
      </c>
      <c r="U39" s="55">
        <f>'历史数据 (2001-2022, 当年价) '!U39*U$77</f>
        <v>19850.963290163178</v>
      </c>
      <c r="V39" s="54">
        <f>'历史数据 (2001-2022, 当年价) '!V39*V$77</f>
        <v>20916.634028655993</v>
      </c>
      <c r="W39" s="54">
        <f>'历史数据 (2001-2022, 当年价) '!W39*W$77</f>
        <v>21502.759178911721</v>
      </c>
      <c r="X39" s="100">
        <f>VLOOKUP($A39,情景假设!$A$300:$AP$363,COLUMN(情景假设!E$300),0)</f>
        <v>21661.577619188462</v>
      </c>
      <c r="Y39" s="100">
        <f>VLOOKUP($A39,情景假设!$A$300:$AP$363,COLUMN(情景假设!F$300),0)</f>
        <v>22066.820231437221</v>
      </c>
      <c r="Z39" s="101">
        <f>VLOOKUP($A39,情景假设!$A$300:$AP$363,COLUMN(情景假设!G$300),0)</f>
        <v>22611.85585085944</v>
      </c>
      <c r="AA39" s="65">
        <f>VLOOKUP($A39,情景假设!$A$300:$AP$363,COLUMN(情景假设!H$300),0)</f>
        <v>23199.8010622724</v>
      </c>
      <c r="AB39" s="100">
        <f>VLOOKUP($A39,情景假设!$A$300:$AP$363,COLUMN(情景假设!I$300),0)</f>
        <v>23792.279446327881</v>
      </c>
      <c r="AC39" s="100">
        <f>VLOOKUP($A39,情景假设!$A$300:$AP$363,COLUMN(情景假设!J$300),0)</f>
        <v>24364.390268476291</v>
      </c>
      <c r="AD39" s="100">
        <f>VLOOKUP($A39,情景假设!$A$300:$AP$363,COLUMN(情景假设!K$300),0)</f>
        <v>24888.95784711355</v>
      </c>
      <c r="AE39" s="102">
        <f>VLOOKUP($A39,情景假设!$A$300:$AP$363,COLUMN(情景假设!L$300),0)</f>
        <v>25336.90201019113</v>
      </c>
      <c r="AF39" s="100">
        <f>VLOOKUP($A39,情景假设!$A$300:$AP$363,COLUMN(情景假设!M$300),0)</f>
        <v>25685.74019756823</v>
      </c>
      <c r="AG39" s="100">
        <f>VLOOKUP($A39,情景假设!$A$300:$AP$363,COLUMN(情景假设!N$300),0)</f>
        <v>25944.617212383051</v>
      </c>
      <c r="AH39" s="100">
        <f>VLOOKUP($A39,情景假设!$A$300:$AP$363,COLUMN(情景假设!O$300),0)</f>
        <v>26132.20555945496</v>
      </c>
      <c r="AI39" s="100">
        <f>VLOOKUP($A39,情景假设!$A$300:$AP$363,COLUMN(情景假设!P$300),0)</f>
        <v>26268.512952593581</v>
      </c>
      <c r="AJ39" s="101">
        <f>VLOOKUP($A39,情景假设!$A$300:$AP$363,COLUMN(情景假设!Q$300),0)</f>
        <v>26374.397241817562</v>
      </c>
      <c r="AK39" s="65">
        <f>VLOOKUP($A39,情景假设!$A$300:$AP$363,COLUMN(情景假设!R$300),0)</f>
        <v>26467.68453386168</v>
      </c>
      <c r="AL39" s="100">
        <f>VLOOKUP($A39,情景假设!$A$300:$AP$363,COLUMN(情景假设!S$300),0)</f>
        <v>26552.246652027559</v>
      </c>
      <c r="AM39" s="100">
        <f>VLOOKUP($A39,情景假设!$A$300:$AP$363,COLUMN(情景假设!T$300),0)</f>
        <v>26628.44416246628</v>
      </c>
      <c r="AN39" s="100">
        <f>VLOOKUP($A39,情景假设!$A$300:$AP$363,COLUMN(情景假设!U$300),0)</f>
        <v>26696.650923547801</v>
      </c>
      <c r="AO39" s="66">
        <f>VLOOKUP($A39,情景假设!$A$300:$AP$363,COLUMN(情景假设!V$300),0)</f>
        <v>26757.252828344739</v>
      </c>
      <c r="AP39" s="100">
        <f>VLOOKUP($A39,情景假设!$A$300:$AP$363,COLUMN(情景假设!W$300),0)</f>
        <v>26810.646588847809</v>
      </c>
      <c r="AQ39" s="100">
        <f>VLOOKUP($A39,情景假设!$A$300:$AP$363,COLUMN(情景假设!X$300),0)</f>
        <v>26857.238567082539</v>
      </c>
      <c r="AR39" s="100">
        <f>VLOOKUP($A39,情景假设!$A$300:$AP$363,COLUMN(情景假设!Y$300),0)</f>
        <v>26897.443657790918</v>
      </c>
      <c r="AS39" s="100">
        <f>VLOOKUP($A39,情景假设!$A$300:$AP$363,COLUMN(情景假设!Z$300),0)</f>
        <v>26931.684226855708</v>
      </c>
      <c r="AT39" s="100">
        <f>VLOOKUP($A39,情景假设!$A$300:$AP$363,COLUMN(情景假设!AA$300),0)</f>
        <v>26960.389109163028</v>
      </c>
      <c r="AU39" s="65">
        <f>VLOOKUP($A39,情景假设!$A$300:$AP$363,COLUMN(情景假设!AB$300),0)</f>
        <v>26983.992669146981</v>
      </c>
      <c r="AV39" s="100">
        <f>VLOOKUP($A39,情景假设!$A$300:$AP$363,COLUMN(情景假设!AC$300),0)</f>
        <v>27002.933926821788</v>
      </c>
      <c r="AW39" s="100">
        <f>VLOOKUP($A39,情景假设!$A$300:$AP$363,COLUMN(情景假设!AD$300),0)</f>
        <v>27017.655751697319</v>
      </c>
      <c r="AX39" s="100">
        <f>VLOOKUP($A39,情景假设!$A$300:$AP$363,COLUMN(情景假设!AE$300),0)</f>
        <v>27028.604126591061</v>
      </c>
      <c r="AY39" s="102">
        <f>VLOOKUP($A39,情景假设!$A$300:$AP$363,COLUMN(情景假设!AF$300),0)</f>
        <v>27036.227482993309</v>
      </c>
      <c r="AZ39" s="65">
        <f>VLOOKUP($A39,情景假设!$A$300:$AP$363,COLUMN(情景假设!AG$300),0)</f>
        <v>27040.976109320061</v>
      </c>
      <c r="BA39" s="100">
        <f>VLOOKUP($A39,情景假设!$A$300:$AP$363,COLUMN(情景假设!AH$300),0)</f>
        <v>27043.301633096238</v>
      </c>
      <c r="BB39" s="100">
        <f>VLOOKUP($A39,情景假设!$A$300:$AP$363,COLUMN(情景假设!AI$300),0)</f>
        <v>27043.656577852009</v>
      </c>
      <c r="BC39" s="100">
        <f>VLOOKUP($A39,情景假设!$A$300:$AP$363,COLUMN(情景假设!AJ$300),0)</f>
        <v>27042.49399529308</v>
      </c>
      <c r="BD39" s="66">
        <f>VLOOKUP($A39,情景假设!$A$300:$AP$363,COLUMN(情景假设!AK$300),0)</f>
        <v>27040.267173112021</v>
      </c>
      <c r="BE39" s="100">
        <f>VLOOKUP($A39,情景假设!$A$300:$AP$363,COLUMN(情景假设!AL$300),0)</f>
        <v>27037.42941865819</v>
      </c>
      <c r="BF39" s="100">
        <f>VLOOKUP($A39,情景假设!$A$300:$AP$363,COLUMN(情景假设!AM$300),0)</f>
        <v>27034.43391855992</v>
      </c>
      <c r="BG39" s="100">
        <f>VLOOKUP($A39,情景假设!$A$300:$AP$363,COLUMN(情景假设!AN$300),0)</f>
        <v>27031.733674311781</v>
      </c>
      <c r="BH39" s="100">
        <f>VLOOKUP($A39,情景假设!$A$300:$AP$363,COLUMN(情景假设!AO$300),0)</f>
        <v>27029.781513790022</v>
      </c>
      <c r="BI39" s="102">
        <f>VLOOKUP($A39,情景假设!$A$300:$AP$363,COLUMN(情景假设!AP$300),0)</f>
        <v>27029.03017864906</v>
      </c>
    </row>
    <row r="40" spans="1:61" x14ac:dyDescent="0.2">
      <c r="A40" s="23" t="s">
        <v>93</v>
      </c>
      <c r="B40" s="53"/>
      <c r="C40" s="54"/>
      <c r="D40" s="54"/>
      <c r="E40" s="54"/>
      <c r="F40" s="55"/>
      <c r="G40" s="53"/>
      <c r="H40" s="54"/>
      <c r="I40" s="54">
        <f>'历史数据 (2001-2022, 当年价) '!I40*I$77</f>
        <v>5588.8650324658547</v>
      </c>
      <c r="J40" s="54">
        <f>'历史数据 (2001-2022, 当年价) '!J40*J$77</f>
        <v>5976.0522078381691</v>
      </c>
      <c r="K40" s="55">
        <f>'历史数据 (2001-2022, 当年价) '!K40*K$77</f>
        <v>6569.4851629081804</v>
      </c>
      <c r="L40" s="53">
        <f>'历史数据 (2001-2022, 当年价) '!L40*L$77</f>
        <v>7170.989527532277</v>
      </c>
      <c r="M40" s="54">
        <f>'历史数据 (2001-2022, 当年价) '!M40*M$77</f>
        <v>7727.8662112813054</v>
      </c>
      <c r="N40" s="54">
        <f>'历史数据 (2001-2022, 当年价) '!N40*N$77</f>
        <v>8412.9829917239895</v>
      </c>
      <c r="O40" s="54">
        <f>'历史数据 (2001-2022, 当年价) '!O40*O$77</f>
        <v>9065.9193956357976</v>
      </c>
      <c r="P40" s="54">
        <f>'历史数据 (2001-2022, 当年价) '!P40*P$77</f>
        <v>9572.8077773458172</v>
      </c>
      <c r="Q40" s="53">
        <f>'历史数据 (2001-2022, 当年价) '!Q40*Q$77</f>
        <v>9921.1618205924387</v>
      </c>
      <c r="R40" s="54">
        <f>'历史数据 (2001-2022, 当年价) '!R40*R$77</f>
        <v>10192.935909207006</v>
      </c>
      <c r="S40" s="54">
        <f>'历史数据 (2001-2022, 当年价) '!S40*S$77</f>
        <v>10940.720685518332</v>
      </c>
      <c r="T40" s="54">
        <f>'历史数据 (2001-2022, 当年价) '!T40*T$77</f>
        <v>11519.159125520338</v>
      </c>
      <c r="U40" s="55">
        <f>'历史数据 (2001-2022, 当年价) '!U40*U$77</f>
        <v>11421.806149839256</v>
      </c>
      <c r="V40" s="54">
        <f>'历史数据 (2001-2022, 当年价) '!V40*V$77</f>
        <v>12356.060657958777</v>
      </c>
      <c r="W40" s="54">
        <f>'历史数据 (2001-2022, 当年价) '!W40*W$77</f>
        <v>13204.368998026079</v>
      </c>
      <c r="X40" s="100">
        <f>VLOOKUP($A40,情景假设!$A$300:$AP$363,COLUMN(情景假设!E$300),0)</f>
        <v>13357.38238807406</v>
      </c>
      <c r="Y40" s="100">
        <f>VLOOKUP($A40,情景假设!$A$300:$AP$363,COLUMN(情景假设!F$300),0)</f>
        <v>13742.434645467491</v>
      </c>
      <c r="Z40" s="101">
        <f>VLOOKUP($A40,情景假设!$A$300:$AP$363,COLUMN(情景假设!G$300),0)</f>
        <v>14247.59031097005</v>
      </c>
      <c r="AA40" s="65">
        <f>VLOOKUP($A40,情景假设!$A$300:$AP$363,COLUMN(情景假设!H$300),0)</f>
        <v>14769.943211407421</v>
      </c>
      <c r="AB40" s="100">
        <f>VLOOKUP($A40,情景假设!$A$300:$AP$363,COLUMN(情景假设!I$300),0)</f>
        <v>15279.52848089679</v>
      </c>
      <c r="AC40" s="100">
        <f>VLOOKUP($A40,情景假设!$A$300:$AP$363,COLUMN(情景假设!J$300),0)</f>
        <v>15765.084387652319</v>
      </c>
      <c r="AD40" s="100">
        <f>VLOOKUP($A40,情景假设!$A$300:$AP$363,COLUMN(情景假设!K$300),0)</f>
        <v>16214.34347995914</v>
      </c>
      <c r="AE40" s="102">
        <f>VLOOKUP($A40,情景假设!$A$300:$AP$363,COLUMN(情景假设!L$300),0)</f>
        <v>16614.24689672191</v>
      </c>
      <c r="AF40" s="100">
        <f>VLOOKUP($A40,情景假设!$A$300:$AP$363,COLUMN(情景假设!M$300),0)</f>
        <v>16955.159350952421</v>
      </c>
      <c r="AG40" s="100">
        <f>VLOOKUP($A40,情景假设!$A$300:$AP$363,COLUMN(情景假设!N$300),0)</f>
        <v>17243.504055425052</v>
      </c>
      <c r="AH40" s="100">
        <f>VLOOKUP($A40,情景假设!$A$300:$AP$363,COLUMN(情景假设!O$300),0)</f>
        <v>17490.986797450831</v>
      </c>
      <c r="AI40" s="100">
        <f>VLOOKUP($A40,情景假设!$A$300:$AP$363,COLUMN(情景假设!P$300),0)</f>
        <v>17710.505206193029</v>
      </c>
      <c r="AJ40" s="101">
        <f>VLOOKUP($A40,情景假设!$A$300:$AP$363,COLUMN(情景假设!Q$300),0)</f>
        <v>17915.880056958809</v>
      </c>
      <c r="AK40" s="65">
        <f>VLOOKUP($A40,情景假设!$A$300:$AP$363,COLUMN(情景假设!R$300),0)</f>
        <v>18119.080543416731</v>
      </c>
      <c r="AL40" s="100">
        <f>VLOOKUP($A40,情景假设!$A$300:$AP$363,COLUMN(情景假设!S$300),0)</f>
        <v>18322.10702795304</v>
      </c>
      <c r="AM40" s="100">
        <f>VLOOKUP($A40,情景假设!$A$300:$AP$363,COLUMN(情景假设!T$300),0)</f>
        <v>18524.389783113009</v>
      </c>
      <c r="AN40" s="100">
        <f>VLOOKUP($A40,情景假设!$A$300:$AP$363,COLUMN(情景假设!U$300),0)</f>
        <v>18725.336213286191</v>
      </c>
      <c r="AO40" s="66">
        <f>VLOOKUP($A40,情景假设!$A$300:$AP$363,COLUMN(情景假设!V$300),0)</f>
        <v>18924.331198120719</v>
      </c>
      <c r="AP40" s="100">
        <f>VLOOKUP($A40,情景假设!$A$300:$AP$363,COLUMN(情景假设!W$300),0)</f>
        <v>19120.73762919681</v>
      </c>
      <c r="AQ40" s="100">
        <f>VLOOKUP($A40,情景假设!$A$300:$AP$363,COLUMN(情景假设!X$300),0)</f>
        <v>19313.897150658369</v>
      </c>
      <c r="AR40" s="100">
        <f>VLOOKUP($A40,情景假设!$A$300:$AP$363,COLUMN(情景假设!Y$300),0)</f>
        <v>19503.131113928459</v>
      </c>
      <c r="AS40" s="100">
        <f>VLOOKUP($A40,情景假设!$A$300:$AP$363,COLUMN(情景假设!Z$300),0)</f>
        <v>19687.741755875391</v>
      </c>
      <c r="AT40" s="100">
        <f>VLOOKUP($A40,情景假设!$A$300:$AP$363,COLUMN(情景假设!AA$300),0)</f>
        <v>19867.013608837751</v>
      </c>
      <c r="AU40" s="65">
        <f>VLOOKUP($A40,情景假设!$A$300:$AP$363,COLUMN(情景假设!AB$300),0)</f>
        <v>20040.215149752781</v>
      </c>
      <c r="AV40" s="100">
        <f>VLOOKUP($A40,情景假设!$A$300:$AP$363,COLUMN(情景假设!AC$300),0)</f>
        <v>20206.600694255641</v>
      </c>
      <c r="AW40" s="100">
        <f>VLOOKUP($A40,情景假设!$A$300:$AP$363,COLUMN(情景假设!AD$300),0)</f>
        <v>20365.412540024659</v>
      </c>
      <c r="AX40" s="100">
        <f>VLOOKUP($A40,情景假设!$A$300:$AP$363,COLUMN(情景假设!AE$300),0)</f>
        <v>20515.883361832861</v>
      </c>
      <c r="AY40" s="102">
        <f>VLOOKUP($A40,情景假设!$A$300:$AP$363,COLUMN(情景假设!AF$300),0)</f>
        <v>20657.238858735851</v>
      </c>
      <c r="AZ40" s="65">
        <f>VLOOKUP($A40,情景假设!$A$300:$AP$363,COLUMN(情景假设!AG$300),0)</f>
        <v>20788.700651582029</v>
      </c>
      <c r="BA40" s="100">
        <f>VLOOKUP($A40,情景假设!$A$300:$AP$363,COLUMN(情景假设!AH$300),0)</f>
        <v>20909.489426578799</v>
      </c>
      <c r="BB40" s="100">
        <f>VLOOKUP($A40,情景假设!$A$300:$AP$363,COLUMN(情景假设!AI$300),0)</f>
        <v>21018.828318004282</v>
      </c>
      <c r="BC40" s="100">
        <f>VLOOKUP($A40,情景假设!$A$300:$AP$363,COLUMN(情景假设!AJ$300),0)</f>
        <v>21115.946520332342</v>
      </c>
      <c r="BD40" s="66">
        <f>VLOOKUP($A40,情景假设!$A$300:$AP$363,COLUMN(情景假设!AK$300),0)</f>
        <v>21200.083117056209</v>
      </c>
      <c r="BE40" s="100">
        <f>VLOOKUP($A40,情景假设!$A$300:$AP$363,COLUMN(情景假设!AL$300),0)</f>
        <v>21270.491110384872</v>
      </c>
      <c r="BF40" s="100">
        <f>VLOOKUP($A40,情景假设!$A$300:$AP$363,COLUMN(情景假设!AM$300),0)</f>
        <v>21326.441632770991</v>
      </c>
      <c r="BG40" s="100">
        <f>VLOOKUP($A40,情景假设!$A$300:$AP$363,COLUMN(情景假设!AN$300),0)</f>
        <v>21367.228317944031</v>
      </c>
      <c r="BH40" s="100">
        <f>VLOOKUP($A40,情景假设!$A$300:$AP$363,COLUMN(情景假设!AO$300),0)</f>
        <v>21392.171805810522</v>
      </c>
      <c r="BI40" s="102">
        <f>VLOOKUP($A40,情景假设!$A$300:$AP$363,COLUMN(情景假设!AP$300),0)</f>
        <v>21400.624352285002</v>
      </c>
    </row>
    <row r="41" spans="1:61" x14ac:dyDescent="0.2">
      <c r="A41" s="23" t="s">
        <v>94</v>
      </c>
      <c r="B41" s="53"/>
      <c r="C41" s="54"/>
      <c r="D41" s="54"/>
      <c r="E41" s="54"/>
      <c r="F41" s="55"/>
      <c r="G41" s="53"/>
      <c r="H41" s="54"/>
      <c r="I41" s="54">
        <f>'历史数据 (2001-2022, 当年价) '!I41*I$77</f>
        <v>5991.8214005513137</v>
      </c>
      <c r="J41" s="54">
        <f>'历史数据 (2001-2022, 当年价) '!J41*J$77</f>
        <v>6247.8875774577018</v>
      </c>
      <c r="K41" s="55">
        <f>'历史数据 (2001-2022, 当年价) '!K41*K$77</f>
        <v>7220.2243795774129</v>
      </c>
      <c r="L41" s="53">
        <f>'历史数据 (2001-2022, 当年价) '!L41*L$77</f>
        <v>8172.6971404983933</v>
      </c>
      <c r="M41" s="54">
        <f>'历史数据 (2001-2022, 当年价) '!M41*M$77</f>
        <v>8729.5597507721814</v>
      </c>
      <c r="N41" s="54">
        <f>'历史数据 (2001-2022, 当年价) '!N41*N$77</f>
        <v>9321.04171678905</v>
      </c>
      <c r="O41" s="54">
        <f>'历史数据 (2001-2022, 当年价) '!O41*O$77</f>
        <v>9972.9623065646138</v>
      </c>
      <c r="P41" s="54">
        <f>'历史数据 (2001-2022, 当年价) '!P41*P$77</f>
        <v>10161.569210888461</v>
      </c>
      <c r="Q41" s="53">
        <f>'历史数据 (2001-2022, 当年价) '!Q41*Q$77</f>
        <v>10729.678731779901</v>
      </c>
      <c r="R41" s="54">
        <f>'历史数据 (2001-2022, 当年价) '!R41*R$77</f>
        <v>11577.496039816844</v>
      </c>
      <c r="S41" s="54">
        <f>'历史数据 (2001-2022, 当年价) '!S41*S$77</f>
        <v>11965.7485153379</v>
      </c>
      <c r="T41" s="54">
        <f>'历史数据 (2001-2022, 当年价) '!T41*T$77</f>
        <v>12206.123148775057</v>
      </c>
      <c r="U41" s="55">
        <f>'历史数据 (2001-2022, 当年价) '!U41*U$77</f>
        <v>12421.774161186662</v>
      </c>
      <c r="V41" s="54">
        <f>'历史数据 (2001-2022, 当年价) '!V41*V$77</f>
        <v>15002.765371424184</v>
      </c>
      <c r="W41" s="54">
        <f>'历史数据 (2001-2022, 当年价) '!W41*W$77</f>
        <v>15179.327689922766</v>
      </c>
      <c r="X41" s="100">
        <f>VLOOKUP($A41,情景假设!$A$300:$AP$363,COLUMN(情景假设!E$300),0)</f>
        <v>15395.864977465961</v>
      </c>
      <c r="Y41" s="100">
        <f>VLOOKUP($A41,情景假设!$A$300:$AP$363,COLUMN(情景假设!F$300),0)</f>
        <v>15922.12407142568</v>
      </c>
      <c r="Z41" s="101">
        <f>VLOOKUP($A41,情景假设!$A$300:$AP$363,COLUMN(情景假设!G$300),0)</f>
        <v>16567.486498542461</v>
      </c>
      <c r="AA41" s="65">
        <f>VLOOKUP($A41,情景假设!$A$300:$AP$363,COLUMN(情景假设!H$300),0)</f>
        <v>17158.69869955114</v>
      </c>
      <c r="AB41" s="100">
        <f>VLOOKUP($A41,情景假设!$A$300:$AP$363,COLUMN(情景假设!I$300),0)</f>
        <v>17676.557439970711</v>
      </c>
      <c r="AC41" s="100">
        <f>VLOOKUP($A41,情景假设!$A$300:$AP$363,COLUMN(情景假设!J$300),0)</f>
        <v>18147.223789143689</v>
      </c>
      <c r="AD41" s="100">
        <f>VLOOKUP($A41,情景假设!$A$300:$AP$363,COLUMN(情景假设!K$300),0)</f>
        <v>18600.962381103789</v>
      </c>
      <c r="AE41" s="102">
        <f>VLOOKUP($A41,情景假设!$A$300:$AP$363,COLUMN(情景假设!L$300),0)</f>
        <v>19071.58971505372</v>
      </c>
      <c r="AF41" s="100">
        <f>VLOOKUP($A41,情景假设!$A$300:$AP$363,COLUMN(情景假设!M$300),0)</f>
        <v>19588.370970703101</v>
      </c>
      <c r="AG41" s="100">
        <f>VLOOKUP($A41,情景假设!$A$300:$AP$363,COLUMN(情景假设!N$300),0)</f>
        <v>20150.411173465051</v>
      </c>
      <c r="AH41" s="100">
        <f>VLOOKUP($A41,情景假设!$A$300:$AP$363,COLUMN(情景假设!O$300),0)</f>
        <v>20748.085543875681</v>
      </c>
      <c r="AI41" s="100">
        <f>VLOOKUP($A41,情景假设!$A$300:$AP$363,COLUMN(情景假设!P$300),0)</f>
        <v>21370.517091360001</v>
      </c>
      <c r="AJ41" s="101">
        <f>VLOOKUP($A41,情景假设!$A$300:$AP$363,COLUMN(情景假设!Q$300),0)</f>
        <v>22005.400280049678</v>
      </c>
      <c r="AK41" s="65">
        <f>VLOOKUP($A41,情景假设!$A$300:$AP$363,COLUMN(情景假设!R$300),0)</f>
        <v>22641.117873201099</v>
      </c>
      <c r="AL41" s="100">
        <f>VLOOKUP($A41,情景假设!$A$300:$AP$363,COLUMN(情景假设!S$300),0)</f>
        <v>23273.887153734311</v>
      </c>
      <c r="AM41" s="100">
        <f>VLOOKUP($A41,情景假设!$A$300:$AP$363,COLUMN(情景假设!T$300),0)</f>
        <v>23901.948959954101</v>
      </c>
      <c r="AN41" s="100">
        <f>VLOOKUP($A41,情景假设!$A$300:$AP$363,COLUMN(情景假设!U$300),0)</f>
        <v>24523.468960873761</v>
      </c>
      <c r="AO41" s="66">
        <f>VLOOKUP($A41,情景假设!$A$300:$AP$363,COLUMN(情景假设!V$300),0)</f>
        <v>25136.54338514854</v>
      </c>
      <c r="AP41" s="100">
        <f>VLOOKUP($A41,情景假设!$A$300:$AP$363,COLUMN(情景假设!W$300),0)</f>
        <v>25739.205635765749</v>
      </c>
      <c r="AQ41" s="100">
        <f>VLOOKUP($A41,情景假设!$A$300:$AP$363,COLUMN(情景假设!X$300),0)</f>
        <v>26329.433795688601</v>
      </c>
      <c r="AR41" s="100">
        <f>VLOOKUP($A41,情景假设!$A$300:$AP$363,COLUMN(情景假设!Y$300),0)</f>
        <v>26905.15902045471</v>
      </c>
      <c r="AS41" s="100">
        <f>VLOOKUP($A41,情景假设!$A$300:$AP$363,COLUMN(情景假设!Z$300),0)</f>
        <v>27464.27480381442</v>
      </c>
      <c r="AT41" s="100">
        <f>VLOOKUP($A41,情景假设!$A$300:$AP$363,COLUMN(情景假设!AA$300),0)</f>
        <v>28004.647091929579</v>
      </c>
      <c r="AU41" s="65">
        <f>VLOOKUP($A41,情景假设!$A$300:$AP$363,COLUMN(情景假设!AB$300),0)</f>
        <v>28524.125210537659</v>
      </c>
      <c r="AV41" s="100">
        <f>VLOOKUP($A41,情景假设!$A$300:$AP$363,COLUMN(情景假设!AC$300),0)</f>
        <v>29020.553557943302</v>
      </c>
      <c r="AW41" s="100">
        <f>VLOOKUP($A41,情景假设!$A$300:$AP$363,COLUMN(情景假设!AD$300),0)</f>
        <v>29491.78400485282</v>
      </c>
      <c r="AX41" s="100">
        <f>VLOOKUP($A41,情景假设!$A$300:$AP$363,COLUMN(情景假设!AE$300),0)</f>
        <v>29935.688930073851</v>
      </c>
      <c r="AY41" s="102">
        <f>VLOOKUP($A41,情景假设!$A$300:$AP$363,COLUMN(情景假设!AF$300),0)</f>
        <v>30350.174809128908</v>
      </c>
      <c r="AZ41" s="65">
        <f>VLOOKUP($A41,情景假设!$A$300:$AP$363,COLUMN(情景假设!AG$300),0)</f>
        <v>30733.196261058489</v>
      </c>
      <c r="BA41" s="100">
        <f>VLOOKUP($A41,情景假设!$A$300:$AP$363,COLUMN(情景假设!AH$300),0)</f>
        <v>31082.77044730624</v>
      </c>
      <c r="BB41" s="100">
        <f>VLOOKUP($A41,情景假设!$A$300:$AP$363,COLUMN(情景假设!AI$300),0)</f>
        <v>31396.991705797511</v>
      </c>
      <c r="BC41" s="100">
        <f>VLOOKUP($A41,情景假设!$A$300:$AP$363,COLUMN(情景假设!AJ$300),0)</f>
        <v>31674.04629334174</v>
      </c>
      <c r="BD41" s="66">
        <f>VLOOKUP($A41,情景假设!$A$300:$AP$363,COLUMN(情景假设!AK$300),0)</f>
        <v>31912.227100528122</v>
      </c>
      <c r="BE41" s="100">
        <f>VLOOKUP($A41,情景假设!$A$300:$AP$363,COLUMN(情景假设!AL$300),0)</f>
        <v>32109.94819555452</v>
      </c>
      <c r="BF41" s="100">
        <f>VLOOKUP($A41,情景假设!$A$300:$AP$363,COLUMN(情景假设!AM$300),0)</f>
        <v>32265.759047132269</v>
      </c>
      <c r="BG41" s="100">
        <f>VLOOKUP($A41,情景假设!$A$300:$AP$363,COLUMN(情景假设!AN$300),0)</f>
        <v>32378.358271947451</v>
      </c>
      <c r="BH41" s="100">
        <f>VLOOKUP($A41,情景假设!$A$300:$AP$363,COLUMN(情景假设!AO$300),0)</f>
        <v>32446.606749313509</v>
      </c>
      <c r="BI41" s="102">
        <f>VLOOKUP($A41,情景假设!$A$300:$AP$363,COLUMN(情景假设!AP$300),0)</f>
        <v>32469.539944782151</v>
      </c>
    </row>
    <row r="42" spans="1:61" x14ac:dyDescent="0.2">
      <c r="A42" s="23" t="s">
        <v>95</v>
      </c>
      <c r="B42" s="53"/>
      <c r="C42" s="54"/>
      <c r="D42" s="54"/>
      <c r="E42" s="54"/>
      <c r="F42" s="55"/>
      <c r="G42" s="53"/>
      <c r="H42" s="54"/>
      <c r="I42" s="54">
        <f>'历史数据 (2001-2022, 当年价) '!I42*I$77</f>
        <v>6951.0991404058195</v>
      </c>
      <c r="J42" s="54">
        <f>'历史数据 (2001-2022, 当年价) '!J42*J$77</f>
        <v>7314.0533347634755</v>
      </c>
      <c r="K42" s="55">
        <f>'历史数据 (2001-2022, 当年价) '!K42*K$77</f>
        <v>8644.0889558594426</v>
      </c>
      <c r="L42" s="53">
        <f>'历史数据 (2001-2022, 当年价) '!L42*L$77</f>
        <v>9751.1703884161016</v>
      </c>
      <c r="M42" s="54">
        <f>'历史数据 (2001-2022, 当年价) '!M42*M$77</f>
        <v>10062.829332726689</v>
      </c>
      <c r="N42" s="54">
        <f>'历史数据 (2001-2022, 当年价) '!N42*N$77</f>
        <v>10438.751135915945</v>
      </c>
      <c r="O42" s="54">
        <f>'历史数据 (2001-2022, 当年价) '!O42*O$77</f>
        <v>10918.647009586733</v>
      </c>
      <c r="P42" s="54">
        <f>'历史数据 (2001-2022, 当年价) '!P42*P$77</f>
        <v>10659.001446727452</v>
      </c>
      <c r="Q42" s="53">
        <f>'历史数据 (2001-2022, 当年价) '!Q42*Q$77</f>
        <v>11015.676147174541</v>
      </c>
      <c r="R42" s="54">
        <f>'历史数据 (2001-2022, 当年价) '!R42*R$77</f>
        <v>12320.948873046076</v>
      </c>
      <c r="S42" s="54">
        <f>'历史数据 (2001-2022, 当年价) '!S42*S$77</f>
        <v>13151.243446087199</v>
      </c>
      <c r="T42" s="54">
        <f>'历史数据 (2001-2022, 当年价) '!T42*T$77</f>
        <v>13225.233063001493</v>
      </c>
      <c r="U42" s="55">
        <f>'历史数据 (2001-2022, 当年价) '!U42*U$77</f>
        <v>13446.095523164235</v>
      </c>
      <c r="V42" s="54">
        <f>'历史数据 (2001-2022, 当年价) '!V42*V$77</f>
        <v>15735.922300230004</v>
      </c>
      <c r="W42" s="54">
        <f>'历史数据 (2001-2022, 当年价) '!W42*W$77</f>
        <v>15793.232462385689</v>
      </c>
      <c r="X42" s="100">
        <f>VLOOKUP($A42,情景假设!$A$300:$AP$363,COLUMN(情景假设!E$300),0)</f>
        <v>16031.92096744085</v>
      </c>
      <c r="Y42" s="100">
        <f>VLOOKUP($A42,情景假设!$A$300:$AP$363,COLUMN(情景假设!F$300),0)</f>
        <v>16612.719108110821</v>
      </c>
      <c r="Z42" s="101">
        <f>VLOOKUP($A42,情景假设!$A$300:$AP$363,COLUMN(情景假设!G$300),0)</f>
        <v>17326.220328775591</v>
      </c>
      <c r="AA42" s="65">
        <f>VLOOKUP($A42,情景假设!$A$300:$AP$363,COLUMN(情景假设!H$300),0)</f>
        <v>17980.72045556199</v>
      </c>
      <c r="AB42" s="100">
        <f>VLOOKUP($A42,情景假设!$A$300:$AP$363,COLUMN(情景假设!I$300),0)</f>
        <v>18554.19613011607</v>
      </c>
      <c r="AC42" s="100">
        <f>VLOOKUP($A42,情景假设!$A$300:$AP$363,COLUMN(情景假设!J$300),0)</f>
        <v>19075.042366302081</v>
      </c>
      <c r="AD42" s="100">
        <f>VLOOKUP($A42,情景假设!$A$300:$AP$363,COLUMN(情景假设!K$300),0)</f>
        <v>19576.439667044291</v>
      </c>
      <c r="AE42" s="102">
        <f>VLOOKUP($A42,情景假设!$A$300:$AP$363,COLUMN(情景假设!L$300),0)</f>
        <v>20095.705469625769</v>
      </c>
      <c r="AF42" s="100">
        <f>VLOOKUP($A42,情景假设!$A$300:$AP$363,COLUMN(情景假设!M$300),0)</f>
        <v>20665.389111458531</v>
      </c>
      <c r="AG42" s="100">
        <f>VLOOKUP($A42,情景假设!$A$300:$AP$363,COLUMN(情景假设!N$300),0)</f>
        <v>21285.10582327783</v>
      </c>
      <c r="AH42" s="100">
        <f>VLOOKUP($A42,情景假设!$A$300:$AP$363,COLUMN(情景假设!O$300),0)</f>
        <v>21944.918331602868</v>
      </c>
      <c r="AI42" s="100">
        <f>VLOOKUP($A42,情景假设!$A$300:$AP$363,COLUMN(情景假设!P$300),0)</f>
        <v>22633.519147873169</v>
      </c>
      <c r="AJ42" s="101">
        <f>VLOOKUP($A42,情景假设!$A$300:$AP$363,COLUMN(情景假设!Q$300),0)</f>
        <v>23338.030014944328</v>
      </c>
      <c r="AK42" s="65">
        <f>VLOOKUP($A42,情景假设!$A$300:$AP$363,COLUMN(情景假设!R$300),0)</f>
        <v>24046.207569210492</v>
      </c>
      <c r="AL42" s="100">
        <f>VLOOKUP($A42,情景假设!$A$300:$AP$363,COLUMN(情景假设!S$300),0)</f>
        <v>24753.956703161832</v>
      </c>
      <c r="AM42" s="100">
        <f>VLOOKUP($A42,情景假设!$A$300:$AP$363,COLUMN(情景假设!T$300),0)</f>
        <v>25459.267990231619</v>
      </c>
      <c r="AN42" s="100">
        <f>VLOOKUP($A42,情景假设!$A$300:$AP$363,COLUMN(情景假设!U$300),0)</f>
        <v>26160.01935556173</v>
      </c>
      <c r="AO42" s="66">
        <f>VLOOKUP($A42,情景假设!$A$300:$AP$363,COLUMN(情景假设!V$300),0)</f>
        <v>26853.981460220519</v>
      </c>
      <c r="AP42" s="100">
        <f>VLOOKUP($A42,情景假设!$A$300:$AP$363,COLUMN(情景假设!W$300),0)</f>
        <v>27538.824376142169</v>
      </c>
      <c r="AQ42" s="100">
        <f>VLOOKUP($A42,情景假设!$A$300:$AP$363,COLUMN(情景假设!X$300),0)</f>
        <v>28212.125593408571</v>
      </c>
      <c r="AR42" s="100">
        <f>VLOOKUP($A42,情景假设!$A$300:$AP$363,COLUMN(情景假设!Y$300),0)</f>
        <v>28871.37938899779</v>
      </c>
      <c r="AS42" s="100">
        <f>VLOOKUP($A42,情景假设!$A$300:$AP$363,COLUMN(情景假设!Z$300),0)</f>
        <v>29514.00757198441</v>
      </c>
      <c r="AT42" s="100">
        <f>VLOOKUP($A42,情景假设!$A$300:$AP$363,COLUMN(情景假设!AA$300),0)</f>
        <v>30137.37160444873</v>
      </c>
      <c r="AU42" s="65">
        <f>VLOOKUP($A42,情景假设!$A$300:$AP$363,COLUMN(情景假设!AB$300),0)</f>
        <v>30738.786080138099</v>
      </c>
      <c r="AV42" s="100">
        <f>VLOOKUP($A42,情景假设!$A$300:$AP$363,COLUMN(情景假设!AC$300),0)</f>
        <v>31315.53352436631</v>
      </c>
      <c r="AW42" s="100">
        <f>VLOOKUP($A42,情景假设!$A$300:$AP$363,COLUMN(情景假设!AD$300),0)</f>
        <v>31864.88045891052</v>
      </c>
      <c r="AX42" s="100">
        <f>VLOOKUP($A42,情景假设!$A$300:$AP$363,COLUMN(情景假设!AE$300),0)</f>
        <v>32384.09465499924</v>
      </c>
      <c r="AY42" s="102">
        <f>VLOOKUP($A42,情景假设!$A$300:$AP$363,COLUMN(情景假设!AF$300),0)</f>
        <v>32870.463476138357</v>
      </c>
      <c r="AZ42" s="65">
        <f>VLOOKUP($A42,情景假设!$A$300:$AP$363,COLUMN(情景假设!AG$300),0)</f>
        <v>33321.313190801367</v>
      </c>
      <c r="BA42" s="100">
        <f>VLOOKUP($A42,情景假设!$A$300:$AP$363,COLUMN(情景假设!AH$300),0)</f>
        <v>33734.029113255587</v>
      </c>
      <c r="BB42" s="100">
        <f>VLOOKUP($A42,情景假设!$A$300:$AP$363,COLUMN(情景假设!AI$300),0)</f>
        <v>34106.076409386304</v>
      </c>
      <c r="BC42" s="100">
        <f>VLOOKUP($A42,情景假设!$A$300:$AP$363,COLUMN(情景假设!AJ$300),0)</f>
        <v>34435.021383721527</v>
      </c>
      <c r="BD42" s="66">
        <f>VLOOKUP($A42,情景假设!$A$300:$AP$363,COLUMN(情景假设!AK$300),0)</f>
        <v>34718.553044375782</v>
      </c>
      <c r="BE42" s="100">
        <f>VLOOKUP($A42,情景假设!$A$300:$AP$363,COLUMN(情景假设!AL$300),0)</f>
        <v>34954.504724779777</v>
      </c>
      <c r="BF42" s="100">
        <f>VLOOKUP($A42,情景假设!$A$300:$AP$363,COLUMN(情景假设!AM$300),0)</f>
        <v>35140.875525281343</v>
      </c>
      <c r="BG42" s="100">
        <f>VLOOKUP($A42,情景假设!$A$300:$AP$363,COLUMN(情景假设!AN$300),0)</f>
        <v>35275.851324460018</v>
      </c>
      <c r="BH42" s="100">
        <f>VLOOKUP($A42,情景假设!$A$300:$AP$363,COLUMN(情景假设!AO$300),0)</f>
        <v>35357.825099718459</v>
      </c>
      <c r="BI42" s="102">
        <f>VLOOKUP($A42,情景假设!$A$300:$AP$363,COLUMN(情景假设!AP$300),0)</f>
        <v>35385.416289827961</v>
      </c>
    </row>
    <row r="43" spans="1:61" x14ac:dyDescent="0.2">
      <c r="A43" s="23" t="s">
        <v>96</v>
      </c>
      <c r="B43" s="53"/>
      <c r="C43" s="54"/>
      <c r="D43" s="54"/>
      <c r="E43" s="54"/>
      <c r="F43" s="55"/>
      <c r="G43" s="53"/>
      <c r="H43" s="54"/>
      <c r="I43" s="54">
        <f>'历史数据 (2001-2022, 当年价) '!I43*I$77</f>
        <v>4623.3441154702477</v>
      </c>
      <c r="J43" s="54">
        <f>'历史数据 (2001-2022, 当年价) '!J43*J$77</f>
        <v>4952.4069466441206</v>
      </c>
      <c r="K43" s="55">
        <f>'历史数据 (2001-2022, 当年价) '!K43*K$77</f>
        <v>5800.0823303648003</v>
      </c>
      <c r="L43" s="53">
        <f>'历史数据 (2001-2022, 当年价) '!L43*L$77</f>
        <v>6676.677466975384</v>
      </c>
      <c r="M43" s="54">
        <f>'历史数据 (2001-2022, 当年价) '!M43*M$77</f>
        <v>6921.8527542389438</v>
      </c>
      <c r="N43" s="54">
        <f>'历史数据 (2001-2022, 当年价) '!N43*N$77</f>
        <v>7134.4071986105519</v>
      </c>
      <c r="O43" s="54">
        <f>'历史数据 (2001-2022, 当年价) '!O43*O$77</f>
        <v>7311.9149257243444</v>
      </c>
      <c r="P43" s="54">
        <f>'历史数据 (2001-2022, 当年价) '!P43*P$77</f>
        <v>7172.7218386442528</v>
      </c>
      <c r="Q43" s="53">
        <f>'历史数据 (2001-2022, 当年价) '!Q43*Q$77</f>
        <v>7468.7356239592245</v>
      </c>
      <c r="R43" s="54">
        <f>'历史数据 (2001-2022, 当年价) '!R43*R$77</f>
        <v>8452.0023308915206</v>
      </c>
      <c r="S43" s="54">
        <f>'历史数据 (2001-2022, 当年价) '!S43*S$77</f>
        <v>9332.9519669544279</v>
      </c>
      <c r="T43" s="54">
        <f>'历史数据 (2001-2022, 当年价) '!T43*T$77</f>
        <v>9619.4212690179938</v>
      </c>
      <c r="U43" s="55">
        <f>'历史数据 (2001-2022, 当年价) '!U43*U$77</f>
        <v>9891.7322198258898</v>
      </c>
      <c r="V43" s="54">
        <f>'历史数据 (2001-2022, 当年价) '!V43*V$77</f>
        <v>11596.860701442663</v>
      </c>
      <c r="W43" s="54">
        <f>'历史数据 (2001-2022, 当年价) '!W43*W$77</f>
        <v>12204.55859303716</v>
      </c>
      <c r="X43" s="100">
        <f>VLOOKUP($A43,情景假设!$A$300:$AP$363,COLUMN(情景假设!E$300),0)</f>
        <v>12496.52422991849</v>
      </c>
      <c r="Y43" s="100">
        <f>VLOOKUP($A43,情景假设!$A$300:$AP$363,COLUMN(情景假设!F$300),0)</f>
        <v>13216.54747582376</v>
      </c>
      <c r="Z43" s="101">
        <f>VLOOKUP($A43,情景假设!$A$300:$AP$363,COLUMN(情景假设!G$300),0)</f>
        <v>14118.85224481279</v>
      </c>
      <c r="AA43" s="65">
        <f>VLOOKUP($A43,情景假设!$A$300:$AP$363,COLUMN(情景假设!H$300),0)</f>
        <v>14960.95131937658</v>
      </c>
      <c r="AB43" s="100">
        <f>VLOOKUP($A43,情景假设!$A$300:$AP$363,COLUMN(情景假设!I$300),0)</f>
        <v>15705.902506781311</v>
      </c>
      <c r="AC43" s="100">
        <f>VLOOKUP($A43,情景假设!$A$300:$AP$363,COLUMN(情景假设!J$300),0)</f>
        <v>16383.65431909031</v>
      </c>
      <c r="AD43" s="100">
        <f>VLOOKUP($A43,情景假设!$A$300:$AP$363,COLUMN(情景假设!K$300),0)</f>
        <v>17033.471449506858</v>
      </c>
      <c r="AE43" s="102">
        <f>VLOOKUP($A43,情景假设!$A$300:$AP$363,COLUMN(情景假设!L$300),0)</f>
        <v>17702.735886222919</v>
      </c>
      <c r="AF43" s="100">
        <f>VLOOKUP($A43,情景假设!$A$300:$AP$363,COLUMN(情景假设!M$300),0)</f>
        <v>18435.76593589997</v>
      </c>
      <c r="AG43" s="100">
        <f>VLOOKUP($A43,情景假设!$A$300:$AP$363,COLUMN(情景假设!N$300),0)</f>
        <v>19237.91372392347</v>
      </c>
      <c r="AH43" s="100">
        <f>VLOOKUP($A43,情景假设!$A$300:$AP$363,COLUMN(情景假设!O$300),0)</f>
        <v>20103.033211046499</v>
      </c>
      <c r="AI43" s="100">
        <f>VLOOKUP($A43,情景假设!$A$300:$AP$363,COLUMN(情景假设!P$300),0)</f>
        <v>21023.39627707396</v>
      </c>
      <c r="AJ43" s="101">
        <f>VLOOKUP($A43,情景假设!$A$300:$AP$363,COLUMN(情景假设!Q$300),0)</f>
        <v>21989.364117103021</v>
      </c>
      <c r="AK43" s="65">
        <f>VLOOKUP($A43,情景假设!$A$300:$AP$363,COLUMN(情景假设!R$300),0)</f>
        <v>22991.058757273411</v>
      </c>
      <c r="AL43" s="100">
        <f>VLOOKUP($A43,情景假设!$A$300:$AP$363,COLUMN(情景假设!S$300),0)</f>
        <v>24024.724541348569</v>
      </c>
      <c r="AM43" s="100">
        <f>VLOOKUP($A43,情景假设!$A$300:$AP$363,COLUMN(情景假设!T$300),0)</f>
        <v>25087.92864751556</v>
      </c>
      <c r="AN43" s="100">
        <f>VLOOKUP($A43,情景假设!$A$300:$AP$363,COLUMN(情景假设!U$300),0)</f>
        <v>26177.72713784903</v>
      </c>
      <c r="AO43" s="66">
        <f>VLOOKUP($A43,情景假设!$A$300:$AP$363,COLUMN(情景假设!V$300),0)</f>
        <v>27290.632896010309</v>
      </c>
      <c r="AP43" s="100">
        <f>VLOOKUP($A43,情景假设!$A$300:$AP$363,COLUMN(情景假设!W$300),0)</f>
        <v>28422.587823738751</v>
      </c>
      <c r="AQ43" s="100">
        <f>VLOOKUP($A43,情景假设!$A$300:$AP$363,COLUMN(情景假设!X$300),0)</f>
        <v>29568.940528210329</v>
      </c>
      <c r="AR43" s="100">
        <f>VLOOKUP($A43,情景假设!$A$300:$AP$363,COLUMN(情景假设!Y$300),0)</f>
        <v>30724.43080696246</v>
      </c>
      <c r="AS43" s="100">
        <f>VLOOKUP($A43,情景假设!$A$300:$AP$363,COLUMN(情景假设!Z$300),0)</f>
        <v>31883.182286158211</v>
      </c>
      <c r="AT43" s="100">
        <f>VLOOKUP($A43,情景假设!$A$300:$AP$363,COLUMN(情景假设!AA$300),0)</f>
        <v>33038.704584805193</v>
      </c>
      <c r="AU43" s="65">
        <f>VLOOKUP($A43,情景假设!$A$300:$AP$363,COLUMN(情景假设!AB$300),0)</f>
        <v>34183.906355367297</v>
      </c>
      <c r="AV43" s="100">
        <f>VLOOKUP($A43,情景假设!$A$300:$AP$363,COLUMN(情景假设!AC$300),0)</f>
        <v>35311.120483440784</v>
      </c>
      <c r="AW43" s="100">
        <f>VLOOKUP($A43,情景假设!$A$300:$AP$363,COLUMN(情景假设!AD$300),0)</f>
        <v>36412.142609791699</v>
      </c>
      <c r="AX43" s="100">
        <f>VLOOKUP($A43,情景假设!$A$300:$AP$363,COLUMN(情景假设!AE$300),0)</f>
        <v>37478.28396198534</v>
      </c>
      <c r="AY43" s="102">
        <f>VLOOKUP($A43,情景假设!$A$300:$AP$363,COLUMN(情景假设!AF$300),0)</f>
        <v>38500.439246411937</v>
      </c>
      <c r="AZ43" s="65">
        <f>VLOOKUP($A43,情景假设!$A$300:$AP$363,COLUMN(情景假设!AG$300),0)</f>
        <v>39469.170052858477</v>
      </c>
      <c r="BA43" s="100">
        <f>VLOOKUP($A43,情景假设!$A$300:$AP$363,COLUMN(情景假设!AH$300),0)</f>
        <v>40374.803863377681</v>
      </c>
      <c r="BB43" s="100">
        <f>VLOOKUP($A43,情景假设!$A$300:$AP$363,COLUMN(情景假设!AI$300),0)</f>
        <v>41207.548338218046</v>
      </c>
      <c r="BC43" s="100">
        <f>VLOOKUP($A43,情景假设!$A$300:$AP$363,COLUMN(情景假设!AJ$300),0)</f>
        <v>41957.620080311033</v>
      </c>
      <c r="BD43" s="66">
        <f>VLOOKUP($A43,情景假设!$A$300:$AP$363,COLUMN(情景假设!AK$300),0)</f>
        <v>42615.386565898873</v>
      </c>
      <c r="BE43" s="100">
        <f>VLOOKUP($A43,情景假设!$A$300:$AP$363,COLUMN(情景假设!AL$300),0)</f>
        <v>43171.519385515443</v>
      </c>
      <c r="BF43" s="100">
        <f>VLOOKUP($A43,情景假设!$A$300:$AP$363,COLUMN(情景假设!AM$300),0)</f>
        <v>43617.156383360001</v>
      </c>
      <c r="BG43" s="100">
        <f>VLOOKUP($A43,情景假设!$A$300:$AP$363,COLUMN(情景假设!AN$300),0)</f>
        <v>43944.06973407387</v>
      </c>
      <c r="BH43" s="100">
        <f>VLOOKUP($A43,情景假设!$A$300:$AP$363,COLUMN(情景假设!AO$300),0)</f>
        <v>44144.836476805729</v>
      </c>
      <c r="BI43" s="102">
        <f>VLOOKUP($A43,情景假设!$A$300:$AP$363,COLUMN(情景假设!AP$300),0)</f>
        <v>44213.007562119412</v>
      </c>
    </row>
    <row r="44" spans="1:61" x14ac:dyDescent="0.2">
      <c r="A44" s="23" t="s">
        <v>97</v>
      </c>
      <c r="B44" s="53"/>
      <c r="C44" s="54"/>
      <c r="D44" s="54"/>
      <c r="E44" s="54"/>
      <c r="F44" s="55"/>
      <c r="G44" s="53"/>
      <c r="H44" s="54"/>
      <c r="I44" s="54">
        <f>'历史数据 (2001-2022, 当年价) '!I44*I$77</f>
        <v>8600.1122331098704</v>
      </c>
      <c r="J44" s="54">
        <f>'历史数据 (2001-2022, 当年价) '!J44*J$77</f>
        <v>9652.4482684707364</v>
      </c>
      <c r="K44" s="55">
        <f>'历史数据 (2001-2022, 当年价) '!K44*K$77</f>
        <v>11473.328463091299</v>
      </c>
      <c r="L44" s="53">
        <f>'历史数据 (2001-2022, 当年价) '!L44*L$77</f>
        <v>12347.438461432741</v>
      </c>
      <c r="M44" s="54">
        <f>'历史数据 (2001-2022, 当年价) '!M44*M$77</f>
        <v>12742.077205557398</v>
      </c>
      <c r="N44" s="54">
        <f>'历史数据 (2001-2022, 当年价) '!N44*N$77</f>
        <v>13908.044110531482</v>
      </c>
      <c r="O44" s="54">
        <f>'历史数据 (2001-2022, 当年价) '!O44*O$77</f>
        <v>14907.451129099412</v>
      </c>
      <c r="P44" s="54">
        <f>'历史数据 (2001-2022, 当年价) '!P44*P$77</f>
        <v>15090.378543997835</v>
      </c>
      <c r="Q44" s="53">
        <f>'历史数据 (2001-2022, 当年价) '!Q44*Q$77</f>
        <v>17009.078938849983</v>
      </c>
      <c r="R44" s="54">
        <f>'历史数据 (2001-2022, 当年价) '!R44*R$77</f>
        <v>19317.208684583806</v>
      </c>
      <c r="S44" s="54">
        <f>'历史数据 (2001-2022, 当年价) '!S44*S$77</f>
        <v>20176.588473930504</v>
      </c>
      <c r="T44" s="54">
        <f>'历史数据 (2001-2022, 当年价) '!T44*T$77</f>
        <v>19803.763108812167</v>
      </c>
      <c r="U44" s="55">
        <f>'历史数据 (2001-2022, 当年价) '!U44*U$77</f>
        <v>20421.849410489154</v>
      </c>
      <c r="V44" s="54">
        <f>'历史数据 (2001-2022, 当年价) '!V44*V$77</f>
        <v>22432.47684124767</v>
      </c>
      <c r="W44" s="54">
        <f>'历史数据 (2001-2022, 当年价) '!W44*W$77</f>
        <v>24223.247878201622</v>
      </c>
      <c r="X44" s="100">
        <f>VLOOKUP($A44,情景假设!$A$300:$AP$363,COLUMN(情景假设!E$300),0)</f>
        <v>24578.816390278102</v>
      </c>
      <c r="Y44" s="100">
        <f>VLOOKUP($A44,情景假设!$A$300:$AP$363,COLUMN(情景假设!F$300),0)</f>
        <v>25443.477370458611</v>
      </c>
      <c r="Z44" s="101">
        <f>VLOOKUP($A44,情景假设!$A$300:$AP$363,COLUMN(情景假设!G$300),0)</f>
        <v>26504.73484194812</v>
      </c>
      <c r="AA44" s="65">
        <f>VLOOKUP($A44,情景假设!$A$300:$AP$363,COLUMN(情景假设!H$300),0)</f>
        <v>27477.56214545753</v>
      </c>
      <c r="AB44" s="100">
        <f>VLOOKUP($A44,情景假设!$A$300:$AP$363,COLUMN(情景假设!I$300),0)</f>
        <v>28329.80100504354</v>
      </c>
      <c r="AC44" s="100">
        <f>VLOOKUP($A44,情景假设!$A$300:$AP$363,COLUMN(情景假设!J$300),0)</f>
        <v>29104.084674467929</v>
      </c>
      <c r="AD44" s="100">
        <f>VLOOKUP($A44,情景假设!$A$300:$AP$363,COLUMN(情景假设!K$300),0)</f>
        <v>29849.974781884732</v>
      </c>
      <c r="AE44" s="102">
        <f>VLOOKUP($A44,情景假设!$A$300:$AP$363,COLUMN(情景假设!L$300),0)</f>
        <v>30623.02576817929</v>
      </c>
      <c r="AF44" s="100">
        <f>VLOOKUP($A44,情景假设!$A$300:$AP$363,COLUMN(情景假设!M$300),0)</f>
        <v>31471.501269044489</v>
      </c>
      <c r="AG44" s="100">
        <f>VLOOKUP($A44,情景假设!$A$300:$AP$363,COLUMN(情景假设!N$300),0)</f>
        <v>32394.377097340839</v>
      </c>
      <c r="AH44" s="100">
        <f>VLOOKUP($A44,情景假设!$A$300:$AP$363,COLUMN(情景假设!O$300),0)</f>
        <v>33376.348219921812</v>
      </c>
      <c r="AI44" s="100">
        <f>VLOOKUP($A44,情景假设!$A$300:$AP$363,COLUMN(情景假设!P$300),0)</f>
        <v>34400.06096530689</v>
      </c>
      <c r="AJ44" s="101">
        <f>VLOOKUP($A44,情景假设!$A$300:$AP$363,COLUMN(情景假设!Q$300),0)</f>
        <v>35445.81899740464</v>
      </c>
      <c r="AK44" s="65">
        <f>VLOOKUP($A44,情景假设!$A$300:$AP$363,COLUMN(情景假设!R$300),0)</f>
        <v>36494.96400506104</v>
      </c>
      <c r="AL44" s="100">
        <f>VLOOKUP($A44,情景假设!$A$300:$AP$363,COLUMN(情景假设!S$300),0)</f>
        <v>37541.338338839661</v>
      </c>
      <c r="AM44" s="100">
        <f>VLOOKUP($A44,情景假设!$A$300:$AP$363,COLUMN(情景假设!T$300),0)</f>
        <v>38581.99934748267</v>
      </c>
      <c r="AN44" s="100">
        <f>VLOOKUP($A44,情景假设!$A$300:$AP$363,COLUMN(情景假设!U$300),0)</f>
        <v>39613.859256701537</v>
      </c>
      <c r="AO44" s="66">
        <f>VLOOKUP($A44,情景假设!$A$300:$AP$363,COLUMN(情景假设!V$300),0)</f>
        <v>40633.693973006259</v>
      </c>
      <c r="AP44" s="100">
        <f>VLOOKUP($A44,情景假设!$A$300:$AP$363,COLUMN(情景假设!W$300),0)</f>
        <v>41638.153571018673</v>
      </c>
      <c r="AQ44" s="100">
        <f>VLOOKUP($A44,情景假设!$A$300:$AP$363,COLUMN(情景假设!X$300),0)</f>
        <v>42623.774496963379</v>
      </c>
      <c r="AR44" s="100">
        <f>VLOOKUP($A44,情景假设!$A$300:$AP$363,COLUMN(情景假设!Y$300),0)</f>
        <v>43586.993504081438</v>
      </c>
      <c r="AS44" s="100">
        <f>VLOOKUP($A44,情景假设!$A$300:$AP$363,COLUMN(情景假设!Z$300),0)</f>
        <v>44524.163317015933</v>
      </c>
      <c r="AT44" s="100">
        <f>VLOOKUP($A44,情景假设!$A$300:$AP$363,COLUMN(情景假设!AA$300),0)</f>
        <v>45431.570001862623</v>
      </c>
      <c r="AU44" s="65">
        <f>VLOOKUP($A44,情景假设!$A$300:$AP$363,COLUMN(情景假设!AB$300),0)</f>
        <v>46305.451996757562</v>
      </c>
      <c r="AV44" s="100">
        <f>VLOOKUP($A44,情景假设!$A$300:$AP$363,COLUMN(情景假设!AC$300),0)</f>
        <v>47142.020734755512</v>
      </c>
      <c r="AW44" s="100">
        <f>VLOOKUP($A44,情景假设!$A$300:$AP$363,COLUMN(情景假设!AD$300),0)</f>
        <v>47937.48276662609</v>
      </c>
      <c r="AX44" s="100">
        <f>VLOOKUP($A44,情景假设!$A$300:$AP$363,COLUMN(情景假设!AE$300),0)</f>
        <v>48688.063266314603</v>
      </c>
      <c r="AY44" s="102">
        <f>VLOOKUP($A44,情景假设!$A$300:$AP$363,COLUMN(情景假设!AF$300),0)</f>
        <v>49390.030776535466</v>
      </c>
      <c r="AZ44" s="65">
        <f>VLOOKUP($A44,情景假设!$A$300:$AP$363,COLUMN(情景假设!AG$300),0)</f>
        <v>50039.723026653563</v>
      </c>
      <c r="BA44" s="100">
        <f>VLOOKUP($A44,情景假设!$A$300:$AP$363,COLUMN(情景假设!AH$300),0)</f>
        <v>50633.573630071129</v>
      </c>
      <c r="BB44" s="100">
        <f>VLOOKUP($A44,情景假设!$A$300:$AP$363,COLUMN(情景假设!AI$300),0)</f>
        <v>51168.139444203807</v>
      </c>
      <c r="BC44" s="100">
        <f>VLOOKUP($A44,情景假设!$A$300:$AP$363,COLUMN(情景假设!AJ$300),0)</f>
        <v>51640.128353279542</v>
      </c>
      <c r="BD44" s="66">
        <f>VLOOKUP($A44,情景假设!$A$300:$AP$363,COLUMN(情景假设!AK$300),0)</f>
        <v>52046.427213085233</v>
      </c>
      <c r="BE44" s="100">
        <f>VLOOKUP($A44,情景假设!$A$300:$AP$363,COLUMN(情景假设!AL$300),0)</f>
        <v>52384.129677922283</v>
      </c>
      <c r="BF44" s="100">
        <f>VLOOKUP($A44,情景假设!$A$300:$AP$363,COLUMN(情景假设!AM$300),0)</f>
        <v>52650.563613891049</v>
      </c>
      <c r="BG44" s="100">
        <f>VLOOKUP($A44,情景假设!$A$300:$AP$363,COLUMN(情景假设!AN$300),0)</f>
        <v>52843.317789682013</v>
      </c>
      <c r="BH44" s="100">
        <f>VLOOKUP($A44,情景假设!$A$300:$AP$363,COLUMN(情景假设!AO$300),0)</f>
        <v>52960.267526768548</v>
      </c>
      <c r="BI44" s="102">
        <f>VLOOKUP($A44,情景假设!$A$300:$AP$363,COLUMN(情景假设!AP$300),0)</f>
        <v>52999.598985673591</v>
      </c>
    </row>
    <row r="45" spans="1:61" x14ac:dyDescent="0.2">
      <c r="A45" s="23" t="s">
        <v>98</v>
      </c>
      <c r="B45" s="53"/>
      <c r="C45" s="54"/>
      <c r="D45" s="54"/>
      <c r="E45" s="54"/>
      <c r="F45" s="55"/>
      <c r="G45" s="53"/>
      <c r="H45" s="54"/>
      <c r="I45" s="54">
        <f>'历史数据 (2001-2022, 当年价) '!I45*I$77</f>
        <v>3188.2277004700304</v>
      </c>
      <c r="J45" s="54">
        <f>'历史数据 (2001-2022, 当年价) '!J45*J$77</f>
        <v>3578.3489927507817</v>
      </c>
      <c r="K45" s="55">
        <f>'历史数据 (2001-2022, 当年价) '!K45*K$77</f>
        <v>4253.3844479133541</v>
      </c>
      <c r="L45" s="53">
        <f>'历史数据 (2001-2022, 当年价) '!L45*L$77</f>
        <v>4577.4339061565579</v>
      </c>
      <c r="M45" s="54">
        <f>'历史数据 (2001-2022, 当年价) '!M45*M$77</f>
        <v>4558.1419551796325</v>
      </c>
      <c r="N45" s="54">
        <f>'历史数据 (2001-2022, 当年价) '!N45*N$77</f>
        <v>4537.9000657809465</v>
      </c>
      <c r="O45" s="54">
        <f>'历史数据 (2001-2022, 当年价) '!O45*O$77</f>
        <v>4903.1409148629937</v>
      </c>
      <c r="P45" s="54">
        <f>'历史数据 (2001-2022, 当年价) '!P45*P$77</f>
        <v>4967.9583726357478</v>
      </c>
      <c r="Q45" s="53">
        <f>'历史数据 (2001-2022, 当年价) '!Q45*Q$77</f>
        <v>5003.297460133128</v>
      </c>
      <c r="R45" s="54">
        <f>'历史数据 (2001-2022, 当年价) '!R45*R$77</f>
        <v>5378.3809294904404</v>
      </c>
      <c r="S45" s="54">
        <f>'历史数据 (2001-2022, 当年价) '!S45*S$77</f>
        <v>5639.0741579686864</v>
      </c>
      <c r="T45" s="54">
        <f>'历史数据 (2001-2022, 当年价) '!T45*T$77</f>
        <v>5839.3471629389132</v>
      </c>
      <c r="U45" s="55">
        <f>'历史数据 (2001-2022, 当年价) '!U45*U$77</f>
        <v>5631.8307687185261</v>
      </c>
      <c r="V45" s="54">
        <f>'历史数据 (2001-2022, 当年价) '!V45*V$77</f>
        <v>6356.3613377239653</v>
      </c>
      <c r="W45" s="54">
        <f>'历史数据 (2001-2022, 当年价) '!W45*W$77</f>
        <v>6611.9630030332355</v>
      </c>
      <c r="X45" s="100">
        <f>VLOOKUP($A45,情景假设!$A$300:$AP$363,COLUMN(情景假设!E$300),0)</f>
        <v>6676.0183106174827</v>
      </c>
      <c r="Y45" s="100">
        <f>VLOOKUP($A45,情景假设!$A$300:$AP$363,COLUMN(情景假设!F$300),0)</f>
        <v>6830.7715405353056</v>
      </c>
      <c r="Z45" s="101">
        <f>VLOOKUP($A45,情景假设!$A$300:$AP$363,COLUMN(情景假设!G$300),0)</f>
        <v>7018.9723325671584</v>
      </c>
      <c r="AA45" s="65">
        <f>VLOOKUP($A45,情景假设!$A$300:$AP$363,COLUMN(情景假设!H$300),0)</f>
        <v>7190.5862811485713</v>
      </c>
      <c r="AB45" s="100">
        <f>VLOOKUP($A45,情景假设!$A$300:$AP$363,COLUMN(情景假设!I$300),0)</f>
        <v>7341.3151154268589</v>
      </c>
      <c r="AC45" s="100">
        <f>VLOOKUP($A45,情景假设!$A$300:$AP$363,COLUMN(情景假设!J$300),0)</f>
        <v>7479.6813154182246</v>
      </c>
      <c r="AD45" s="100">
        <f>VLOOKUP($A45,情景假设!$A$300:$AP$363,COLUMN(情景假设!K$300),0)</f>
        <v>7615.0517452348085</v>
      </c>
      <c r="AE45" s="102">
        <f>VLOOKUP($A45,情景假设!$A$300:$AP$363,COLUMN(情景假设!L$300),0)</f>
        <v>7757.5401248600883</v>
      </c>
      <c r="AF45" s="100">
        <f>VLOOKUP($A45,情景假设!$A$300:$AP$363,COLUMN(情景假设!M$300),0)</f>
        <v>7915.4698401964424</v>
      </c>
      <c r="AG45" s="100">
        <f>VLOOKUP($A45,情景假设!$A$300:$AP$363,COLUMN(情景假设!N$300),0)</f>
        <v>8087.3794312820928</v>
      </c>
      <c r="AH45" s="100">
        <f>VLOOKUP($A45,情景假设!$A$300:$AP$363,COLUMN(情景假设!O$300),0)</f>
        <v>8269.0109383830895</v>
      </c>
      <c r="AI45" s="100">
        <f>VLOOKUP($A45,情景假设!$A$300:$AP$363,COLUMN(情景假设!P$300),0)</f>
        <v>8455.7106664710136</v>
      </c>
      <c r="AJ45" s="101">
        <f>VLOOKUP($A45,情景假设!$A$300:$AP$363,COLUMN(情景假设!Q$300),0)</f>
        <v>8642.3855288204013</v>
      </c>
      <c r="AK45" s="65">
        <f>VLOOKUP($A45,情景假设!$A$300:$AP$363,COLUMN(情景假设!R$300),0)</f>
        <v>8824.410049538752</v>
      </c>
      <c r="AL45" s="100">
        <f>VLOOKUP($A45,情景假设!$A$300:$AP$363,COLUMN(情景假设!S$300),0)</f>
        <v>9000.5551284606481</v>
      </c>
      <c r="AM45" s="100">
        <f>VLOOKUP($A45,情景假设!$A$300:$AP$363,COLUMN(情景假设!T$300),0)</f>
        <v>9170.4977008597089</v>
      </c>
      <c r="AN45" s="100">
        <f>VLOOKUP($A45,情景假设!$A$300:$AP$363,COLUMN(情景假设!U$300),0)</f>
        <v>9333.9384717724188</v>
      </c>
      <c r="AO45" s="66">
        <f>VLOOKUP($A45,情景假设!$A$300:$AP$363,COLUMN(情景假设!V$300),0)</f>
        <v>9490.602887306808</v>
      </c>
      <c r="AP45" s="100">
        <f>VLOOKUP($A45,情景假设!$A$300:$AP$363,COLUMN(情景假设!W$300),0)</f>
        <v>9640.2419380158826</v>
      </c>
      <c r="AQ45" s="100">
        <f>VLOOKUP($A45,情景假设!$A$300:$AP$363,COLUMN(情景假设!X$300),0)</f>
        <v>9782.6327936986963</v>
      </c>
      <c r="AR45" s="100">
        <f>VLOOKUP($A45,情景假设!$A$300:$AP$363,COLUMN(情景假设!Y$300),0)</f>
        <v>9917.5792704894284</v>
      </c>
      <c r="AS45" s="100">
        <f>VLOOKUP($A45,情景假设!$A$300:$AP$363,COLUMN(情景假设!Z$300),0)</f>
        <v>10044.91213251863</v>
      </c>
      <c r="AT45" s="100">
        <f>VLOOKUP($A45,情景假设!$A$300:$AP$363,COLUMN(情景假设!AA$300),0)</f>
        <v>10164.489231766291</v>
      </c>
      <c r="AU45" s="65">
        <f>VLOOKUP($A45,情景假设!$A$300:$AP$363,COLUMN(情景假设!AB$300),0)</f>
        <v>10276.19549096714</v>
      </c>
      <c r="AV45" s="100">
        <f>VLOOKUP($A45,情景假设!$A$300:$AP$363,COLUMN(情景假设!AC$300),0)</f>
        <v>10379.942735558579</v>
      </c>
      <c r="AW45" s="100">
        <f>VLOOKUP($A45,情景假设!$A$300:$AP$363,COLUMN(情景假设!AD$300),0)</f>
        <v>10475.66938168078</v>
      </c>
      <c r="AX45" s="100">
        <f>VLOOKUP($A45,情景假设!$A$300:$AP$363,COLUMN(情景假设!AE$300),0)</f>
        <v>10563.33998813566</v>
      </c>
      <c r="AY45" s="102">
        <f>VLOOKUP($A45,情景假设!$A$300:$AP$363,COLUMN(情景假设!AF$300),0)</f>
        <v>10642.944680985571</v>
      </c>
      <c r="AZ45" s="65">
        <f>VLOOKUP($A45,情景假设!$A$300:$AP$363,COLUMN(情景假设!AG$300),0)</f>
        <v>10714.498460123879</v>
      </c>
      <c r="BA45" s="100">
        <f>VLOOKUP($A45,情景假设!$A$300:$AP$363,COLUMN(情景假设!AH$300),0)</f>
        <v>10778.04039767281</v>
      </c>
      <c r="BB45" s="100">
        <f>VLOOKUP($A45,情景假设!$A$300:$AP$363,COLUMN(情景假设!AI$300),0)</f>
        <v>10833.632738466469</v>
      </c>
      <c r="BC45" s="100">
        <f>VLOOKUP($A45,情景假设!$A$300:$AP$363,COLUMN(情景假设!AJ$300),0)</f>
        <v>10881.359913158371</v>
      </c>
      <c r="BD45" s="66">
        <f>VLOOKUP($A45,情景假设!$A$300:$AP$363,COLUMN(情景假设!AK$300),0)</f>
        <v>10921.327474657959</v>
      </c>
      <c r="BE45" s="100">
        <f>VLOOKUP($A45,情景假设!$A$300:$AP$363,COLUMN(情景假设!AL$300),0)</f>
        <v>10953.6609686555</v>
      </c>
      <c r="BF45" s="100">
        <f>VLOOKUP($A45,情景假设!$A$300:$AP$363,COLUMN(情景假设!AM$300),0)</f>
        <v>10978.50474894692</v>
      </c>
      <c r="BG45" s="100">
        <f>VLOOKUP($A45,情景假设!$A$300:$AP$363,COLUMN(情景假设!AN$300),0)</f>
        <v>10996.02074812339</v>
      </c>
      <c r="BH45" s="100">
        <f>VLOOKUP($A45,情景假设!$A$300:$AP$363,COLUMN(情景假设!AO$300),0)</f>
        <v>11006.38721395778</v>
      </c>
      <c r="BI45" s="102">
        <f>VLOOKUP($A45,情景假设!$A$300:$AP$363,COLUMN(情景假设!AP$300),0)</f>
        <v>11009.797421505589</v>
      </c>
    </row>
    <row r="46" spans="1:61" x14ac:dyDescent="0.2">
      <c r="A46" s="23" t="s">
        <v>99</v>
      </c>
      <c r="B46" s="53"/>
      <c r="C46" s="54"/>
      <c r="D46" s="54"/>
      <c r="E46" s="54"/>
      <c r="F46" s="55"/>
      <c r="G46" s="53"/>
      <c r="H46" s="54"/>
      <c r="I46" s="54">
        <f>'历史数据 (2001-2022, 当年价) '!I46*I$77</f>
        <v>8838.8458981359108</v>
      </c>
      <c r="J46" s="54">
        <f>'历史数据 (2001-2022, 当年价) '!J46*J$77</f>
        <v>9384.156595166769</v>
      </c>
      <c r="K46" s="55">
        <f>'历史数据 (2001-2022, 当年价) '!K46*K$77</f>
        <v>10817.240653312754</v>
      </c>
      <c r="L46" s="53">
        <f>'历史数据 (2001-2022, 当年价) '!L46*L$77</f>
        <v>11901.217689061259</v>
      </c>
      <c r="M46" s="54">
        <f>'历史数据 (2001-2022, 当年价) '!M46*M$77</f>
        <v>12428.8831864778</v>
      </c>
      <c r="N46" s="54">
        <f>'历史数据 (2001-2022, 当年价) '!N46*N$77</f>
        <v>13093.912999248869</v>
      </c>
      <c r="O46" s="54">
        <f>'历史数据 (2001-2022, 当年价) '!O46*O$77</f>
        <v>13733.533913610911</v>
      </c>
      <c r="P46" s="54">
        <f>'历史数据 (2001-2022, 当年价) '!P46*P$77</f>
        <v>13980.230978733629</v>
      </c>
      <c r="Q46" s="53">
        <f>'历史数据 (2001-2022, 当年价) '!Q46*Q$77</f>
        <v>14802.762226490715</v>
      </c>
      <c r="R46" s="54">
        <f>'历史数据 (2001-2022, 当年价) '!R46*R$77</f>
        <v>16571.758972982709</v>
      </c>
      <c r="S46" s="54">
        <f>'历史数据 (2001-2022, 当年价) '!S46*S$77</f>
        <v>17705.011225836581</v>
      </c>
      <c r="T46" s="54">
        <f>'历史数据 (2001-2022, 当年价) '!T46*T$77</f>
        <v>18897.138056727734</v>
      </c>
      <c r="U46" s="55">
        <f>'历史数据 (2001-2022, 当年价) '!U46*U$77</f>
        <v>19907.377761640477</v>
      </c>
      <c r="V46" s="54">
        <f>'历史数据 (2001-2022, 当年价) '!V46*V$77</f>
        <v>24209.543450590434</v>
      </c>
      <c r="W46" s="54">
        <f>'历史数据 (2001-2022, 当年价) '!W46*W$77</f>
        <v>27519.375031440293</v>
      </c>
      <c r="X46" s="100">
        <f>VLOOKUP($A46,情景假设!$A$300:$AP$363,COLUMN(情景假设!E$300),0)</f>
        <v>28554.72953771197</v>
      </c>
      <c r="Y46" s="100">
        <f>VLOOKUP($A46,情景假设!$A$300:$AP$363,COLUMN(情景假设!F$300),0)</f>
        <v>31174.27398321671</v>
      </c>
      <c r="Z46" s="101">
        <f>VLOOKUP($A46,情景假设!$A$300:$AP$363,COLUMN(情景假设!G$300),0)</f>
        <v>34593.398063713757</v>
      </c>
      <c r="AA46" s="65">
        <f>VLOOKUP($A46,情景假设!$A$300:$AP$363,COLUMN(情景假设!H$300),0)</f>
        <v>37935.335012595868</v>
      </c>
      <c r="AB46" s="100">
        <f>VLOOKUP($A46,情景假设!$A$300:$AP$363,COLUMN(情景假设!I$300),0)</f>
        <v>41003.940971833268</v>
      </c>
      <c r="AC46" s="100">
        <f>VLOOKUP($A46,情景假设!$A$300:$AP$363,COLUMN(情景假设!J$300),0)</f>
        <v>43852.149159915069</v>
      </c>
      <c r="AD46" s="100">
        <f>VLOOKUP($A46,情景假设!$A$300:$AP$363,COLUMN(情景假设!K$300),0)</f>
        <v>46579.240560908707</v>
      </c>
      <c r="AE46" s="102">
        <f>VLOOKUP($A46,情景假设!$A$300:$AP$363,COLUMN(情景假设!L$300),0)</f>
        <v>49326.783004405988</v>
      </c>
      <c r="AF46" s="100">
        <f>VLOOKUP($A46,情景假设!$A$300:$AP$363,COLUMN(情景假设!M$300),0)</f>
        <v>52239.850124001139</v>
      </c>
      <c r="AG46" s="100">
        <f>VLOOKUP($A46,情景假设!$A$300:$AP$363,COLUMN(情景假设!N$300),0)</f>
        <v>55339.933255036449</v>
      </c>
      <c r="AH46" s="100">
        <f>VLOOKUP($A46,情景假设!$A$300:$AP$363,COLUMN(情景假设!O$300),0)</f>
        <v>58609.632565001739</v>
      </c>
      <c r="AI46" s="100">
        <f>VLOOKUP($A46,情景假设!$A$300:$AP$363,COLUMN(情景假设!P$300),0)</f>
        <v>62025.333114280249</v>
      </c>
      <c r="AJ46" s="101">
        <f>VLOOKUP($A46,情景假设!$A$300:$AP$363,COLUMN(情景假设!Q$300),0)</f>
        <v>65556.390114107577</v>
      </c>
      <c r="AK46" s="65">
        <f>VLOOKUP($A46,情景假设!$A$300:$AP$363,COLUMN(情景假设!R$300),0)</f>
        <v>69170.02191328461</v>
      </c>
      <c r="AL46" s="100">
        <f>VLOOKUP($A46,情景假设!$A$300:$AP$363,COLUMN(情景假设!S$300),0)</f>
        <v>72849.927034737542</v>
      </c>
      <c r="AM46" s="100">
        <f>VLOOKUP($A46,情景假设!$A$300:$AP$363,COLUMN(情景假设!T$300),0)</f>
        <v>76583.477205533156</v>
      </c>
      <c r="AN46" s="100">
        <f>VLOOKUP($A46,情景假设!$A$300:$AP$363,COLUMN(情景假设!U$300),0)</f>
        <v>80356.723479066073</v>
      </c>
      <c r="AO46" s="66">
        <f>VLOOKUP($A46,情景假设!$A$300:$AP$363,COLUMN(情景假设!V$300),0)</f>
        <v>84154.426515849249</v>
      </c>
      <c r="AP46" s="100">
        <f>VLOOKUP($A46,情景假设!$A$300:$AP$363,COLUMN(情景假设!W$300),0)</f>
        <v>87960.105491931419</v>
      </c>
      <c r="AQ46" s="100">
        <f>VLOOKUP($A46,情景假设!$A$300:$AP$363,COLUMN(情景假设!X$300),0)</f>
        <v>91756.106586078633</v>
      </c>
      <c r="AR46" s="100">
        <f>VLOOKUP($A46,情景假设!$A$300:$AP$363,COLUMN(情景假设!Y$300),0)</f>
        <v>95523.691734990949</v>
      </c>
      <c r="AS46" s="100">
        <f>VLOOKUP($A46,情景假设!$A$300:$AP$363,COLUMN(情景假设!Z$300),0)</f>
        <v>99243.148042969144</v>
      </c>
      <c r="AT46" s="100">
        <f>VLOOKUP($A46,情景假设!$A$300:$AP$363,COLUMN(情景假设!AA$300),0)</f>
        <v>102893.9178915551</v>
      </c>
      <c r="AU46" s="65">
        <f>VLOOKUP($A46,情景假设!$A$300:$AP$363,COLUMN(情景假设!AB$300),0)</f>
        <v>106454.7494199697</v>
      </c>
      <c r="AV46" s="100">
        <f>VLOOKUP($A46,情景假设!$A$300:$AP$363,COLUMN(情景假设!AC$300),0)</f>
        <v>109903.8666443486</v>
      </c>
      <c r="AW46" s="100">
        <f>VLOOKUP($A46,情景假设!$A$300:$AP$363,COLUMN(情景假设!AD$300),0)</f>
        <v>113219.15805980341</v>
      </c>
      <c r="AX46" s="100">
        <f>VLOOKUP($A46,情景假设!$A$300:$AP$363,COLUMN(情景假设!AE$300),0)</f>
        <v>116378.3821325648</v>
      </c>
      <c r="AY46" s="102">
        <f>VLOOKUP($A46,情景假设!$A$300:$AP$363,COLUMN(情景假设!AF$300),0)</f>
        <v>119359.3876493594</v>
      </c>
      <c r="AZ46" s="65">
        <f>VLOOKUP($A46,情景假设!$A$300:$AP$363,COLUMN(情景假设!AG$300),0)</f>
        <v>122140.3464582942</v>
      </c>
      <c r="BA46" s="100">
        <f>VLOOKUP($A46,情景假设!$A$300:$AP$363,COLUMN(情景假设!AH$300),0)</f>
        <v>124699.99572116209</v>
      </c>
      <c r="BB46" s="100">
        <f>VLOOKUP($A46,情景假设!$A$300:$AP$363,COLUMN(情景假设!AI$300),0)</f>
        <v>127017.88641312229</v>
      </c>
      <c r="BC46" s="100">
        <f>VLOOKUP($A46,情景假设!$A$300:$AP$363,COLUMN(情景假设!AJ$300),0)</f>
        <v>129074.63446420329</v>
      </c>
      <c r="BD46" s="66">
        <f>VLOOKUP($A46,情景假设!$A$300:$AP$363,COLUMN(情景假设!AK$300),0)</f>
        <v>130852.17064996</v>
      </c>
      <c r="BE46" s="100">
        <f>VLOOKUP($A46,情景假设!$A$300:$AP$363,COLUMN(情景假设!AL$300),0)</f>
        <v>132333.98511728531</v>
      </c>
      <c r="BF46" s="100">
        <f>VLOOKUP($A46,情景假设!$A$300:$AP$363,COLUMN(情景假设!AM$300),0)</f>
        <v>133505.36228631329</v>
      </c>
      <c r="BG46" s="100">
        <f>VLOOKUP($A46,情景假设!$A$300:$AP$363,COLUMN(情景假设!AN$300),0)</f>
        <v>134353.60180964871</v>
      </c>
      <c r="BH46" s="100">
        <f>VLOOKUP($A46,情景假设!$A$300:$AP$363,COLUMN(情景假设!AO$300),0)</f>
        <v>134868.2213032452</v>
      </c>
      <c r="BI46" s="102">
        <f>VLOOKUP($A46,情景假设!$A$300:$AP$363,COLUMN(情景假设!AP$300),0)</f>
        <v>135041.1366943733</v>
      </c>
    </row>
    <row r="47" spans="1:61" x14ac:dyDescent="0.2">
      <c r="A47" s="23" t="s">
        <v>124</v>
      </c>
      <c r="B47" s="53"/>
      <c r="C47" s="54"/>
      <c r="D47" s="54"/>
      <c r="E47" s="54"/>
      <c r="F47" s="55"/>
      <c r="G47" s="53"/>
      <c r="H47" s="54"/>
      <c r="I47" s="54">
        <f>'历史数据 (2001-2022, 当年价) '!I47*I$77</f>
        <v>12389.44931527424</v>
      </c>
      <c r="J47" s="54">
        <f>'历史数据 (2001-2022, 当年价) '!J47*J$77</f>
        <v>12366.933798334967</v>
      </c>
      <c r="K47" s="55">
        <f>'历史数据 (2001-2022, 当年价) '!K47*K$77</f>
        <v>14039.352340459805</v>
      </c>
      <c r="L47" s="53">
        <f>'历史数据 (2001-2022, 当年价) '!L47*L$77</f>
        <v>15635.073609400111</v>
      </c>
      <c r="M47" s="54">
        <f>'历史数据 (2001-2022, 当年价) '!M47*M$77</f>
        <v>16685.515258118838</v>
      </c>
      <c r="N47" s="54">
        <f>'历史数据 (2001-2022, 当年价) '!N47*N$77</f>
        <v>17641.706205868722</v>
      </c>
      <c r="O47" s="54">
        <f>'历史数据 (2001-2022, 当年价) '!O47*O$77</f>
        <v>18977.06187241953</v>
      </c>
      <c r="P47" s="54">
        <f>'历史数据 (2001-2022, 当年价) '!P47*P$77</f>
        <v>19894.066811321558</v>
      </c>
      <c r="Q47" s="53">
        <f>'历史数据 (2001-2022, 当年价) '!Q47*Q$77</f>
        <v>21355.755278544293</v>
      </c>
      <c r="R47" s="54">
        <f>'历史数据 (2001-2022, 当年价) '!R47*R$77</f>
        <v>24599.592644385197</v>
      </c>
      <c r="S47" s="54">
        <f>'历史数据 (2001-2022, 当年价) '!S47*S$77</f>
        <v>27702.463848883261</v>
      </c>
      <c r="T47" s="54">
        <f>'历史数据 (2001-2022, 当年价) '!T47*T$77</f>
        <v>29193.809335406564</v>
      </c>
      <c r="U47" s="55">
        <f>'历史数据 (2001-2022, 当年价) '!U47*U$77</f>
        <v>30415.615726595752</v>
      </c>
      <c r="V47" s="54">
        <f>'历史数据 (2001-2022, 当年价) '!V47*V$77</f>
        <v>36640.354816724648</v>
      </c>
      <c r="W47" s="54">
        <f>'历史数据 (2001-2022, 当年价) '!W47*W$77</f>
        <v>40049.197919647981</v>
      </c>
      <c r="X47" s="100">
        <f>VLOOKUP($A47,情景假设!$A$300:$AP$363,COLUMN(情景假设!E$300),0)</f>
        <v>41425.627785946068</v>
      </c>
      <c r="Y47" s="100">
        <f>VLOOKUP($A47,情景假设!$A$300:$AP$363,COLUMN(情景假设!F$300),0)</f>
        <v>44847.200745925707</v>
      </c>
      <c r="Z47" s="101">
        <f>VLOOKUP($A47,情景假设!$A$300:$AP$363,COLUMN(情景假设!G$300),0)</f>
        <v>49164.674671435772</v>
      </c>
      <c r="AA47" s="65">
        <f>VLOOKUP($A47,情景假设!$A$300:$AP$363,COLUMN(情景假设!H$300),0)</f>
        <v>53144.77927267937</v>
      </c>
      <c r="AB47" s="100">
        <f>VLOOKUP($A47,情景假设!$A$300:$AP$363,COLUMN(情景假设!I$300),0)</f>
        <v>56585.51562297457</v>
      </c>
      <c r="AC47" s="100">
        <f>VLOOKUP($A47,情景假设!$A$300:$AP$363,COLUMN(情景假设!J$300),0)</f>
        <v>59663.977684539401</v>
      </c>
      <c r="AD47" s="100">
        <f>VLOOKUP($A47,情景假设!$A$300:$AP$363,COLUMN(情景假设!K$300),0)</f>
        <v>62633.460795497027</v>
      </c>
      <c r="AE47" s="102">
        <f>VLOOKUP($A47,情景假设!$A$300:$AP$363,COLUMN(情景假设!L$300),0)</f>
        <v>65813.186433769748</v>
      </c>
      <c r="AF47" s="100">
        <f>VLOOKUP($A47,情景假设!$A$300:$AP$363,COLUMN(情景假设!M$300),0)</f>
        <v>69509.783382558948</v>
      </c>
      <c r="AG47" s="100">
        <f>VLOOKUP($A47,情景假设!$A$300:$AP$363,COLUMN(情景假设!N$300),0)</f>
        <v>73752.438845920988</v>
      </c>
      <c r="AH47" s="100">
        <f>VLOOKUP($A47,情景假设!$A$300:$AP$363,COLUMN(情景假设!O$300),0)</f>
        <v>78480.972931468074</v>
      </c>
      <c r="AI47" s="100">
        <f>VLOOKUP($A47,情景假设!$A$300:$AP$363,COLUMN(情景假设!P$300),0)</f>
        <v>83612.270857275522</v>
      </c>
      <c r="AJ47" s="101">
        <f>VLOOKUP($A47,情景假设!$A$300:$AP$363,COLUMN(情景假设!Q$300),0)</f>
        <v>89033.49344119904</v>
      </c>
      <c r="AK47" s="65">
        <f>VLOOKUP($A47,情景假设!$A$300:$AP$363,COLUMN(情景假设!R$300),0)</f>
        <v>94622.9438878332</v>
      </c>
      <c r="AL47" s="100">
        <f>VLOOKUP($A47,情景假设!$A$300:$AP$363,COLUMN(情景假设!S$300),0)</f>
        <v>100338.63023384439</v>
      </c>
      <c r="AM47" s="100">
        <f>VLOOKUP($A47,情景假设!$A$300:$AP$363,COLUMN(情景假设!T$300),0)</f>
        <v>106159.6212597433</v>
      </c>
      <c r="AN47" s="100">
        <f>VLOOKUP($A47,情景假设!$A$300:$AP$363,COLUMN(情景假设!U$300),0)</f>
        <v>112062.6380589586</v>
      </c>
      <c r="AO47" s="66">
        <f>VLOOKUP($A47,情景假设!$A$300:$AP$363,COLUMN(情景假设!V$300),0)</f>
        <v>118022.1227111738</v>
      </c>
      <c r="AP47" s="100">
        <f>VLOOKUP($A47,情景假设!$A$300:$AP$363,COLUMN(情景假设!W$300),0)</f>
        <v>124010.342789317</v>
      </c>
      <c r="AQ47" s="100">
        <f>VLOOKUP($A47,情景假设!$A$300:$AP$363,COLUMN(情景假设!X$300),0)</f>
        <v>129997.5329407328</v>
      </c>
      <c r="AR47" s="100">
        <f>VLOOKUP($A47,情景假设!$A$300:$AP$363,COLUMN(情景假设!Y$300),0)</f>
        <v>135952.07418321029</v>
      </c>
      <c r="AS47" s="100">
        <f>VLOOKUP($A47,情景假设!$A$300:$AP$363,COLUMN(情景假设!Z$300),0)</f>
        <v>141840.71089018841</v>
      </c>
      <c r="AT47" s="100">
        <f>VLOOKUP($A47,情景假设!$A$300:$AP$363,COLUMN(情景假设!AA$300),0)</f>
        <v>147628.80471706891</v>
      </c>
      <c r="AU47" s="65">
        <f>VLOOKUP($A47,情景假设!$A$300:$AP$363,COLUMN(情景假设!AB$300),0)</f>
        <v>153280.6239552889</v>
      </c>
      <c r="AV47" s="100">
        <f>VLOOKUP($A47,情景假设!$A$300:$AP$363,COLUMN(情景假设!AC$300),0)</f>
        <v>158759.66600805381</v>
      </c>
      <c r="AW47" s="100">
        <f>VLOOKUP($A47,情景假设!$A$300:$AP$363,COLUMN(情景假设!AD$300),0)</f>
        <v>164029.00987903029</v>
      </c>
      <c r="AX47" s="100">
        <f>VLOOKUP($A47,情景假设!$A$300:$AP$363,COLUMN(情景假设!AE$300),0)</f>
        <v>169051.6947721644</v>
      </c>
      <c r="AY47" s="102">
        <f>VLOOKUP($A47,情景假设!$A$300:$AP$363,COLUMN(情景假设!AF$300),0)</f>
        <v>173791.12013783661</v>
      </c>
      <c r="AZ47" s="65">
        <f>VLOOKUP($A47,情景假设!$A$300:$AP$363,COLUMN(情景假设!AG$300),0)</f>
        <v>178211.46178924051</v>
      </c>
      <c r="BA47" s="100">
        <f>VLOOKUP($A47,情景假设!$A$300:$AP$363,COLUMN(情景假设!AH$300),0)</f>
        <v>182278.09807482699</v>
      </c>
      <c r="BB47" s="100">
        <f>VLOOKUP($A47,情景假设!$A$300:$AP$363,COLUMN(情景假设!AI$300),0)</f>
        <v>185958.03954909099</v>
      </c>
      <c r="BC47" s="100">
        <f>VLOOKUP($A47,情景假设!$A$300:$AP$363,COLUMN(情景假设!AJ$300),0)</f>
        <v>189220.3551548848</v>
      </c>
      <c r="BD47" s="66">
        <f>VLOOKUP($A47,情景假设!$A$300:$AP$363,COLUMN(情景假设!AK$300),0)</f>
        <v>192036.5876339176</v>
      </c>
      <c r="BE47" s="100">
        <f>VLOOKUP($A47,情景假设!$A$300:$AP$363,COLUMN(情景假设!AL$300),0)</f>
        <v>194381.1507337018</v>
      </c>
      <c r="BF47" s="100">
        <f>VLOOKUP($A47,情景假设!$A$300:$AP$363,COLUMN(情景假设!AM$300),0)</f>
        <v>196231.70079113799</v>
      </c>
      <c r="BG47" s="100">
        <f>VLOOKUP($A47,情景假设!$A$300:$AP$363,COLUMN(情景假设!AN$300),0)</f>
        <v>197569.47545365119</v>
      </c>
      <c r="BH47" s="100">
        <f>VLOOKUP($A47,情景假设!$A$300:$AP$363,COLUMN(情景假设!AO$300),0)</f>
        <v>198379.59265227619</v>
      </c>
      <c r="BI47" s="102">
        <f>VLOOKUP($A47,情景假设!$A$300:$AP$363,COLUMN(情景假设!AP$300),0)</f>
        <v>198651.30346665779</v>
      </c>
    </row>
    <row r="48" spans="1:61" x14ac:dyDescent="0.2">
      <c r="A48" s="23" t="s">
        <v>42</v>
      </c>
      <c r="B48" s="53"/>
      <c r="C48" s="54"/>
      <c r="D48" s="54"/>
      <c r="E48" s="54"/>
      <c r="F48" s="55"/>
      <c r="G48" s="53"/>
      <c r="H48" s="54"/>
      <c r="I48" s="54">
        <f>'历史数据 (2001-2022, 当年价) '!I48*I$77</f>
        <v>1270.0793844876139</v>
      </c>
      <c r="J48" s="54">
        <f>'历史数据 (2001-2022, 当年价) '!J48*J$77</f>
        <v>1228.0405287348781</v>
      </c>
      <c r="K48" s="55">
        <f>'历史数据 (2001-2022, 当年价) '!K48*K$77</f>
        <v>1426.3115727722129</v>
      </c>
      <c r="L48" s="53">
        <f>'历史数据 (2001-2022, 当年价) '!L48*L$77</f>
        <v>1593.909068268578</v>
      </c>
      <c r="M48" s="54">
        <f>'历史数据 (2001-2022, 当年价) '!M48*M$77</f>
        <v>1708.5827273955535</v>
      </c>
      <c r="N48" s="54">
        <f>'历史数据 (2001-2022, 当年价) '!N48*N$77</f>
        <v>1811.3651372659692</v>
      </c>
      <c r="O48" s="54">
        <f>'历史数据 (2001-2022, 当年价) '!O48*O$77</f>
        <v>1899.8480090712155</v>
      </c>
      <c r="P48" s="54">
        <f>'历史数据 (2001-2022, 当年价) '!P48*P$77</f>
        <v>1899.7295995723066</v>
      </c>
      <c r="Q48" s="53">
        <f>'历史数据 (2001-2022, 当年价) '!Q48*Q$77</f>
        <v>2028.186042724089</v>
      </c>
      <c r="R48" s="54">
        <f>'历史数据 (2001-2022, 当年价) '!R48*R$77</f>
        <v>2309.5694704099037</v>
      </c>
      <c r="S48" s="54">
        <f>'历史数据 (2001-2022, 当年价) '!S48*S$77</f>
        <v>2442.2123507432102</v>
      </c>
      <c r="T48" s="54">
        <f>'历史数据 (2001-2022, 当年价) '!T48*T$77</f>
        <v>2601.9437875043291</v>
      </c>
      <c r="U48" s="55">
        <f>'历史数据 (2001-2022, 当年价) '!U48*U$77</f>
        <v>2602.606982377547</v>
      </c>
      <c r="V48" s="54">
        <f>'历史数据 (2001-2022, 当年价) '!V48*V$77</f>
        <v>3034.983345987991</v>
      </c>
      <c r="W48" s="54">
        <f>'历史数据 (2001-2022, 当年价) '!W48*W$77</f>
        <v>3224.8526645654251</v>
      </c>
      <c r="X48" s="100">
        <f>VLOOKUP($A48,情景假设!$A$300:$AP$363,COLUMN(情景假设!E$300),0)</f>
        <v>3299.3130516253209</v>
      </c>
      <c r="Y48" s="100">
        <f>VLOOKUP($A48,情景假设!$A$300:$AP$363,COLUMN(情景假设!F$300),0)</f>
        <v>3480.550036630329</v>
      </c>
      <c r="Z48" s="101">
        <f>VLOOKUP($A48,情景假设!$A$300:$AP$363,COLUMN(情景假设!G$300),0)</f>
        <v>3701.7583827078938</v>
      </c>
      <c r="AA48" s="65">
        <f>VLOOKUP($A48,情景假设!$A$300:$AP$363,COLUMN(情景假设!H$300),0)</f>
        <v>3897.996908731091</v>
      </c>
      <c r="AB48" s="100">
        <f>VLOOKUP($A48,情景假设!$A$300:$AP$363,COLUMN(情景假设!I$300),0)</f>
        <v>4061.9510403823579</v>
      </c>
      <c r="AC48" s="100">
        <f>VLOOKUP($A48,情景假设!$A$300:$AP$363,COLUMN(情景假设!J$300),0)</f>
        <v>4205.1982142683228</v>
      </c>
      <c r="AD48" s="100">
        <f>VLOOKUP($A48,情景假设!$A$300:$AP$363,COLUMN(情景假设!K$300),0)</f>
        <v>4342.058511692122</v>
      </c>
      <c r="AE48" s="102">
        <f>VLOOKUP($A48,情景假设!$A$300:$AP$363,COLUMN(情景假设!L$300),0)</f>
        <v>4489.1188711580789</v>
      </c>
      <c r="AF48" s="100">
        <f>VLOOKUP($A48,情景假设!$A$300:$AP$363,COLUMN(情景假设!M$300),0)</f>
        <v>4661.3703803823946</v>
      </c>
      <c r="AG48" s="100">
        <f>VLOOKUP($A48,情景假设!$A$300:$AP$363,COLUMN(情景假设!N$300),0)</f>
        <v>4859.7295669974828</v>
      </c>
      <c r="AH48" s="100">
        <f>VLOOKUP($A48,情景假设!$A$300:$AP$363,COLUMN(情景假设!O$300),0)</f>
        <v>5080.9802337910014</v>
      </c>
      <c r="AI48" s="100">
        <f>VLOOKUP($A48,情景假设!$A$300:$AP$363,COLUMN(情景假设!P$300),0)</f>
        <v>5321.2143099735886</v>
      </c>
      <c r="AJ48" s="101">
        <f>VLOOKUP($A48,情景假设!$A$300:$AP$363,COLUMN(情景假设!Q$300),0)</f>
        <v>5575.6148532828292</v>
      </c>
      <c r="AK48" s="65">
        <f>VLOOKUP($A48,情景假设!$A$300:$AP$363,COLUMN(情景假设!R$300),0)</f>
        <v>5839.3218548209416</v>
      </c>
      <c r="AL48" s="100">
        <f>VLOOKUP($A48,情景假设!$A$300:$AP$363,COLUMN(情景假设!S$300),0)</f>
        <v>6110.8310347218594</v>
      </c>
      <c r="AM48" s="100">
        <f>VLOOKUP($A48,情景假设!$A$300:$AP$363,COLUMN(情景假设!T$300),0)</f>
        <v>6389.4704635798189</v>
      </c>
      <c r="AN48" s="100">
        <f>VLOOKUP($A48,情景假设!$A$300:$AP$363,COLUMN(情景假设!U$300),0)</f>
        <v>6674.4379812904444</v>
      </c>
      <c r="AO48" s="66">
        <f>VLOOKUP($A48,情景假设!$A$300:$AP$363,COLUMN(情景假设!V$300),0)</f>
        <v>6964.7943152168418</v>
      </c>
      <c r="AP48" s="100">
        <f>VLOOKUP($A48,情景假设!$A$300:$AP$363,COLUMN(情景假设!W$300),0)</f>
        <v>7259.4574073629383</v>
      </c>
      <c r="AQ48" s="100">
        <f>VLOOKUP($A48,情景假设!$A$300:$AP$363,COLUMN(情景假设!X$300),0)</f>
        <v>7557.1982435007512</v>
      </c>
      <c r="AR48" s="100">
        <f>VLOOKUP($A48,情景假设!$A$300:$AP$363,COLUMN(情景假设!Y$300),0)</f>
        <v>7856.6384887722679</v>
      </c>
      <c r="AS48" s="100">
        <f>VLOOKUP($A48,情景假设!$A$300:$AP$363,COLUMN(情景假设!Z$300),0)</f>
        <v>8156.2502391213848</v>
      </c>
      <c r="AT48" s="100">
        <f>VLOOKUP($A48,情景假设!$A$300:$AP$363,COLUMN(情景假设!AA$300),0)</f>
        <v>8454.3581945949973</v>
      </c>
      <c r="AU48" s="65">
        <f>VLOOKUP($A48,情景假设!$A$300:$AP$363,COLUMN(情景假设!AB$300),0)</f>
        <v>8749.144547713533</v>
      </c>
      <c r="AV48" s="100">
        <f>VLOOKUP($A48,情景假设!$A$300:$AP$363,COLUMN(情景假设!AC$300),0)</f>
        <v>9038.6568564807039</v>
      </c>
      <c r="AW48" s="100">
        <f>VLOOKUP($A48,情景假设!$A$300:$AP$363,COLUMN(情景假设!AD$300),0)</f>
        <v>9320.8191360975907</v>
      </c>
      <c r="AX48" s="100">
        <f>VLOOKUP($A48,情景假设!$A$300:$AP$363,COLUMN(情景假设!AE$300),0)</f>
        <v>9593.4463552462385</v>
      </c>
      <c r="AY48" s="102">
        <f>VLOOKUP($A48,情景假设!$A$300:$AP$363,COLUMN(情景假设!AF$300),0)</f>
        <v>9854.2624614538126</v>
      </c>
      <c r="AZ48" s="65">
        <f>VLOOKUP($A48,情景假设!$A$300:$AP$363,COLUMN(情景假设!AG$300),0)</f>
        <v>10100.921985522729</v>
      </c>
      <c r="BA48" s="100">
        <f>VLOOKUP($A48,情景假设!$A$300:$AP$363,COLUMN(情景假设!AH$300),0)</f>
        <v>10331.03518783158</v>
      </c>
      <c r="BB48" s="100">
        <f>VLOOKUP($A48,情景假设!$A$300:$AP$363,COLUMN(情景假设!AI$300),0)</f>
        <v>10542.196610594099</v>
      </c>
      <c r="BC48" s="100">
        <f>VLOOKUP($A48,情景假设!$A$300:$AP$363,COLUMN(情景假设!AJ$300),0)</f>
        <v>10732.01679169709</v>
      </c>
      <c r="BD48" s="66">
        <f>VLOOKUP($A48,情景假设!$A$300:$AP$363,COLUMN(情景假设!AK$300),0)</f>
        <v>10898.15678000076</v>
      </c>
      <c r="BE48" s="100">
        <f>VLOOKUP($A48,情景假设!$A$300:$AP$363,COLUMN(情景假设!AL$300),0)</f>
        <v>11038.36497216578</v>
      </c>
      <c r="BF48" s="100">
        <f>VLOOKUP($A48,情景假设!$A$300:$AP$363,COLUMN(情景假设!AM$300),0)</f>
        <v>11150.515671025451</v>
      </c>
      <c r="BG48" s="100">
        <f>VLOOKUP($A48,情景假设!$A$300:$AP$363,COLUMN(情景假设!AN$300),0)</f>
        <v>11232.648649703069</v>
      </c>
      <c r="BH48" s="100">
        <f>VLOOKUP($A48,情景假设!$A$300:$AP$363,COLUMN(情景假设!AO$300),0)</f>
        <v>11283.00889902521</v>
      </c>
      <c r="BI48" s="102">
        <f>VLOOKUP($A48,情景假设!$A$300:$AP$363,COLUMN(情景假设!AP$300),0)</f>
        <v>11300.08564355152</v>
      </c>
    </row>
    <row r="49" spans="1:61" x14ac:dyDescent="0.2">
      <c r="A49" s="23" t="s">
        <v>101</v>
      </c>
      <c r="B49" s="53"/>
      <c r="C49" s="54"/>
      <c r="D49" s="54"/>
      <c r="E49" s="54"/>
      <c r="F49" s="55"/>
      <c r="G49" s="53"/>
      <c r="H49" s="54"/>
      <c r="I49" s="54">
        <f>'历史数据 (2001-2022, 当年价) '!I49*I$77</f>
        <v>531.34866320463868</v>
      </c>
      <c r="J49" s="54">
        <f>'历史数据 (2001-2022, 当年价) '!J49*J$77</f>
        <v>533.40516151922805</v>
      </c>
      <c r="K49" s="55">
        <f>'历史数据 (2001-2022, 当年价) '!K49*K$77</f>
        <v>607.09317693241007</v>
      </c>
      <c r="L49" s="53">
        <f>'历史数据 (2001-2022, 当年价) '!L49*L$77</f>
        <v>691.26269950561482</v>
      </c>
      <c r="M49" s="54">
        <f>'历史数据 (2001-2022, 当年价) '!M49*M$77</f>
        <v>704.14318496130761</v>
      </c>
      <c r="N49" s="54">
        <f>'历史数据 (2001-2022, 当年价) '!N49*N$77</f>
        <v>684.29349662864342</v>
      </c>
      <c r="O49" s="54">
        <f>'历史数据 (2001-2022, 当年价) '!O49*O$77</f>
        <v>690.16619562307301</v>
      </c>
      <c r="P49" s="54">
        <f>'历史数据 (2001-2022, 当年价) '!P49*P$77</f>
        <v>694.70654126146223</v>
      </c>
      <c r="Q49" s="53">
        <f>'历史数据 (2001-2022, 当年价) '!Q49*Q$77</f>
        <v>714.56325097556112</v>
      </c>
      <c r="R49" s="54">
        <f>'历史数据 (2001-2022, 当年价) '!R49*R$77</f>
        <v>765.96223072374698</v>
      </c>
      <c r="S49" s="54">
        <f>'历史数据 (2001-2022, 当年价) '!S49*S$77</f>
        <v>787.83551251096753</v>
      </c>
      <c r="T49" s="54">
        <f>'历史数据 (2001-2022, 当年价) '!T49*T$77</f>
        <v>780.11423979679637</v>
      </c>
      <c r="U49" s="55">
        <f>'历史数据 (2001-2022, 当年价) '!U49*U$77</f>
        <v>726.7325868770115</v>
      </c>
      <c r="V49" s="54">
        <f>'历史数据 (2001-2022, 当年价) '!V49*V$77</f>
        <v>826.27948832290463</v>
      </c>
      <c r="W49" s="54">
        <f>'历史数据 (2001-2022, 当年价) '!W49*W$77</f>
        <v>907.3493796355416</v>
      </c>
      <c r="X49" s="100">
        <f>VLOOKUP($A49,情景假设!$A$300:$AP$363,COLUMN(情景假设!E$300),0)</f>
        <v>911.88180317820184</v>
      </c>
      <c r="Y49" s="100">
        <f>VLOOKUP($A49,情景假设!$A$300:$AP$363,COLUMN(情景假设!F$300),0)</f>
        <v>924.07540489799601</v>
      </c>
      <c r="Z49" s="101">
        <f>VLOOKUP($A49,情景假设!$A$300:$AP$363,COLUMN(情景假设!G$300),0)</f>
        <v>941.8818172260228</v>
      </c>
      <c r="AA49" s="65">
        <f>VLOOKUP($A49,情景假设!$A$300:$AP$363,COLUMN(情景假设!H$300),0)</f>
        <v>963.47204565140498</v>
      </c>
      <c r="AB49" s="100">
        <f>VLOOKUP($A49,情景假设!$A$300:$AP$363,COLUMN(情景假设!I$300),0)</f>
        <v>987.96651151645267</v>
      </c>
      <c r="AC49" s="100">
        <f>VLOOKUP($A49,情景假设!$A$300:$AP$363,COLUMN(情景假设!J$300),0)</f>
        <v>1014.6837574796</v>
      </c>
      <c r="AD49" s="100">
        <f>VLOOKUP($A49,情景假设!$A$300:$AP$363,COLUMN(情景假设!K$300),0)</f>
        <v>1042.868504966156</v>
      </c>
      <c r="AE49" s="102">
        <f>VLOOKUP($A49,情景假设!$A$300:$AP$363,COLUMN(情景假设!L$300),0)</f>
        <v>1071.6765633512071</v>
      </c>
      <c r="AF49" s="100">
        <f>VLOOKUP($A49,情景假设!$A$300:$AP$363,COLUMN(情景假设!M$300),0)</f>
        <v>1100.3019264868569</v>
      </c>
      <c r="AG49" s="100">
        <f>VLOOKUP($A49,情景假设!$A$300:$AP$363,COLUMN(情景假设!N$300),0)</f>
        <v>1128.410603810848</v>
      </c>
      <c r="AH49" s="100">
        <f>VLOOKUP($A49,情景假设!$A$300:$AP$363,COLUMN(情景假设!O$300),0)</f>
        <v>1155.783304238628</v>
      </c>
      <c r="AI49" s="100">
        <f>VLOOKUP($A49,情景假设!$A$300:$AP$363,COLUMN(情景假设!P$300),0)</f>
        <v>1182.187804904157</v>
      </c>
      <c r="AJ49" s="101">
        <f>VLOOKUP($A49,情景假设!$A$300:$AP$363,COLUMN(情景假设!Q$300),0)</f>
        <v>1207.380510971388</v>
      </c>
      <c r="AK49" s="65">
        <f>VLOOKUP($A49,情景假设!$A$300:$AP$363,COLUMN(情景假设!R$300),0)</f>
        <v>1231.1468891943921</v>
      </c>
      <c r="AL49" s="100">
        <f>VLOOKUP($A49,情景假设!$A$300:$AP$363,COLUMN(情景假设!S$300),0)</f>
        <v>1253.4247843845401</v>
      </c>
      <c r="AM49" s="100">
        <f>VLOOKUP($A49,情景假设!$A$300:$AP$363,COLUMN(情景假设!T$300),0)</f>
        <v>1274.200051556671</v>
      </c>
      <c r="AN49" s="100">
        <f>VLOOKUP($A49,情景假设!$A$300:$AP$363,COLUMN(情景假设!U$300),0)</f>
        <v>1293.4693221402431</v>
      </c>
      <c r="AO49" s="66">
        <f>VLOOKUP($A49,情景假设!$A$300:$AP$363,COLUMN(情景假设!V$300),0)</f>
        <v>1311.2396125272751</v>
      </c>
      <c r="AP49" s="100">
        <f>VLOOKUP($A49,情景假设!$A$300:$AP$363,COLUMN(情景假设!W$300),0)</f>
        <v>1327.527852812369</v>
      </c>
      <c r="AQ49" s="100">
        <f>VLOOKUP($A49,情景假设!$A$300:$AP$363,COLUMN(情景假设!X$300),0)</f>
        <v>1342.36034843416</v>
      </c>
      <c r="AR49" s="100">
        <f>VLOOKUP($A49,情景假设!$A$300:$AP$363,COLUMN(情景假设!Y$300),0)</f>
        <v>1355.7721875661889</v>
      </c>
      <c r="AS49" s="100">
        <f>VLOOKUP($A49,情景假设!$A$300:$AP$363,COLUMN(情景假设!Z$300),0)</f>
        <v>1367.8066069973299</v>
      </c>
      <c r="AT49" s="100">
        <f>VLOOKUP($A49,情景假设!$A$300:$AP$363,COLUMN(情景假设!AA$300),0)</f>
        <v>1378.5143289151031</v>
      </c>
      <c r="AU49" s="65">
        <f>VLOOKUP($A49,情景假设!$A$300:$AP$363,COLUMN(情景假设!AB$300),0)</f>
        <v>1387.9528804903889</v>
      </c>
      <c r="AV49" s="100">
        <f>VLOOKUP($A49,情景假设!$A$300:$AP$363,COLUMN(情景假设!AC$300),0)</f>
        <v>1396.1859074908789</v>
      </c>
      <c r="AW49" s="100">
        <f>VLOOKUP($A49,情景假设!$A$300:$AP$363,COLUMN(情景假设!AD$300),0)</f>
        <v>1403.2824923554369</v>
      </c>
      <c r="AX49" s="100">
        <f>VLOOKUP($A49,情景假设!$A$300:$AP$363,COLUMN(情景假设!AE$300),0)</f>
        <v>1409.3164862741919</v>
      </c>
      <c r="AY49" s="102">
        <f>VLOOKUP($A49,情景假设!$A$300:$AP$363,COLUMN(情景假设!AF$300),0)</f>
        <v>1414.3658638702079</v>
      </c>
      <c r="AZ49" s="65">
        <f>VLOOKUP($A49,情景假设!$A$300:$AP$363,COLUMN(情景假设!AG$300),0)</f>
        <v>1418.512108096395</v>
      </c>
      <c r="BA49" s="100">
        <f>VLOOKUP($A49,情景假设!$A$300:$AP$363,COLUMN(情景假设!AH$300),0)</f>
        <v>1421.839631972583</v>
      </c>
      <c r="BB49" s="100">
        <f>VLOOKUP($A49,情景假设!$A$300:$AP$363,COLUMN(情景假设!AI$300),0)</f>
        <v>1424.4352428155639</v>
      </c>
      <c r="BC49" s="100">
        <f>VLOOKUP($A49,情景假设!$A$300:$AP$363,COLUMN(情景假设!AJ$300),0)</f>
        <v>1426.3876536804901</v>
      </c>
      <c r="BD49" s="66">
        <f>VLOOKUP($A49,情景假设!$A$300:$AP$363,COLUMN(情景假设!AK$300),0)</f>
        <v>1427.7870458528009</v>
      </c>
      <c r="BE49" s="100">
        <f>VLOOKUP($A49,情景假设!$A$300:$AP$363,COLUMN(情景假设!AL$300),0)</f>
        <v>1428.724685420834</v>
      </c>
      <c r="BF49" s="100">
        <f>VLOOKUP($A49,情景假设!$A$300:$AP$363,COLUMN(情景假设!AM$300),0)</f>
        <v>1429.2925962323141</v>
      </c>
      <c r="BG49" s="100">
        <f>VLOOKUP($A49,情景假设!$A$300:$AP$363,COLUMN(情景假设!AN$300),0)</f>
        <v>1429.583290902548</v>
      </c>
      <c r="BH49" s="100">
        <f>VLOOKUP($A49,情景假设!$A$300:$AP$363,COLUMN(情景假设!AO$300),0)</f>
        <v>1429.68956100529</v>
      </c>
      <c r="BI49" s="102">
        <f>VLOOKUP($A49,情景假设!$A$300:$AP$363,COLUMN(情景假设!AP$300),0)</f>
        <v>1429.704327143887</v>
      </c>
    </row>
    <row r="50" spans="1:61" x14ac:dyDescent="0.2">
      <c r="A50" s="23" t="s">
        <v>102</v>
      </c>
      <c r="B50" s="53"/>
      <c r="C50" s="54"/>
      <c r="D50" s="54"/>
      <c r="E50" s="54"/>
      <c r="F50" s="55"/>
      <c r="G50" s="53"/>
      <c r="H50" s="54"/>
      <c r="I50" s="54">
        <f>'历史数据 (2001-2022, 当年价) '!I50*I$77</f>
        <v>277.82138277902817</v>
      </c>
      <c r="J50" s="54">
        <f>'历史数据 (2001-2022, 当年价) '!J50*J$77</f>
        <v>339.99581571765185</v>
      </c>
      <c r="K50" s="55">
        <f>'历史数据 (2001-2022, 当年价) '!K50*K$77</f>
        <v>419.65234009725702</v>
      </c>
      <c r="L50" s="53">
        <f>'历史数据 (2001-2022, 当年价) '!L50*L$77</f>
        <v>470.17292912503825</v>
      </c>
      <c r="M50" s="54">
        <f>'历史数据 (2001-2022, 当年价) '!M50*M$77</f>
        <v>515.18952431708408</v>
      </c>
      <c r="N50" s="54">
        <f>'历史数据 (2001-2022, 当年价) '!N50*N$77</f>
        <v>564.77911820922452</v>
      </c>
      <c r="O50" s="54">
        <f>'历史数据 (2001-2022, 当年价) '!O50*O$77</f>
        <v>630.81220526617665</v>
      </c>
      <c r="P50" s="54">
        <f>'历史数据 (2001-2022, 当年价) '!P50*P$77</f>
        <v>720.54132717818436</v>
      </c>
      <c r="Q50" s="53">
        <f>'历史数据 (2001-2022, 当年价) '!Q50*Q$77</f>
        <v>760.82510418843708</v>
      </c>
      <c r="R50" s="54">
        <f>'历史数据 (2001-2022, 当年价) '!R50*R$77</f>
        <v>780.89655528325477</v>
      </c>
      <c r="S50" s="54">
        <f>'历史数据 (2001-2022, 当年价) '!S50*S$77</f>
        <v>810.97168640436632</v>
      </c>
      <c r="T50" s="54">
        <f>'历史数据 (2001-2022, 当年价) '!T50*T$77</f>
        <v>884.34251709928117</v>
      </c>
      <c r="U50" s="55">
        <f>'历史数据 (2001-2022, 当年价) '!U50*U$77</f>
        <v>878.57955136179089</v>
      </c>
      <c r="V50" s="54">
        <f>'历史数据 (2001-2022, 当年价) '!V50*V$77</f>
        <v>1191.0274591227624</v>
      </c>
      <c r="W50" s="54">
        <f>'历史数据 (2001-2022, 当年价) '!W50*W$77</f>
        <v>1483.3175160522719</v>
      </c>
      <c r="X50" s="100">
        <f>VLOOKUP($A50,情景假设!$A$300:$AP$363,COLUMN(情景假设!E$300),0)</f>
        <v>1534.6872601309719</v>
      </c>
      <c r="Y50" s="100">
        <f>VLOOKUP($A50,情景假设!$A$300:$AP$363,COLUMN(情景假设!F$300),0)</f>
        <v>1665.849686299541</v>
      </c>
      <c r="Z50" s="101">
        <f>VLOOKUP($A50,情景假设!$A$300:$AP$363,COLUMN(情景假设!G$300),0)</f>
        <v>1840.644207666181</v>
      </c>
      <c r="AA50" s="65">
        <f>VLOOKUP($A50,情景假设!$A$300:$AP$363,COLUMN(情景假设!H$300),0)</f>
        <v>2019.6748933747181</v>
      </c>
      <c r="AB50" s="100">
        <f>VLOOKUP($A50,情景假设!$A$300:$AP$363,COLUMN(情景假设!I$300),0)</f>
        <v>2194.4020099486279</v>
      </c>
      <c r="AC50" s="100">
        <f>VLOOKUP($A50,情景假设!$A$300:$AP$363,COLUMN(情景假设!J$300),0)</f>
        <v>2366.9608028136572</v>
      </c>
      <c r="AD50" s="100">
        <f>VLOOKUP($A50,情景假设!$A$300:$AP$363,COLUMN(情景假设!K$300),0)</f>
        <v>2541.108028922873</v>
      </c>
      <c r="AE50" s="102">
        <f>VLOOKUP($A50,情景假设!$A$300:$AP$363,COLUMN(情景假设!L$300),0)</f>
        <v>2722.258861946465</v>
      </c>
      <c r="AF50" s="100">
        <f>VLOOKUP($A50,情景假设!$A$300:$AP$363,COLUMN(情景假设!M$300),0)</f>
        <v>2916.286602545691</v>
      </c>
      <c r="AG50" s="100">
        <f>VLOOKUP($A50,情景假设!$A$300:$AP$363,COLUMN(情景假设!N$300),0)</f>
        <v>3125.061857299409</v>
      </c>
      <c r="AH50" s="100">
        <f>VLOOKUP($A50,情景假设!$A$300:$AP$363,COLUMN(情景假设!O$300),0)</f>
        <v>3349.2767099150869</v>
      </c>
      <c r="AI50" s="100">
        <f>VLOOKUP($A50,情景假设!$A$300:$AP$363,COLUMN(情景假设!P$300),0)</f>
        <v>3589.5813446625539</v>
      </c>
      <c r="AJ50" s="101">
        <f>VLOOKUP($A50,情景假设!$A$300:$AP$363,COLUMN(情景假设!Q$300),0)</f>
        <v>3846.5669070483909</v>
      </c>
      <c r="AK50" s="65">
        <f>VLOOKUP($A50,情景假设!$A$300:$AP$363,COLUMN(情景假设!R$300),0)</f>
        <v>4120.7111954527036</v>
      </c>
      <c r="AL50" s="100">
        <f>VLOOKUP($A50,情景假设!$A$300:$AP$363,COLUMN(情景假设!S$300),0)</f>
        <v>4412.2323708125869</v>
      </c>
      <c r="AM50" s="100">
        <f>VLOOKUP($A50,情景假设!$A$300:$AP$363,COLUMN(情景假设!T$300),0)</f>
        <v>4721.1317023363199</v>
      </c>
      <c r="AN50" s="100">
        <f>VLOOKUP($A50,情景假设!$A$300:$AP$363,COLUMN(情景假设!U$300),0)</f>
        <v>5047.189645692134</v>
      </c>
      <c r="AO50" s="66">
        <f>VLOOKUP($A50,情景假设!$A$300:$AP$363,COLUMN(情景假设!V$300),0)</f>
        <v>5389.9300302052652</v>
      </c>
      <c r="AP50" s="100">
        <f>VLOOKUP($A50,情景假设!$A$300:$AP$363,COLUMN(情景假设!W$300),0)</f>
        <v>5748.5836546911796</v>
      </c>
      <c r="AQ50" s="100">
        <f>VLOOKUP($A50,情景假设!$A$300:$AP$363,COLUMN(情景假设!X$300),0)</f>
        <v>6122.0523132816543</v>
      </c>
      <c r="AR50" s="100">
        <f>VLOOKUP($A50,情景假设!$A$300:$AP$363,COLUMN(情景假设!Y$300),0)</f>
        <v>6508.8744930013827</v>
      </c>
      <c r="AS50" s="100">
        <f>VLOOKUP($A50,情景假设!$A$300:$AP$363,COLUMN(情景假设!Z$300),0)</f>
        <v>6907.1942018744476</v>
      </c>
      <c r="AT50" s="100">
        <f>VLOOKUP($A50,情景假设!$A$300:$AP$363,COLUMN(情景假设!AA$300),0)</f>
        <v>7314.7345873033337</v>
      </c>
      <c r="AU50" s="65">
        <f>VLOOKUP($A50,情景假设!$A$300:$AP$363,COLUMN(情景假设!AB$300),0)</f>
        <v>7728.7781741897961</v>
      </c>
      <c r="AV50" s="100">
        <f>VLOOKUP($A50,情景假设!$A$300:$AP$363,COLUMN(情景假设!AC$300),0)</f>
        <v>8146.1556734325513</v>
      </c>
      <c r="AW50" s="100">
        <f>VLOOKUP($A50,情景假设!$A$300:$AP$363,COLUMN(情景假设!AD$300),0)</f>
        <v>8563.2453652138629</v>
      </c>
      <c r="AX50" s="100">
        <f>VLOOKUP($A50,情景假设!$A$300:$AP$363,COLUMN(情景假设!AE$300),0)</f>
        <v>8975.9850284977238</v>
      </c>
      <c r="AY50" s="102">
        <f>VLOOKUP($A50,情景假设!$A$300:$AP$363,COLUMN(情景假设!AF$300),0)</f>
        <v>9379.8982497526213</v>
      </c>
      <c r="AZ50" s="65">
        <f>VLOOKUP($A50,情景假设!$A$300:$AP$363,COLUMN(情景假设!AG$300),0)</f>
        <v>9770.1366837375936</v>
      </c>
      <c r="BA50" s="100">
        <f>VLOOKUP($A50,情景假设!$A$300:$AP$363,COLUMN(情景假设!AH$300),0)</f>
        <v>10141.539445046599</v>
      </c>
      <c r="BB50" s="100">
        <f>VLOOKUP($A50,情景假设!$A$300:$AP$363,COLUMN(情景假设!AI$300),0)</f>
        <v>10488.7102749234</v>
      </c>
      <c r="BC50" s="100">
        <f>VLOOKUP($A50,情景假设!$A$300:$AP$363,COLUMN(情景假设!AJ$300),0)</f>
        <v>10806.112455685779</v>
      </c>
      <c r="BD50" s="66">
        <f>VLOOKUP($A50,情景假设!$A$300:$AP$363,COLUMN(情景假设!AK$300),0)</f>
        <v>11088.180646945541</v>
      </c>
      <c r="BE50" s="100">
        <f>VLOOKUP($A50,情景假设!$A$300:$AP$363,COLUMN(情景假设!AL$300),0)</f>
        <v>11329.44791705332</v>
      </c>
      <c r="BF50" s="100">
        <f>VLOOKUP($A50,情景假设!$A$300:$AP$363,COLUMN(情景假设!AM$300),0)</f>
        <v>11524.68527537869</v>
      </c>
      <c r="BG50" s="100">
        <f>VLOOKUP($A50,情景假设!$A$300:$AP$363,COLUMN(情景假设!AN$300),0)</f>
        <v>11669.05002375472</v>
      </c>
      <c r="BH50" s="100">
        <f>VLOOKUP($A50,情景假设!$A$300:$AP$363,COLUMN(情景假设!AO$300),0)</f>
        <v>11758.23829713456</v>
      </c>
      <c r="BI50" s="102">
        <f>VLOOKUP($A50,情景假设!$A$300:$AP$363,COLUMN(情景假设!AP$300),0)</f>
        <v>11788.63632112322</v>
      </c>
    </row>
    <row r="51" spans="1:61" x14ac:dyDescent="0.2">
      <c r="A51" s="23" t="s">
        <v>103</v>
      </c>
      <c r="B51" s="53"/>
      <c r="C51" s="54"/>
      <c r="D51" s="54"/>
      <c r="E51" s="54"/>
      <c r="F51" s="55"/>
      <c r="G51" s="53"/>
      <c r="H51" s="54"/>
      <c r="I51" s="54">
        <f>'历史数据 (2001-2022, 当年价) '!I51*I$77</f>
        <v>163.00121187963498</v>
      </c>
      <c r="J51" s="54">
        <f>'历史数据 (2001-2022, 当年价) '!J51*J$77</f>
        <v>169.9672234422103</v>
      </c>
      <c r="K51" s="55">
        <f>'历史数据 (2001-2022, 当年价) '!K51*K$77</f>
        <v>196.4186255294118</v>
      </c>
      <c r="L51" s="53">
        <f>'历史数据 (2001-2022, 当年价) '!L51*L$77</f>
        <v>222.32964722611601</v>
      </c>
      <c r="M51" s="54">
        <f>'历史数据 (2001-2022, 当年价) '!M51*M$77</f>
        <v>236.20857147082742</v>
      </c>
      <c r="N51" s="54">
        <f>'历史数据 (2001-2022, 当年价) '!N51*N$77</f>
        <v>259.16922848586364</v>
      </c>
      <c r="O51" s="54">
        <f>'历史数据 (2001-2022, 当年价) '!O51*O$77</f>
        <v>278.53808139535778</v>
      </c>
      <c r="P51" s="54">
        <f>'历史数据 (2001-2022, 当年价) '!P51*P$77</f>
        <v>287.50526069023118</v>
      </c>
      <c r="Q51" s="53">
        <f>'历史数据 (2001-2022, 当年价) '!Q51*Q$77</f>
        <v>298.80928044207468</v>
      </c>
      <c r="R51" s="54">
        <f>'历史数据 (2001-2022, 当年价) '!R51*R$77</f>
        <v>332.09867260573429</v>
      </c>
      <c r="S51" s="54">
        <f>'历史数据 (2001-2022, 当年价) '!S51*S$77</f>
        <v>369.0279075690683</v>
      </c>
      <c r="T51" s="54">
        <f>'历史数据 (2001-2022, 当年价) '!T51*T$77</f>
        <v>405.26130946507971</v>
      </c>
      <c r="U51" s="55">
        <f>'历史数据 (2001-2022, 当年价) '!U51*U$77</f>
        <v>379.09823240746709</v>
      </c>
      <c r="V51" s="54">
        <f>'历史数据 (2001-2022, 当年价) '!V51*V$77</f>
        <v>416.42224208501489</v>
      </c>
      <c r="W51" s="54">
        <f>'历史数据 (2001-2022, 当年价) '!W51*W$77</f>
        <v>474.62286420659473</v>
      </c>
      <c r="X51" s="100">
        <f>VLOOKUP($A51,情景假设!$A$300:$AP$363,COLUMN(情景假设!E$300),0)</f>
        <v>484.12879482831221</v>
      </c>
      <c r="Y51" s="100">
        <f>VLOOKUP($A51,情景假设!$A$300:$AP$363,COLUMN(情景假设!F$300),0)</f>
        <v>508.13182819868649</v>
      </c>
      <c r="Z51" s="101">
        <f>VLOOKUP($A51,情景假设!$A$300:$AP$363,COLUMN(情景假设!G$300),0)</f>
        <v>539.71336726884056</v>
      </c>
      <c r="AA51" s="65">
        <f>VLOOKUP($A51,情景假设!$A$300:$AP$363,COLUMN(情景假设!H$300),0)</f>
        <v>572.21514821393873</v>
      </c>
      <c r="AB51" s="100">
        <f>VLOOKUP($A51,情景假设!$A$300:$AP$363,COLUMN(情景假设!I$300),0)</f>
        <v>604.34261377188523</v>
      </c>
      <c r="AC51" s="100">
        <f>VLOOKUP($A51,情景假设!$A$300:$AP$363,COLUMN(情景假设!J$300),0)</f>
        <v>636.38966005958468</v>
      </c>
      <c r="AD51" s="100">
        <f>VLOOKUP($A51,情景假设!$A$300:$AP$363,COLUMN(情景假设!K$300),0)</f>
        <v>668.75551352618163</v>
      </c>
      <c r="AE51" s="102">
        <f>VLOOKUP($A51,情景假设!$A$300:$AP$363,COLUMN(情景假设!L$300),0)</f>
        <v>701.94702488038502</v>
      </c>
      <c r="AF51" s="100">
        <f>VLOOKUP($A51,情景假设!$A$300:$AP$363,COLUMN(情景假设!M$300),0)</f>
        <v>736.45766472883508</v>
      </c>
      <c r="AG51" s="100">
        <f>VLOOKUP($A51,情景假设!$A$300:$AP$363,COLUMN(情景假设!N$300),0)</f>
        <v>772.34849271223629</v>
      </c>
      <c r="AH51" s="100">
        <f>VLOOKUP($A51,情景假设!$A$300:$AP$363,COLUMN(情景假设!O$300),0)</f>
        <v>809.54672192495514</v>
      </c>
      <c r="AI51" s="100">
        <f>VLOOKUP($A51,情景假设!$A$300:$AP$363,COLUMN(情景假设!P$300),0)</f>
        <v>847.95862595141114</v>
      </c>
      <c r="AJ51" s="101">
        <f>VLOOKUP($A51,情景假设!$A$300:$AP$363,COLUMN(情景假设!Q$300),0)</f>
        <v>887.46771997333303</v>
      </c>
      <c r="AK51" s="65">
        <f>VLOOKUP($A51,情景假设!$A$300:$AP$363,COLUMN(情景假设!R$300),0)</f>
        <v>927.94355599276821</v>
      </c>
      <c r="AL51" s="100">
        <f>VLOOKUP($A51,情景假设!$A$300:$AP$363,COLUMN(情景假设!S$300),0)</f>
        <v>969.27540001141881</v>
      </c>
      <c r="AM51" s="100">
        <f>VLOOKUP($A51,情景假设!$A$300:$AP$363,COLUMN(情景假设!T$300),0)</f>
        <v>1011.346329721241</v>
      </c>
      <c r="AN51" s="100">
        <f>VLOOKUP($A51,情景假设!$A$300:$AP$363,COLUMN(情景假设!U$300),0)</f>
        <v>1054.0231334522041</v>
      </c>
      <c r="AO51" s="66">
        <f>VLOOKUP($A51,情景假设!$A$300:$AP$363,COLUMN(情景假设!V$300),0)</f>
        <v>1097.1559356699579</v>
      </c>
      <c r="AP51" s="100">
        <f>VLOOKUP($A51,情景假设!$A$300:$AP$363,COLUMN(情景假设!W$300),0)</f>
        <v>1140.578003047704</v>
      </c>
      <c r="AQ51" s="100">
        <f>VLOOKUP($A51,情景假设!$A$300:$AP$363,COLUMN(情景假设!X$300),0)</f>
        <v>1184.1057575336019</v>
      </c>
      <c r="AR51" s="100">
        <f>VLOOKUP($A51,情景假设!$A$300:$AP$363,COLUMN(情景假设!Y$300),0)</f>
        <v>1227.5390222476401</v>
      </c>
      <c r="AS51" s="100">
        <f>VLOOKUP($A51,情景假设!$A$300:$AP$363,COLUMN(情景假设!Z$300),0)</f>
        <v>1270.6615247394309</v>
      </c>
      <c r="AT51" s="100">
        <f>VLOOKUP($A51,情景假设!$A$300:$AP$363,COLUMN(情景假设!AA$300),0)</f>
        <v>1313.241680044973</v>
      </c>
      <c r="AU51" s="65">
        <f>VLOOKUP($A51,情景假设!$A$300:$AP$363,COLUMN(情景假设!AB$300),0)</f>
        <v>1355.03367303337</v>
      </c>
      <c r="AV51" s="100">
        <f>VLOOKUP($A51,情景假设!$A$300:$AP$363,COLUMN(情景假设!AC$300),0)</f>
        <v>1395.7788556886719</v>
      </c>
      <c r="AW51" s="100">
        <f>VLOOKUP($A51,情景假设!$A$300:$AP$363,COLUMN(情景假设!AD$300),0)</f>
        <v>1435.207470204529</v>
      </c>
      <c r="AX51" s="100">
        <f>VLOOKUP($A51,情景假设!$A$300:$AP$363,COLUMN(情景假设!AE$300),0)</f>
        <v>1473.0407030843301</v>
      </c>
      <c r="AY51" s="102">
        <f>VLOOKUP($A51,情景假设!$A$300:$AP$363,COLUMN(情景假设!AF$300),0)</f>
        <v>1508.993068872061</v>
      </c>
      <c r="AZ51" s="65">
        <f>VLOOKUP($A51,情景假设!$A$300:$AP$363,COLUMN(情景假设!AG$300),0)</f>
        <v>1542.7751147596291</v>
      </c>
      <c r="BA51" s="100">
        <f>VLOOKUP($A51,情景假设!$A$300:$AP$363,COLUMN(情景假设!AH$300),0)</f>
        <v>1574.096429232924</v>
      </c>
      <c r="BB51" s="100">
        <f>VLOOKUP($A51,情景假设!$A$300:$AP$363,COLUMN(情景假设!AI$300),0)</f>
        <v>1602.668929279245</v>
      </c>
      <c r="BC51" s="100">
        <f>VLOOKUP($A51,情景假设!$A$300:$AP$363,COLUMN(情景假设!AJ$300),0)</f>
        <v>1628.210391671136</v>
      </c>
      <c r="BD51" s="66">
        <f>VLOOKUP($A51,情景假设!$A$300:$AP$363,COLUMN(情景假设!AK$300),0)</f>
        <v>1650.448184692714</v>
      </c>
      <c r="BE51" s="100">
        <f>VLOOKUP($A51,情景假设!$A$300:$AP$363,COLUMN(情景假设!AL$300),0)</f>
        <v>1669.123147647286</v>
      </c>
      <c r="BF51" s="100">
        <f>VLOOKUP($A51,情景假设!$A$300:$AP$363,COLUMN(情景假设!AM$300),0)</f>
        <v>1683.9935568724111</v>
      </c>
      <c r="BG51" s="100">
        <f>VLOOKUP($A51,情景假设!$A$300:$AP$363,COLUMN(情景假设!AN$300),0)</f>
        <v>1694.8391091075291</v>
      </c>
      <c r="BH51" s="100">
        <f>VLOOKUP($A51,情景假设!$A$300:$AP$363,COLUMN(情景假设!AO$300),0)</f>
        <v>1701.464846239993</v>
      </c>
      <c r="BI51" s="102">
        <f>VLOOKUP($A51,情景假设!$A$300:$AP$363,COLUMN(情景假设!AP$300),0)</f>
        <v>1703.70494003148</v>
      </c>
    </row>
    <row r="52" spans="1:61" x14ac:dyDescent="0.2">
      <c r="A52" s="23" t="s">
        <v>104</v>
      </c>
      <c r="B52" s="53"/>
      <c r="C52" s="54"/>
      <c r="D52" s="54"/>
      <c r="E52" s="54"/>
      <c r="F52" s="55"/>
      <c r="G52" s="53"/>
      <c r="H52" s="54"/>
      <c r="I52" s="54">
        <f>'历史数据 (2001-2022, 当年价) '!I52*I$77</f>
        <v>10649.638711539816</v>
      </c>
      <c r="J52" s="54">
        <f>'历史数据 (2001-2022, 当年价) '!J52*J$77</f>
        <v>10700.951638142691</v>
      </c>
      <c r="K52" s="55">
        <f>'历史数据 (2001-2022, 当年价) '!K52*K$77</f>
        <v>11534.955049889852</v>
      </c>
      <c r="L52" s="53">
        <f>'历史数据 (2001-2022, 当年价) '!L52*L$77</f>
        <v>12203.169573535575</v>
      </c>
      <c r="M52" s="54">
        <f>'历史数据 (2001-2022, 当年价) '!M52*M$77</f>
        <v>12198.207729660531</v>
      </c>
      <c r="N52" s="54">
        <f>'历史数据 (2001-2022, 当年价) '!N52*N$77</f>
        <v>12306.267191958539</v>
      </c>
      <c r="O52" s="54">
        <f>'历史数据 (2001-2022, 当年价) '!O52*O$77</f>
        <v>12057.930249434579</v>
      </c>
      <c r="P52" s="54">
        <f>'历史数据 (2001-2022, 当年价) '!P52*P$77</f>
        <v>11496.645752598572</v>
      </c>
      <c r="Q52" s="53">
        <f>'历史数据 (2001-2022, 当年价) '!Q52*Q$77</f>
        <v>11757.936502161634</v>
      </c>
      <c r="R52" s="54">
        <f>'历史数据 (2001-2022, 当年价) '!R52*R$77</f>
        <v>12829.820765210363</v>
      </c>
      <c r="S52" s="54">
        <f>'历史数据 (2001-2022, 当年价) '!S52*S$77</f>
        <v>14000.998845353402</v>
      </c>
      <c r="T52" s="54">
        <f>'历史数据 (2001-2022, 当年价) '!T52*T$77</f>
        <v>14376.753818674912</v>
      </c>
      <c r="U52" s="55">
        <f>'历史数据 (2001-2022, 当年价) '!U52*U$77</f>
        <v>14171.804811655176</v>
      </c>
      <c r="V52" s="54">
        <f>'历史数据 (2001-2022, 当年价) '!V52*V$77</f>
        <v>16363.884569742619</v>
      </c>
      <c r="W52" s="54">
        <f>'历史数据 (2001-2022, 当年价) '!W52*W$77</f>
        <v>17470.728074872739</v>
      </c>
      <c r="X52" s="100">
        <f>VLOOKUP($A52,情景假设!$A$300:$AP$363,COLUMN(情景假设!E$300),0)</f>
        <v>17976.202625133661</v>
      </c>
      <c r="Y52" s="100">
        <f>VLOOKUP($A52,情景假设!$A$300:$AP$363,COLUMN(情景假设!F$300),0)</f>
        <v>19214.45397512733</v>
      </c>
      <c r="Z52" s="101">
        <f>VLOOKUP($A52,情景假设!$A$300:$AP$363,COLUMN(情景假设!G$300),0)</f>
        <v>20737.440055421408</v>
      </c>
      <c r="AA52" s="65">
        <f>VLOOKUP($A52,情景假设!$A$300:$AP$363,COLUMN(情景假设!H$300),0)</f>
        <v>22089.160206481611</v>
      </c>
      <c r="AB52" s="100">
        <f>VLOOKUP($A52,情景假设!$A$300:$AP$363,COLUMN(情景假设!I$300),0)</f>
        <v>23215.85030118627</v>
      </c>
      <c r="AC52" s="100">
        <f>VLOOKUP($A52,情景假设!$A$300:$AP$363,COLUMN(情景假设!J$300),0)</f>
        <v>24204.815476925709</v>
      </c>
      <c r="AD52" s="100">
        <f>VLOOKUP($A52,情景假设!$A$300:$AP$363,COLUMN(情景假设!K$300),0)</f>
        <v>25168.72484585605</v>
      </c>
      <c r="AE52" s="102">
        <f>VLOOKUP($A52,情景假设!$A$300:$AP$363,COLUMN(情景假设!L$300),0)</f>
        <v>26241.784720282303</v>
      </c>
      <c r="AF52" s="100">
        <f>VLOOKUP($A52,情景假设!$A$300:$AP$363,COLUMN(情景假设!M$300),0)</f>
        <v>27548.14564186124</v>
      </c>
      <c r="AG52" s="100">
        <f>VLOOKUP($A52,情景假设!$A$300:$AP$363,COLUMN(情景假设!N$300),0)</f>
        <v>29094.239144763789</v>
      </c>
      <c r="AH52" s="100">
        <f>VLOOKUP($A52,情景假设!$A$300:$AP$363,COLUMN(情景假设!O$300),0)</f>
        <v>30849.61296574122</v>
      </c>
      <c r="AI52" s="100">
        <f>VLOOKUP($A52,情景假设!$A$300:$AP$363,COLUMN(情景假设!P$300),0)</f>
        <v>32774.265437230257</v>
      </c>
      <c r="AJ52" s="101">
        <f>VLOOKUP($A52,情景假设!$A$300:$AP$363,COLUMN(情景假设!Q$300),0)</f>
        <v>34815.224075887796</v>
      </c>
      <c r="AK52" s="65">
        <f>VLOOKUP($A52,情景假设!$A$300:$AP$363,COLUMN(情景假设!R$300),0)</f>
        <v>36916.236291132947</v>
      </c>
      <c r="AL52" s="100">
        <f>VLOOKUP($A52,情景假设!$A$300:$AP$363,COLUMN(情景假设!S$300),0)</f>
        <v>39059.160245325518</v>
      </c>
      <c r="AM52" s="100">
        <f>VLOOKUP($A52,情景假设!$A$300:$AP$363,COLUMN(情景假设!T$300),0)</f>
        <v>41236.09016979576</v>
      </c>
      <c r="AN52" s="100">
        <f>VLOOKUP($A52,情景假设!$A$300:$AP$363,COLUMN(情景假设!U$300),0)</f>
        <v>43438.316444166572</v>
      </c>
      <c r="AO52" s="66">
        <f>VLOOKUP($A52,情景假设!$A$300:$AP$363,COLUMN(情景假设!V$300),0)</f>
        <v>45656.356007830662</v>
      </c>
      <c r="AP52" s="100">
        <f>VLOOKUP($A52,情景假设!$A$300:$AP$363,COLUMN(情景假设!W$300),0)</f>
        <v>47879.994933290967</v>
      </c>
      <c r="AQ52" s="100">
        <f>VLOOKUP($A52,情景假设!$A$300:$AP$363,COLUMN(情景假设!X$300),0)</f>
        <v>50098.343446518033</v>
      </c>
      <c r="AR52" s="100">
        <f>VLOOKUP($A52,情景假设!$A$300:$AP$363,COLUMN(情景假设!Y$300),0)</f>
        <v>52299.903476140978</v>
      </c>
      <c r="AS52" s="100">
        <f>VLOOKUP($A52,情景假设!$A$300:$AP$363,COLUMN(情景假设!Z$300),0)</f>
        <v>54472.648591373239</v>
      </c>
      <c r="AT52" s="100">
        <f>VLOOKUP($A52,情景假设!$A$300:$AP$363,COLUMN(情景假设!AA$300),0)</f>
        <v>56604.115951793159</v>
      </c>
      <c r="AU52" s="65">
        <f>VLOOKUP($A52,情景假设!$A$300:$AP$363,COLUMN(情景假设!AB$300),0)</f>
        <v>58681.509644826983</v>
      </c>
      <c r="AV52" s="100">
        <f>VLOOKUP($A52,情景假设!$A$300:$AP$363,COLUMN(情景假设!AC$300),0)</f>
        <v>60691.814534069417</v>
      </c>
      <c r="AW52" s="100">
        <f>VLOOKUP($A52,情景假设!$A$300:$AP$363,COLUMN(情景假设!AD$300),0)</f>
        <v>62621.919489055363</v>
      </c>
      <c r="AX52" s="100">
        <f>VLOOKUP($A52,情景假设!$A$300:$AP$363,COLUMN(情景假设!AE$300),0)</f>
        <v>64458.748620794882</v>
      </c>
      <c r="AY52" s="102">
        <f>VLOOKUP($A52,情景假设!$A$300:$AP$363,COLUMN(情景假设!AF$300),0)</f>
        <v>66189.398913688987</v>
      </c>
      <c r="AZ52" s="65">
        <f>VLOOKUP($A52,情景假设!$A$300:$AP$363,COLUMN(情景假设!AG$300),0)</f>
        <v>67801.282429837869</v>
      </c>
      <c r="BA52" s="100">
        <f>VLOOKUP($A52,情景假设!$A$300:$AP$363,COLUMN(情景假设!AH$300),0)</f>
        <v>69282.271072686897</v>
      </c>
      <c r="BB52" s="100">
        <f>VLOOKUP($A52,情景假设!$A$300:$AP$363,COLUMN(情景假设!AI$300),0)</f>
        <v>70620.841739660915</v>
      </c>
      <c r="BC52" s="100">
        <f>VLOOKUP($A52,情景假设!$A$300:$AP$363,COLUMN(情景假设!AJ$300),0)</f>
        <v>71806.219573654686</v>
      </c>
      <c r="BD52" s="66">
        <f>VLOOKUP($A52,情景假设!$A$300:$AP$363,COLUMN(情景假设!AK$300),0)</f>
        <v>72828.516946125106</v>
      </c>
      <c r="BE52" s="100">
        <f>VLOOKUP($A52,情景假设!$A$300:$AP$363,COLUMN(情景假设!AL$300),0)</f>
        <v>73678.865774338643</v>
      </c>
      <c r="BF52" s="100">
        <f>VLOOKUP($A52,情景假设!$A$300:$AP$363,COLUMN(情景假设!AM$300),0)</f>
        <v>74349.540795315799</v>
      </c>
      <c r="BG52" s="100">
        <f>VLOOKUP($A52,情景假设!$A$300:$AP$363,COLUMN(情景假设!AN$300),0)</f>
        <v>74834.07149127296</v>
      </c>
      <c r="BH52" s="100">
        <f>VLOOKUP($A52,情景假设!$A$300:$AP$363,COLUMN(情景假设!AO$300),0)</f>
        <v>75127.340486621819</v>
      </c>
      <c r="BI52" s="102">
        <f>VLOOKUP($A52,情景假设!$A$300:$AP$363,COLUMN(情景假设!AP$300),0)</f>
        <v>75225.666414211475</v>
      </c>
    </row>
    <row r="53" spans="1:61" x14ac:dyDescent="0.2">
      <c r="A53" s="23" t="s">
        <v>105</v>
      </c>
      <c r="B53" s="53"/>
      <c r="C53" s="54"/>
      <c r="D53" s="54"/>
      <c r="E53" s="54"/>
      <c r="F53" s="55"/>
      <c r="G53" s="53"/>
      <c r="H53" s="54"/>
      <c r="I53" s="54">
        <f>'历史数据 (2001-2022, 当年价) '!I53*I$77</f>
        <v>635.44685597040052</v>
      </c>
      <c r="J53" s="54">
        <f>'历史数据 (2001-2022, 当年价) '!J53*J$77</f>
        <v>690.31214519662922</v>
      </c>
      <c r="K53" s="55">
        <f>'历史数据 (2001-2022, 当年价) '!K53*K$77</f>
        <v>790.36890513133335</v>
      </c>
      <c r="L53" s="53">
        <f>'历史数据 (2001-2022, 当年价) '!L53*L$77</f>
        <v>858.93810846948372</v>
      </c>
      <c r="M53" s="54">
        <f>'历史数据 (2001-2022, 当年价) '!M53*M$77</f>
        <v>913.37500817935734</v>
      </c>
      <c r="N53" s="54">
        <f>'历史数据 (2001-2022, 当年价) '!N53*N$77</f>
        <v>1018.6453797166182</v>
      </c>
      <c r="O53" s="54">
        <f>'历史数据 (2001-2022, 当年价) '!O53*O$77</f>
        <v>1137.7437969036205</v>
      </c>
      <c r="P53" s="54">
        <f>'历史数据 (2001-2022, 当年价) '!P53*P$77</f>
        <v>1199.1978904190339</v>
      </c>
      <c r="Q53" s="53">
        <f>'历史数据 (2001-2022, 当年价) '!Q53*Q$77</f>
        <v>1337.6292732244519</v>
      </c>
      <c r="R53" s="54">
        <f>'历史数据 (2001-2022, 当年价) '!R53*R$77</f>
        <v>1523.2072734394874</v>
      </c>
      <c r="S53" s="54">
        <f>'历史数据 (2001-2022, 当年价) '!S53*S$77</f>
        <v>1785.1032639547602</v>
      </c>
      <c r="T53" s="54">
        <f>'历史数据 (2001-2022, 当年价) '!T53*T$77</f>
        <v>1919.0682487030381</v>
      </c>
      <c r="U53" s="55">
        <f>'历史数据 (2001-2022, 当年价) '!U53*U$77</f>
        <v>1856.4384809055559</v>
      </c>
      <c r="V53" s="54">
        <f>'历史数据 (2001-2022, 当年价) '!V53*V$77</f>
        <v>2282.7594992660579</v>
      </c>
      <c r="W53" s="54">
        <f>'历史数据 (2001-2022, 当年价) '!W53*W$77</f>
        <v>2464.9908072284757</v>
      </c>
      <c r="X53" s="100">
        <f>VLOOKUP($A53,情景假设!$A$300:$AP$363,COLUMN(情景假设!E$300),0)</f>
        <v>2554.9474298158202</v>
      </c>
      <c r="Y53" s="100">
        <f>VLOOKUP($A53,情景假设!$A$300:$AP$363,COLUMN(情景假设!F$300),0)</f>
        <v>2784.1022958716771</v>
      </c>
      <c r="Z53" s="101">
        <f>VLOOKUP($A53,情景假设!$A$300:$AP$363,COLUMN(情景假设!G$300),0)</f>
        <v>3087.6623534347909</v>
      </c>
      <c r="AA53" s="65">
        <f>VLOOKUP($A53,情景假设!$A$300:$AP$363,COLUMN(情景假设!H$300),0)</f>
        <v>3393.3063319525959</v>
      </c>
      <c r="AB53" s="100">
        <f>VLOOKUP($A53,情景假设!$A$300:$AP$363,COLUMN(情景假设!I$300),0)</f>
        <v>3681.9840953163921</v>
      </c>
      <c r="AC53" s="100">
        <f>VLOOKUP($A53,情景假设!$A$300:$AP$363,COLUMN(情景假设!J$300),0)</f>
        <v>3952.9895580231009</v>
      </c>
      <c r="AD53" s="100">
        <f>VLOOKUP($A53,情景假设!$A$300:$AP$363,COLUMN(情景假设!K$300),0)</f>
        <v>4207.9801913292913</v>
      </c>
      <c r="AE53" s="102">
        <f>VLOOKUP($A53,情景假设!$A$300:$AP$363,COLUMN(情景假设!L$300),0)</f>
        <v>4450.8740968557013</v>
      </c>
      <c r="AF53" s="100">
        <f>VLOOKUP($A53,情景假设!$A$300:$AP$363,COLUMN(情景假设!M$300),0)</f>
        <v>4686.8962981776458</v>
      </c>
      <c r="AG53" s="100">
        <f>VLOOKUP($A53,情景假设!$A$300:$AP$363,COLUMN(情景假设!N$300),0)</f>
        <v>4919.7209320328093</v>
      </c>
      <c r="AH53" s="100">
        <f>VLOOKUP($A53,情景假设!$A$300:$AP$363,COLUMN(情景假设!O$300),0)</f>
        <v>5153.2691359547298</v>
      </c>
      <c r="AI53" s="100">
        <f>VLOOKUP($A53,情景假设!$A$300:$AP$363,COLUMN(情景假设!P$300),0)</f>
        <v>5392.4305017594561</v>
      </c>
      <c r="AJ53" s="101">
        <f>VLOOKUP($A53,情景假设!$A$300:$AP$363,COLUMN(情景假设!Q$300),0)</f>
        <v>5643.1007961987634</v>
      </c>
      <c r="AK53" s="65">
        <f>VLOOKUP($A53,情景假设!$A$300:$AP$363,COLUMN(情景假设!R$300),0)</f>
        <v>5910.9692275130019</v>
      </c>
      <c r="AL53" s="100">
        <f>VLOOKUP($A53,情景假设!$A$300:$AP$363,COLUMN(情景假设!S$300),0)</f>
        <v>6197.2534549413176</v>
      </c>
      <c r="AM53" s="100">
        <f>VLOOKUP($A53,情景假设!$A$300:$AP$363,COLUMN(情景假设!T$300),0)</f>
        <v>6501.8282587179701</v>
      </c>
      <c r="AN53" s="100">
        <f>VLOOKUP($A53,情景假设!$A$300:$AP$363,COLUMN(情景假设!U$300),0)</f>
        <v>6824.3832969212253</v>
      </c>
      <c r="AO53" s="66">
        <f>VLOOKUP($A53,情景假设!$A$300:$AP$363,COLUMN(情景假设!V$300),0)</f>
        <v>7164.3866780184972</v>
      </c>
      <c r="AP53" s="100">
        <f>VLOOKUP($A53,情景假设!$A$300:$AP$363,COLUMN(情景假设!W$300),0)</f>
        <v>7521.0472869697014</v>
      </c>
      <c r="AQ53" s="100">
        <f>VLOOKUP($A53,情景假设!$A$300:$AP$363,COLUMN(情景假设!X$300),0)</f>
        <v>7893.2766135332413</v>
      </c>
      <c r="AR53" s="100">
        <f>VLOOKUP($A53,情景假设!$A$300:$AP$363,COLUMN(情景假设!Y$300),0)</f>
        <v>8279.6510623334689</v>
      </c>
      <c r="AS53" s="100">
        <f>VLOOKUP($A53,情景假设!$A$300:$AP$363,COLUMN(情景假设!Z$300),0)</f>
        <v>8678.3759670493582</v>
      </c>
      <c r="AT53" s="100">
        <f>VLOOKUP($A53,情景假设!$A$300:$AP$363,COLUMN(情景假设!AA$300),0)</f>
        <v>9087.2527765521172</v>
      </c>
      <c r="AU53" s="65">
        <f>VLOOKUP($A53,情景假设!$A$300:$AP$363,COLUMN(情景假设!AB$300),0)</f>
        <v>9503.6511166026285</v>
      </c>
      <c r="AV53" s="100">
        <f>VLOOKUP($A53,情景假设!$A$300:$AP$363,COLUMN(情景假设!AC$300),0)</f>
        <v>9924.4876412700705</v>
      </c>
      <c r="AW53" s="100">
        <f>VLOOKUP($A53,情景假设!$A$300:$AP$363,COLUMN(情景假设!AD$300),0)</f>
        <v>10346.21375498634</v>
      </c>
      <c r="AX53" s="100">
        <f>VLOOKUP($A53,情景假设!$A$300:$AP$363,COLUMN(情景假设!AE$300),0)</f>
        <v>10764.814388009139</v>
      </c>
      <c r="AY53" s="102">
        <f>VLOOKUP($A53,情景假设!$A$300:$AP$363,COLUMN(情景假设!AF$300),0)</f>
        <v>11175.82002224192</v>
      </c>
      <c r="AZ53" s="65">
        <f>VLOOKUP($A53,情景假设!$A$300:$AP$363,COLUMN(情景假设!AG$300),0)</f>
        <v>11574.334067652821</v>
      </c>
      <c r="BA53" s="100">
        <f>VLOOKUP($A53,情景假设!$A$300:$AP$363,COLUMN(情景假设!AH$300),0)</f>
        <v>11955.077460015869</v>
      </c>
      <c r="BB53" s="100">
        <f>VLOOKUP($A53,情景假设!$A$300:$AP$363,COLUMN(情景假设!AI$300),0)</f>
        <v>12312.45196982042</v>
      </c>
      <c r="BC53" s="100">
        <f>VLOOKUP($A53,情景假设!$A$300:$AP$363,COLUMN(情景假设!AJ$300),0)</f>
        <v>12640.62316722031</v>
      </c>
      <c r="BD53" s="66">
        <f>VLOOKUP($A53,情景假设!$A$300:$AP$363,COLUMN(情景假设!AK$300),0)</f>
        <v>12933.62327452765</v>
      </c>
      <c r="BE53" s="100">
        <f>VLOOKUP($A53,情景假设!$A$300:$AP$363,COLUMN(情景假设!AL$300),0)</f>
        <v>13185.473262763449</v>
      </c>
      <c r="BF53" s="100">
        <f>VLOOKUP($A53,情景假设!$A$300:$AP$363,COLUMN(情景假设!AM$300),0)</f>
        <v>13390.32253232318</v>
      </c>
      <c r="BG53" s="100">
        <f>VLOOKUP($A53,情景假设!$A$300:$AP$363,COLUMN(情景假设!AN$300),0)</f>
        <v>13542.603395219079</v>
      </c>
      <c r="BH53" s="100">
        <f>VLOOKUP($A53,情景假设!$A$300:$AP$363,COLUMN(情景假设!AO$300),0)</f>
        <v>13637.196398876709</v>
      </c>
      <c r="BI53" s="102">
        <f>VLOOKUP($A53,情景假设!$A$300:$AP$363,COLUMN(情景假设!AP$300),0)</f>
        <v>13669.60136579545</v>
      </c>
    </row>
    <row r="54" spans="1:61" x14ac:dyDescent="0.2">
      <c r="A54" s="24" t="s">
        <v>106</v>
      </c>
      <c r="B54" s="53"/>
      <c r="C54" s="54"/>
      <c r="D54" s="54"/>
      <c r="E54" s="54"/>
      <c r="F54" s="55"/>
      <c r="G54" s="53"/>
      <c r="H54" s="54"/>
      <c r="I54" s="54">
        <f>'历史数据 (2001-2022, 当年价) '!I54*I$77</f>
        <v>772.52531059024352</v>
      </c>
      <c r="J54" s="54">
        <f>'历史数据 (2001-2022, 当年价) '!J54*J$77</f>
        <v>769.65677167553315</v>
      </c>
      <c r="K54" s="55">
        <f>'历史数据 (2001-2022, 当年价) '!K54*K$77</f>
        <v>789.2808019013371</v>
      </c>
      <c r="L54" s="58">
        <f>'历史数据 (2001-2022, 当年价) '!L54*L$77</f>
        <v>813.7681388479034</v>
      </c>
      <c r="M54" s="59">
        <f>'历史数据 (2001-2022, 当年价) '!M54*M$77</f>
        <v>809.56374762604992</v>
      </c>
      <c r="N54" s="59">
        <f>'历史数据 (2001-2022, 当年价) '!N54*N$77</f>
        <v>820.58064700482055</v>
      </c>
      <c r="O54" s="59">
        <f>'历史数据 (2001-2022, 当年价) '!O54*O$77</f>
        <v>844.93068560736822</v>
      </c>
      <c r="P54" s="59">
        <f>'历史数据 (2001-2022, 当年价) '!P54*P$77</f>
        <v>846.48120875534187</v>
      </c>
      <c r="Q54" s="58">
        <f>'历史数据 (2001-2022, 当年价) '!Q54*Q$77</f>
        <v>883.89316881893217</v>
      </c>
      <c r="R54" s="59">
        <f>'历史数据 (2001-2022, 当年价) '!R54*R$77</f>
        <v>972.5233546006923</v>
      </c>
      <c r="S54" s="59">
        <f>'历史数据 (2001-2022, 当年价) '!S54*S$77</f>
        <v>1034.1872244828596</v>
      </c>
      <c r="T54" s="59">
        <f>'历史数据 (2001-2022, 当年价) '!T54*T$77</f>
        <v>1075.902264997181</v>
      </c>
      <c r="U54" s="60">
        <f>'历史数据 (2001-2022, 当年价) '!U54*U$77</f>
        <v>1091.7883404123318</v>
      </c>
      <c r="V54" s="59">
        <f>'历史数据 (2001-2022, 当年价) '!V54*V$77</f>
        <v>1244.7503877019715</v>
      </c>
      <c r="W54" s="59">
        <f>'历史数据 (2001-2022, 当年价) '!W54*W$77</f>
        <v>1298.5975960878834</v>
      </c>
      <c r="X54" s="104">
        <f>VLOOKUP($A54,情景假设!$A$300:$AP$363,COLUMN(情景假设!E$300),0)</f>
        <v>1329.8525488500061</v>
      </c>
      <c r="Y54" s="104">
        <f>VLOOKUP($A54,情景假设!$A$300:$AP$363,COLUMN(情景假设!F$300),0)</f>
        <v>1408.4956190321691</v>
      </c>
      <c r="Z54" s="105">
        <f>VLOOKUP($A54,情景假设!$A$300:$AP$363,COLUMN(情景假设!G$300),0)</f>
        <v>1511.0492247602319</v>
      </c>
      <c r="AA54" s="68">
        <f>VLOOKUP($A54,情景假设!$A$300:$AP$363,COLUMN(情景假设!H$300),0)</f>
        <v>1613.888247649641</v>
      </c>
      <c r="AB54" s="104">
        <f>VLOOKUP($A54,情景假设!$A$300:$AP$363,COLUMN(情景假设!I$300),0)</f>
        <v>1711.0049354014391</v>
      </c>
      <c r="AC54" s="104">
        <f>VLOOKUP($A54,情景假设!$A$300:$AP$363,COLUMN(情景假设!J$300),0)</f>
        <v>1801.672670398222</v>
      </c>
      <c r="AD54" s="104">
        <f>VLOOKUP($A54,情景假设!$A$300:$AP$363,COLUMN(情景假设!K$300),0)</f>
        <v>1885.4334744463499</v>
      </c>
      <c r="AE54" s="106">
        <f>VLOOKUP($A54,情景假设!$A$300:$AP$363,COLUMN(情景假设!L$300),0)</f>
        <v>1962.09982429602</v>
      </c>
      <c r="AF54" s="104">
        <f>VLOOKUP($A54,情景假设!$A$300:$AP$363,COLUMN(情景假设!M$300),0)</f>
        <v>2031.9857386003721</v>
      </c>
      <c r="AG54" s="104">
        <f>VLOOKUP($A54,情景假设!$A$300:$AP$363,COLUMN(情景假设!N$300),0)</f>
        <v>2096.6693645885748</v>
      </c>
      <c r="AH54" s="104">
        <f>VLOOKUP($A54,情景假设!$A$300:$AP$363,COLUMN(情景假设!O$300),0)</f>
        <v>2158.342122661245</v>
      </c>
      <c r="AI54" s="104">
        <f>VLOOKUP($A54,情景假设!$A$300:$AP$363,COLUMN(情景假设!P$300),0)</f>
        <v>2219.5399802872698</v>
      </c>
      <c r="AJ54" s="105">
        <f>VLOOKUP($A54,情景假设!$A$300:$AP$363,COLUMN(情景假设!Q$300),0)</f>
        <v>2283.1230172924438</v>
      </c>
      <c r="AK54" s="68">
        <f>VLOOKUP($A54,情景假设!$A$300:$AP$363,COLUMN(情景假设!R$300),0)</f>
        <v>2351.6866413597231</v>
      </c>
      <c r="AL54" s="104">
        <f>VLOOKUP($A54,情景假设!$A$300:$AP$363,COLUMN(情景假设!S$300),0)</f>
        <v>2425.6542419639391</v>
      </c>
      <c r="AM54" s="104">
        <f>VLOOKUP($A54,情景假设!$A$300:$AP$363,COLUMN(情景假设!T$300),0)</f>
        <v>2504.851515374261</v>
      </c>
      <c r="AN54" s="104">
        <f>VLOOKUP($A54,情景假设!$A$300:$AP$363,COLUMN(情景假设!U$300),0)</f>
        <v>2589.0656831629299</v>
      </c>
      <c r="AO54" s="69">
        <f>VLOOKUP($A54,情景假设!$A$300:$AP$363,COLUMN(情景假设!V$300),0)</f>
        <v>2678.0364573780989</v>
      </c>
      <c r="AP54" s="104">
        <f>VLOOKUP($A54,情景假设!$A$300:$AP$363,COLUMN(情景假设!W$300),0)</f>
        <v>2771.4470140138042</v>
      </c>
      <c r="AQ54" s="104">
        <f>VLOOKUP($A54,情景假设!$A$300:$AP$363,COLUMN(情景假设!X$300),0)</f>
        <v>2868.9151040802039</v>
      </c>
      <c r="AR54" s="104">
        <f>VLOOKUP($A54,情景假设!$A$300:$AP$363,COLUMN(情景假设!Y$300),0)</f>
        <v>2969.9844786881549</v>
      </c>
      <c r="AS54" s="104">
        <f>VLOOKUP($A54,情景假设!$A$300:$AP$363,COLUMN(情景假设!Z$300),0)</f>
        <v>3074.116852686333</v>
      </c>
      <c r="AT54" s="104">
        <f>VLOOKUP($A54,情景假设!$A$300:$AP$363,COLUMN(情景假设!AA$300),0)</f>
        <v>3180.684679163955</v>
      </c>
      <c r="AU54" s="68">
        <f>VLOOKUP($A54,情景假设!$A$300:$AP$363,COLUMN(情景假设!AB$300),0)</f>
        <v>3288.9650526666551</v>
      </c>
      <c r="AV54" s="104">
        <f>VLOOKUP($A54,情景假设!$A$300:$AP$363,COLUMN(情景假设!AC$300),0)</f>
        <v>3398.1350998379121</v>
      </c>
      <c r="AW54" s="104">
        <f>VLOOKUP($A54,情景假设!$A$300:$AP$363,COLUMN(情景假设!AD$300),0)</f>
        <v>3507.2692494536132</v>
      </c>
      <c r="AX54" s="104">
        <f>VLOOKUP($A54,情景假设!$A$300:$AP$363,COLUMN(情景假设!AE$300),0)</f>
        <v>3615.338796071349</v>
      </c>
      <c r="AY54" s="106">
        <f>VLOOKUP($A54,情景假设!$A$300:$AP$363,COLUMN(情景假设!AF$300),0)</f>
        <v>3721.2141790447458</v>
      </c>
      <c r="AZ54" s="68">
        <f>VLOOKUP($A54,情景假设!$A$300:$AP$363,COLUMN(情景假设!AG$300),0)</f>
        <v>3823.670387567799</v>
      </c>
      <c r="BA54" s="104">
        <f>VLOOKUP($A54,情景假设!$A$300:$AP$363,COLUMN(情景假设!AH$300),0)</f>
        <v>3921.3958689017541</v>
      </c>
      <c r="BB54" s="104">
        <f>VLOOKUP($A54,情景假设!$A$300:$AP$363,COLUMN(情景假设!AI$300),0)</f>
        <v>4013.0052575514378</v>
      </c>
      <c r="BC54" s="104">
        <f>VLOOKUP($A54,情景假设!$A$300:$AP$363,COLUMN(情景假设!AJ$300),0)</f>
        <v>4097.0561551839628</v>
      </c>
      <c r="BD54" s="69">
        <f>VLOOKUP($A54,情景假设!$A$300:$AP$363,COLUMN(情景假设!AK$300),0)</f>
        <v>4172.0700729245236</v>
      </c>
      <c r="BE54" s="104">
        <f>VLOOKUP($A54,情景假设!$A$300:$AP$363,COLUMN(情景假设!AL$300),0)</f>
        <v>4236.5574992712109</v>
      </c>
      <c r="BF54" s="104">
        <f>VLOOKUP($A54,情景假设!$A$300:$AP$363,COLUMN(情景假设!AM$300),0)</f>
        <v>4289.0468801429824</v>
      </c>
      <c r="BG54" s="104">
        <f>VLOOKUP($A54,情景假设!$A$300:$AP$363,COLUMN(情景假设!AN$300),0)</f>
        <v>4328.1170967127764</v>
      </c>
      <c r="BH54" s="104">
        <f>VLOOKUP($A54,情景假设!$A$300:$AP$363,COLUMN(情景假设!AO$300),0)</f>
        <v>4352.4328084450781</v>
      </c>
      <c r="BI54" s="106">
        <f>VLOOKUP($A54,情景假设!$A$300:$AP$363,COLUMN(情景假设!AP$300),0)</f>
        <v>4360.781802577244</v>
      </c>
    </row>
    <row r="55" spans="1:61" x14ac:dyDescent="0.2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">
      <c r="A56" s="33" t="s">
        <v>16</v>
      </c>
      <c r="B56" s="34">
        <f>B2-B3-B4-B5</f>
        <v>85159.972603165224</v>
      </c>
      <c r="C56" s="35">
        <f t="shared" ref="C56:W56" si="5">C2-C3-C4-C5</f>
        <v>95166.703516711757</v>
      </c>
      <c r="D56" s="35">
        <f t="shared" si="5"/>
        <v>104088.24150810447</v>
      </c>
      <c r="E56" s="35">
        <f t="shared" si="5"/>
        <v>112231.0158089881</v>
      </c>
      <c r="F56" s="5">
        <f t="shared" si="5"/>
        <v>125401.69192976059</v>
      </c>
      <c r="G56" s="34">
        <f t="shared" si="5"/>
        <v>142978.37226587938</v>
      </c>
      <c r="H56" s="35">
        <f t="shared" si="5"/>
        <v>167541.49267001179</v>
      </c>
      <c r="I56" s="35">
        <f t="shared" si="5"/>
        <v>183610.20739593869</v>
      </c>
      <c r="J56" s="35">
        <f t="shared" si="5"/>
        <v>208205.9118021396</v>
      </c>
      <c r="K56" s="5">
        <f t="shared" si="5"/>
        <v>229127.61075000683</v>
      </c>
      <c r="L56" s="34">
        <f t="shared" si="5"/>
        <v>251708.3636572689</v>
      </c>
      <c r="M56" s="35">
        <f t="shared" si="5"/>
        <v>278805.76639792533</v>
      </c>
      <c r="N56" s="35">
        <f t="shared" si="5"/>
        <v>310001.39344416757</v>
      </c>
      <c r="O56" s="35">
        <f t="shared" si="5"/>
        <v>342958.0095287055</v>
      </c>
      <c r="P56" s="5">
        <f t="shared" si="5"/>
        <v>386077.17871781316</v>
      </c>
      <c r="Q56" s="34">
        <f t="shared" si="5"/>
        <v>425343.01125934906</v>
      </c>
      <c r="R56" s="35">
        <f t="shared" si="5"/>
        <v>457751.78044071991</v>
      </c>
      <c r="S56" s="35">
        <f t="shared" si="5"/>
        <v>493758.45247992256</v>
      </c>
      <c r="T56" s="35">
        <f t="shared" si="5"/>
        <v>533245.36875375663</v>
      </c>
      <c r="U56" s="5">
        <f t="shared" si="5"/>
        <v>546822.9</v>
      </c>
      <c r="V56" s="34">
        <f>V2-V3-V4-V5</f>
        <v>582938.40935426694</v>
      </c>
      <c r="W56" s="35">
        <f t="shared" si="5"/>
        <v>591543.43563865288</v>
      </c>
      <c r="X56" s="107">
        <f>情景假设!E39</f>
        <v>610889.11973097012</v>
      </c>
      <c r="Y56" s="107">
        <f>情景假设!F39</f>
        <v>659484.77330078511</v>
      </c>
      <c r="Z56" s="108">
        <f>情景假设!G39</f>
        <v>722166.44282457943</v>
      </c>
      <c r="AA56" s="109">
        <f>情景假设!H39</f>
        <v>782466.30449734535</v>
      </c>
      <c r="AB56" s="107">
        <f>情景假设!I39</f>
        <v>836813.19261049165</v>
      </c>
      <c r="AC56" s="107">
        <f>情景假设!J39</f>
        <v>886233.60826731299</v>
      </c>
      <c r="AD56" s="107">
        <f>情景假设!K39</f>
        <v>932554.06462489243</v>
      </c>
      <c r="AE56" s="108">
        <f>情景假设!L39</f>
        <v>978304.66133518296</v>
      </c>
      <c r="AF56" s="109">
        <f>情景假设!M39</f>
        <v>1026058.5331452824</v>
      </c>
      <c r="AG56" s="107">
        <f>情景假设!N39</f>
        <v>1076359.1088835816</v>
      </c>
      <c r="AH56" s="107">
        <f>情景假设!O39</f>
        <v>1129163.0084615126</v>
      </c>
      <c r="AI56" s="107">
        <f>情景假设!P39</f>
        <v>1184389.2876366926</v>
      </c>
      <c r="AJ56" s="110">
        <f>情景假设!Q39</f>
        <v>1241909.9715319688</v>
      </c>
      <c r="AK56" s="109">
        <f>情景假设!R39</f>
        <v>1301564.0992917917</v>
      </c>
      <c r="AL56" s="107">
        <f>情景假设!S39</f>
        <v>1363232.8416803984</v>
      </c>
      <c r="AM56" s="107">
        <f>情景假设!T39</f>
        <v>1426787.9613516647</v>
      </c>
      <c r="AN56" s="107">
        <f>情景假设!U39</f>
        <v>1492069.0311604678</v>
      </c>
      <c r="AO56" s="110">
        <f>情景假设!V39</f>
        <v>1558880.9413038739</v>
      </c>
      <c r="AP56" s="109">
        <f>情景假设!W39</f>
        <v>1626991.6404986097</v>
      </c>
      <c r="AQ56" s="107">
        <f>情景假设!X39</f>
        <v>1696130.2048505356</v>
      </c>
      <c r="AR56" s="107">
        <f>情景假设!Y39</f>
        <v>1765985.3365163903</v>
      </c>
      <c r="AS56" s="107">
        <f>情景假设!Z39</f>
        <v>1836204.4008424</v>
      </c>
      <c r="AT56" s="110">
        <f>情景假设!AA39</f>
        <v>1906393.1147024517</v>
      </c>
      <c r="AU56" s="109">
        <f>情景假设!AB39</f>
        <v>1976115.9995278213</v>
      </c>
      <c r="AV56" s="107">
        <f>情景假设!AC39</f>
        <v>2044897.7092930693</v>
      </c>
      <c r="AW56" s="107">
        <f>情景假设!AD39</f>
        <v>2112225.3358063349</v>
      </c>
      <c r="AX56" s="107">
        <f>情景假设!AE39</f>
        <v>2177551.7804373186</v>
      </c>
      <c r="AY56" s="108">
        <f>情景假设!AF39</f>
        <v>2240300.2624319191</v>
      </c>
      <c r="AZ56" s="109">
        <f>情景假设!AG39</f>
        <v>2299870.0089349085</v>
      </c>
      <c r="BA56" s="107">
        <f>情景假设!AH39</f>
        <v>2355643.1407545945</v>
      </c>
      <c r="BB56" s="107">
        <f>情景假设!AI39</f>
        <v>2406992.7310547316</v>
      </c>
      <c r="BC56" s="107">
        <f>情景假设!AJ39</f>
        <v>2453291.9722094936</v>
      </c>
      <c r="BD56" s="110">
        <f>情景假设!AK39</f>
        <v>2493924.3400664488</v>
      </c>
      <c r="BE56" s="109">
        <f>情景假设!AL39</f>
        <v>2528294.5963011766</v>
      </c>
      <c r="BF56" s="107">
        <f>情景假设!AM39</f>
        <v>2555840.4202886149</v>
      </c>
      <c r="BG56" s="107">
        <f>情景假设!AN39</f>
        <v>2576044.4141937392</v>
      </c>
      <c r="BH56" s="107">
        <f>情景假设!AO39</f>
        <v>2588446.181317437</v>
      </c>
      <c r="BI56" s="108">
        <f>情景假设!AP39</f>
        <v>2592654.1408190173</v>
      </c>
    </row>
    <row r="57" spans="1:61" x14ac:dyDescent="0.2">
      <c r="A57" s="36" t="s">
        <v>61</v>
      </c>
      <c r="B57" s="50">
        <f>B$77*'历史数据 (2001-2022, 当年价) '!B57</f>
        <v>12922.19691913198</v>
      </c>
      <c r="C57" s="51">
        <f>C$77*'历史数据 (2001-2022, 当年价) '!C57</f>
        <v>14005.145364926902</v>
      </c>
      <c r="D57" s="51">
        <f>D$77*'历史数据 (2001-2022, 当年价) '!D57</f>
        <v>14410.716652702284</v>
      </c>
      <c r="E57" s="51">
        <f>E$77*'历史数据 (2001-2022, 当年价) '!E57</f>
        <v>15841.240702858573</v>
      </c>
      <c r="F57" s="52">
        <f>F$77*'历史数据 (2001-2022, 当年价) '!F57</f>
        <v>17478.670029358709</v>
      </c>
      <c r="G57" s="50">
        <f>G$77*'历史数据 (2001-2022, 当年价) '!G57</f>
        <v>19206.903926131014</v>
      </c>
      <c r="H57" s="51">
        <f>H$77*'历史数据 (2001-2022, 当年价) '!H57</f>
        <v>21357.812046410043</v>
      </c>
      <c r="I57" s="51">
        <f>I$77*'历史数据 (2001-2022, 当年价) '!I57</f>
        <v>22214.293173693201</v>
      </c>
      <c r="J57" s="51">
        <f>J$77*'历史数据 (2001-2022, 当年价) '!J57</f>
        <v>22471.738420302012</v>
      </c>
      <c r="K57" s="52">
        <f>K$77*'历史数据 (2001-2022, 当年价) '!K57</f>
        <v>23894.578991226455</v>
      </c>
      <c r="L57" s="50">
        <f>L$77*'历史数据 (2001-2022, 当年价) '!L57</f>
        <v>25720.526961160911</v>
      </c>
      <c r="M57" s="51">
        <f>M$77*'历史数据 (2001-2022, 当年价) '!M57</f>
        <v>27354.589707269035</v>
      </c>
      <c r="N57" s="51">
        <f>N$77*'历史数据 (2001-2022, 当年价) '!N57</f>
        <v>29353.002496532965</v>
      </c>
      <c r="O57" s="51">
        <f>O$77*'历史数据 (2001-2022, 当年价) '!O57</f>
        <v>31825.567469102905</v>
      </c>
      <c r="P57" s="52">
        <f>P$77*'历史数据 (2001-2022, 当年价) '!P57</f>
        <v>34027.489263973992</v>
      </c>
      <c r="Q57" s="50">
        <f>Q$77*'历史数据 (2001-2022, 当年价) '!Q57</f>
        <v>36297.463499736106</v>
      </c>
      <c r="R57" s="51">
        <f>R$77*'历史数据 (2001-2022, 当年价) '!R57</f>
        <v>39121.852645308427</v>
      </c>
      <c r="S57" s="51">
        <f>S$77*'历史数据 (2001-2022, 当年价) '!S57</f>
        <v>41053.77693860625</v>
      </c>
      <c r="T57" s="51">
        <f>T$77*'历史数据 (2001-2022, 当年价) '!T57</f>
        <v>42691.5780889854</v>
      </c>
      <c r="U57" s="51">
        <f>U$77*'历史数据 (2001-2022, 当年价) '!U57</f>
        <v>40582.9</v>
      </c>
      <c r="V57" s="50">
        <f>V$77*'历史数据 (2001-2022, 当年价) '!V57</f>
        <v>44991.98369146973</v>
      </c>
      <c r="W57" s="51">
        <f>W$77*'历史数据 (2001-2022, 当年价) '!W57</f>
        <v>46450.003049149032</v>
      </c>
      <c r="X57" s="100">
        <f>VLOOKUP($A57,情景假设!$A$300:$AP$363,COLUMN(情景假设!E$300),0)</f>
        <v>47577.547912494847</v>
      </c>
      <c r="Y57" s="95">
        <f>VLOOKUP($A57,情景假设!$A$300:$AP$363,COLUMN(情景假设!F$300),0)</f>
        <v>50424.712991829329</v>
      </c>
      <c r="Z57" s="98">
        <f>VLOOKUP($A57,情景假设!$A$300:$AP$363,COLUMN(情景假设!G$300),0)</f>
        <v>54162.483211843457</v>
      </c>
      <c r="AA57" s="95">
        <f>VLOOKUP($A57,情景假设!$A$300:$AP$363,COLUMN(情景假设!H$300),0)</f>
        <v>57956.244386426988</v>
      </c>
      <c r="AB57" s="95">
        <f>VLOOKUP($A57,情景假设!$A$300:$AP$363,COLUMN(情景假设!I$300),0)</f>
        <v>61596.725239037492</v>
      </c>
      <c r="AC57" s="95">
        <f>VLOOKUP($A57,情景假设!$A$300:$AP$363,COLUMN(情景假设!J$300),0)</f>
        <v>65061.492260325816</v>
      </c>
      <c r="AD57" s="95">
        <f>VLOOKUP($A57,情景假设!$A$300:$AP$363,COLUMN(情景假设!K$300),0)</f>
        <v>68336.496731673891</v>
      </c>
      <c r="AE57" s="96">
        <f>VLOOKUP($A57,情景假设!$A$300:$AP$363,COLUMN(情景假设!L$300),0)</f>
        <v>71416.240277468358</v>
      </c>
      <c r="AF57" s="97">
        <f>VLOOKUP($A57,情景假设!$A$300:$AP$363,COLUMN(情景假设!M$300),0)</f>
        <v>74304.989690407252</v>
      </c>
      <c r="AG57" s="95">
        <f>VLOOKUP($A57,情景假设!$A$300:$AP$363,COLUMN(情景假设!N$300),0)</f>
        <v>77020.841790135994</v>
      </c>
      <c r="AH57" s="95">
        <f>VLOOKUP($A57,情景假设!$A$300:$AP$363,COLUMN(情景假设!O$300),0)</f>
        <v>79591.786013151563</v>
      </c>
      <c r="AI57" s="95">
        <f>VLOOKUP($A57,情景假设!$A$300:$AP$363,COLUMN(情景假设!P$300),0)</f>
        <v>82053.737130240959</v>
      </c>
      <c r="AJ57" s="98">
        <f>VLOOKUP($A57,情景假设!$A$300:$AP$363,COLUMN(情景假设!Q$300),0)</f>
        <v>84449.878064173885</v>
      </c>
      <c r="AK57" s="95">
        <f>VLOOKUP($A57,情景假设!$A$300:$AP$363,COLUMN(情景假设!R$300),0)</f>
        <v>86819.999219350168</v>
      </c>
      <c r="AL57" s="95">
        <f>VLOOKUP($A57,情景假设!$A$300:$AP$363,COLUMN(情景假设!S$300),0)</f>
        <v>89167.514431324991</v>
      </c>
      <c r="AM57" s="95">
        <f>VLOOKUP($A57,情景假设!$A$300:$AP$363,COLUMN(情景假设!T$300),0)</f>
        <v>91486.042985142209</v>
      </c>
      <c r="AN57" s="95">
        <f>VLOOKUP($A57,情景假设!$A$300:$AP$363,COLUMN(情景假设!U$300),0)</f>
        <v>93769.045144502583</v>
      </c>
      <c r="AO57" s="95">
        <f>VLOOKUP($A57,情景假设!$A$300:$AP$363,COLUMN(情景假设!V$300),0)</f>
        <v>96009.847092810713</v>
      </c>
      <c r="AP57" s="97">
        <f>VLOOKUP($A57,情景假设!$A$300:$AP$363,COLUMN(情景假设!W$300),0)</f>
        <v>98201.667945088979</v>
      </c>
      <c r="AQ57" s="95">
        <f>VLOOKUP($A57,情景假设!$A$300:$AP$363,COLUMN(情景假设!X$300),0)</f>
        <v>100337.6487343941</v>
      </c>
      <c r="AR57" s="95">
        <f>VLOOKUP($A57,情景假设!$A$300:$AP$363,COLUMN(情景假设!Y$300),0)</f>
        <v>102410.8832529814</v>
      </c>
      <c r="AS57" s="95">
        <f>VLOOKUP($A57,情景假设!$A$300:$AP$363,COLUMN(情景假设!Z$300),0)</f>
        <v>104414.4506049231</v>
      </c>
      <c r="AT57" s="99">
        <f>VLOOKUP($A57,情景假设!$A$300:$AP$363,COLUMN(情景假设!AA$300),0)</f>
        <v>106341.44930347829</v>
      </c>
      <c r="AU57" s="95">
        <f>VLOOKUP($A57,情景假设!$A$300:$AP$363,COLUMN(情景假设!AB$300),0)</f>
        <v>108185.03272348311</v>
      </c>
      <c r="AV57" s="95">
        <f>VLOOKUP($A57,情景假设!$A$300:$AP$363,COLUMN(情景假设!AC$300),0)</f>
        <v>109938.4456967406</v>
      </c>
      <c r="AW57" s="95">
        <f>VLOOKUP($A57,情景假设!$A$300:$AP$363,COLUMN(情景假设!AD$300),0)</f>
        <v>111595.0620171086</v>
      </c>
      <c r="AX57" s="95">
        <f>VLOOKUP($A57,情景假设!$A$300:$AP$363,COLUMN(情景假设!AE$300),0)</f>
        <v>113148.4226020491</v>
      </c>
      <c r="AY57" s="96">
        <f>VLOOKUP($A57,情景假设!$A$300:$AP$363,COLUMN(情景假设!AF$300),0)</f>
        <v>114592.2740391307</v>
      </c>
      <c r="AZ57" s="97">
        <f>VLOOKUP($A57,情景假设!$A$300:$AP$363,COLUMN(情景假设!AG$300),0)</f>
        <v>115920.60722969681</v>
      </c>
      <c r="BA57" s="95">
        <f>VLOOKUP($A57,情景假设!$A$300:$AP$363,COLUMN(情景假设!AH$300),0)</f>
        <v>117127.6958278988</v>
      </c>
      <c r="BB57" s="95">
        <f>VLOOKUP($A57,情景假设!$A$300:$AP$363,COLUMN(情景假设!AI$300),0)</f>
        <v>118208.1341618928</v>
      </c>
      <c r="BC57" s="95">
        <f>VLOOKUP($A57,情景假设!$A$300:$AP$363,COLUMN(情景假设!AJ$300),0)</f>
        <v>119156.8743154441</v>
      </c>
      <c r="BD57" s="99">
        <f>VLOOKUP($A57,情景假设!$A$300:$AP$363,COLUMN(情景假设!AK$300),0)</f>
        <v>119969.26204273741</v>
      </c>
      <c r="BE57" s="95">
        <f>VLOOKUP($A57,情景假设!$A$300:$AP$363,COLUMN(情景假设!AL$300),0)</f>
        <v>120641.0711870958</v>
      </c>
      <c r="BF57" s="95">
        <f>VLOOKUP($A57,情景假设!$A$300:$AP$363,COLUMN(情景假设!AM$300),0)</f>
        <v>121168.5362757244</v>
      </c>
      <c r="BG57" s="95">
        <f>VLOOKUP($A57,情景假设!$A$300:$AP$363,COLUMN(情景假设!AN$300),0)</f>
        <v>121548.38296767601</v>
      </c>
      <c r="BH57" s="95">
        <f>VLOOKUP($A57,情景假设!$A$300:$AP$363,COLUMN(情景假设!AO$300),0)</f>
        <v>121777.8560410981</v>
      </c>
      <c r="BI57" s="98">
        <f>VLOOKUP($A57,情景假设!$A$300:$AP$363,COLUMN(情景假设!AP$300),0)</f>
        <v>121854.74461849382</v>
      </c>
    </row>
    <row r="58" spans="1:61" x14ac:dyDescent="0.2">
      <c r="A58" s="40" t="s">
        <v>62</v>
      </c>
      <c r="B58" s="53">
        <f>B$77*'历史数据 (2001-2022, 当年价) '!B58</f>
        <v>17152.616485966111</v>
      </c>
      <c r="C58" s="54">
        <f>C$77*'历史数据 (2001-2022, 当年价) '!C58</f>
        <v>18681.749754360146</v>
      </c>
      <c r="D58" s="54">
        <f>D$77*'历史数据 (2001-2022, 当年价) '!D58</f>
        <v>20339.742996748846</v>
      </c>
      <c r="E58" s="54">
        <f>E$77*'历史数据 (2001-2022, 当年价) '!E58</f>
        <v>21201.883194183185</v>
      </c>
      <c r="F58" s="55">
        <f>F$77*'历史数据 (2001-2022, 当年价) '!F58</f>
        <v>22884.560803942069</v>
      </c>
      <c r="G58" s="53">
        <f>G$77*'历史数据 (2001-2022, 当年价) '!G58</f>
        <v>26058.395523850108</v>
      </c>
      <c r="H58" s="54">
        <f>H$77*'历史数据 (2001-2022, 当年价) '!H58</f>
        <v>30623.280761177761</v>
      </c>
      <c r="I58" s="54">
        <f>I$77*'历史数据 (2001-2022, 当年价) '!I58</f>
        <v>35540.208943581521</v>
      </c>
      <c r="J58" s="54">
        <f>J$77*'历史数据 (2001-2022, 当年价) '!J58</f>
        <v>39448.493208340893</v>
      </c>
      <c r="K58" s="55">
        <f>K$77*'历史数据 (2001-2022, 当年价) '!K58</f>
        <v>45678.365859529622</v>
      </c>
      <c r="L58" s="53">
        <f>L$77*'历史数据 (2001-2022, 当年价) '!L58</f>
        <v>51500.521306789298</v>
      </c>
      <c r="M58" s="54">
        <f>M$77*'历史数据 (2001-2022, 当年价) '!M58</f>
        <v>57367.259264602661</v>
      </c>
      <c r="N58" s="54">
        <f>N$77*'历史数据 (2001-2022, 当年价) '!N58</f>
        <v>63443.814282969681</v>
      </c>
      <c r="O58" s="54">
        <f>O$77*'历史数据 (2001-2022, 当年价) '!O58</f>
        <v>70456.495572018976</v>
      </c>
      <c r="P58" s="55">
        <f>P$77*'历史数据 (2001-2022, 当年价) '!P58</f>
        <v>75503.463751392177</v>
      </c>
      <c r="Q58" s="53">
        <f>Q$77*'历史数据 (2001-2022, 当年价) '!Q58</f>
        <v>81020.819704871668</v>
      </c>
      <c r="R58" s="54">
        <f>R$77*'历史数据 (2001-2022, 当年价) '!R58</f>
        <v>85528.934305470306</v>
      </c>
      <c r="S58" s="54">
        <f>S$77*'历史数据 (2001-2022, 当年价) '!S58</f>
        <v>90483.044653986115</v>
      </c>
      <c r="T58" s="54">
        <f>T$77*'历史数据 (2001-2022, 当年价) '!T58</f>
        <v>96158.315337849839</v>
      </c>
      <c r="U58" s="54">
        <f>U$77*'历史数据 (2001-2022, 当年价) '!U58</f>
        <v>96086.1</v>
      </c>
      <c r="V58" s="53">
        <f>V$77*'历史数据 (2001-2022, 当年价) '!V58</f>
        <v>105634.48778242921</v>
      </c>
      <c r="W58" s="54">
        <f>W$77*'历史数据 (2001-2022, 当年价) '!W58</f>
        <v>107085.79216328831</v>
      </c>
      <c r="X58" s="100">
        <f>VLOOKUP($A58,情景假设!$A$300:$AP$363,COLUMN(情景假设!E$300),0)</f>
        <v>110195.48811431541</v>
      </c>
      <c r="Y58" s="100">
        <f>VLOOKUP($A58,情景假设!$A$300:$AP$363,COLUMN(情景假设!F$300),0)</f>
        <v>117965.778289676</v>
      </c>
      <c r="Z58" s="102">
        <f>VLOOKUP($A58,情景假设!$A$300:$AP$363,COLUMN(情景假设!G$300),0)</f>
        <v>127924.29928145889</v>
      </c>
      <c r="AA58" s="100">
        <f>VLOOKUP($A58,情景假设!$A$300:$AP$363,COLUMN(情景假设!H$300),0)</f>
        <v>137502.40854959851</v>
      </c>
      <c r="AB58" s="100">
        <f>VLOOKUP($A58,情景假设!$A$300:$AP$363,COLUMN(情景假设!I$300),0)</f>
        <v>146159.50231792571</v>
      </c>
      <c r="AC58" s="100">
        <f>VLOOKUP($A58,情景假设!$A$300:$AP$363,COLUMN(情景假设!J$300),0)</f>
        <v>154032.89686550919</v>
      </c>
      <c r="AD58" s="100">
        <f>VLOOKUP($A58,情景假设!$A$300:$AP$363,COLUMN(情景假设!K$300),0)</f>
        <v>161354.01435197471</v>
      </c>
      <c r="AE58" s="101">
        <f>VLOOKUP($A58,情景假设!$A$300:$AP$363,COLUMN(情景假设!L$300),0)</f>
        <v>168436.46436050051</v>
      </c>
      <c r="AF58" s="65">
        <f>VLOOKUP($A58,情景假设!$A$300:$AP$363,COLUMN(情景假设!M$300),0)</f>
        <v>175595.75198472611</v>
      </c>
      <c r="AG58" s="100">
        <f>VLOOKUP($A58,情景假设!$A$300:$AP$363,COLUMN(情景假设!N$300),0)</f>
        <v>182906.93743067951</v>
      </c>
      <c r="AH58" s="100">
        <f>VLOOKUP($A58,情景假设!$A$300:$AP$363,COLUMN(情景假设!O$300),0)</f>
        <v>190380.59620125839</v>
      </c>
      <c r="AI58" s="100">
        <f>VLOOKUP($A58,情景假设!$A$300:$AP$363,COLUMN(情景假设!P$300),0)</f>
        <v>198029.35197190099</v>
      </c>
      <c r="AJ58" s="102">
        <f>VLOOKUP($A58,情景假设!$A$300:$AP$363,COLUMN(情景假设!Q$300),0)</f>
        <v>205868.01492251921</v>
      </c>
      <c r="AK58" s="100">
        <f>VLOOKUP($A58,情景假设!$A$300:$AP$363,COLUMN(情景假设!R$300),0)</f>
        <v>213907.58364430681</v>
      </c>
      <c r="AL58" s="100">
        <f>VLOOKUP($A58,情景假设!$A$300:$AP$363,COLUMN(情景假设!S$300),0)</f>
        <v>222135.06996907119</v>
      </c>
      <c r="AM58" s="100">
        <f>VLOOKUP($A58,情景假设!$A$300:$AP$363,COLUMN(情景假设!T$300),0)</f>
        <v>230528.63887552859</v>
      </c>
      <c r="AN58" s="100">
        <f>VLOOKUP($A58,情景假设!$A$300:$AP$363,COLUMN(情景假设!U$300),0)</f>
        <v>239063.14075402159</v>
      </c>
      <c r="AO58" s="100">
        <f>VLOOKUP($A58,情景假设!$A$300:$AP$363,COLUMN(情景假设!V$300),0)</f>
        <v>247709.97825894711</v>
      </c>
      <c r="AP58" s="65">
        <f>VLOOKUP($A58,情景假设!$A$300:$AP$363,COLUMN(情景假设!W$300),0)</f>
        <v>256437.00432433991</v>
      </c>
      <c r="AQ58" s="100">
        <f>VLOOKUP($A58,情景假设!$A$300:$AP$363,COLUMN(情景假设!X$300),0)</f>
        <v>265208.45749833819</v>
      </c>
      <c r="AR58" s="100">
        <f>VLOOKUP($A58,情景假设!$A$300:$AP$363,COLUMN(情景假设!Y$300),0)</f>
        <v>273984.94090770627</v>
      </c>
      <c r="AS58" s="100">
        <f>VLOOKUP($A58,情景假设!$A$300:$AP$363,COLUMN(情景假设!Z$300),0)</f>
        <v>282723.45118259179</v>
      </c>
      <c r="AT58" s="66">
        <f>VLOOKUP($A58,情景假设!$A$300:$AP$363,COLUMN(情景假设!AA$300),0)</f>
        <v>291377.46352967969</v>
      </c>
      <c r="AU58" s="100">
        <f>VLOOKUP($A58,情景假设!$A$300:$AP$363,COLUMN(情景假设!AB$300),0)</f>
        <v>299897.07881537452</v>
      </c>
      <c r="AV58" s="100">
        <f>VLOOKUP($A58,情景假设!$A$300:$AP$363,COLUMN(情景假设!AC$300),0)</f>
        <v>308229.23798790848</v>
      </c>
      <c r="AW58" s="100">
        <f>VLOOKUP($A58,情景假设!$A$300:$AP$363,COLUMN(情景假设!AD$300),0)</f>
        <v>316318.00841027428</v>
      </c>
      <c r="AX58" s="100">
        <f>VLOOKUP($A58,情景假设!$A$300:$AP$363,COLUMN(情景假设!AE$300),0)</f>
        <v>324104.94568086439</v>
      </c>
      <c r="AY58" s="101">
        <f>VLOOKUP($A58,情景假设!$A$300:$AP$363,COLUMN(情景假设!AF$300),0)</f>
        <v>331529.53327833151</v>
      </c>
      <c r="AZ58" s="65">
        <f>VLOOKUP($A58,情景假设!$A$300:$AP$363,COLUMN(情景假设!AG$300),0)</f>
        <v>338529.70088138059</v>
      </c>
      <c r="BA58" s="100">
        <f>VLOOKUP($A58,情景假设!$A$300:$AP$363,COLUMN(情景假设!AH$300),0)</f>
        <v>345042.42049187713</v>
      </c>
      <c r="BB58" s="100">
        <f>VLOOKUP($A58,情景假设!$A$300:$AP$363,COLUMN(情景假设!AI$300),0)</f>
        <v>351004.37754980079</v>
      </c>
      <c r="BC58" s="100">
        <f>VLOOKUP($A58,情景假设!$A$300:$AP$363,COLUMN(情景假设!AJ$300),0)</f>
        <v>356352.71210124868</v>
      </c>
      <c r="BD58" s="66">
        <f>VLOOKUP($A58,情景假设!$A$300:$AP$363,COLUMN(情景假设!AK$300),0)</f>
        <v>361025.82280761679</v>
      </c>
      <c r="BE58" s="100">
        <f>VLOOKUP($A58,情景假设!$A$300:$AP$363,COLUMN(情景假设!AL$300),0)</f>
        <v>364964.22421901411</v>
      </c>
      <c r="BF58" s="100">
        <f>VLOOKUP($A58,情景假设!$A$300:$AP$363,COLUMN(情景假设!AM$300),0)</f>
        <v>368111.4453432411</v>
      </c>
      <c r="BG58" s="100">
        <f>VLOOKUP($A58,情景假设!$A$300:$AP$363,COLUMN(情景假设!AN$300),0)</f>
        <v>370414.95519928011</v>
      </c>
      <c r="BH58" s="100">
        <f>VLOOKUP($A58,情景假设!$A$300:$AP$363,COLUMN(情景假设!AO$300),0)</f>
        <v>371827.0988364637</v>
      </c>
      <c r="BI58" s="102">
        <f>VLOOKUP($A58,情景假设!$A$300:$AP$363,COLUMN(情景假设!AP$300),0)</f>
        <v>372306.02531937673</v>
      </c>
    </row>
    <row r="59" spans="1:61" x14ac:dyDescent="0.2">
      <c r="A59" s="40" t="s">
        <v>63</v>
      </c>
      <c r="B59" s="53">
        <f>B$77*'历史数据 (2001-2022, 当年价) '!B59</f>
        <v>4513.6385874010248</v>
      </c>
      <c r="C59" s="54">
        <f>C$77*'历史数据 (2001-2022, 当年价) '!C59</f>
        <v>5092.0326235075754</v>
      </c>
      <c r="D59" s="54">
        <f>D$77*'历史数据 (2001-2022, 当年价) '!D59</f>
        <v>5691.7851781488607</v>
      </c>
      <c r="E59" s="54">
        <f>E$77*'历史数据 (2001-2022, 当年价) '!E59</f>
        <v>6238.1108824838657</v>
      </c>
      <c r="F59" s="55">
        <f>F$77*'历史数据 (2001-2022, 当年价) '!F59</f>
        <v>6873.8054741095848</v>
      </c>
      <c r="G59" s="53">
        <f>G$77*'历史数据 (2001-2022, 当年价) '!G59</f>
        <v>7553.6469442222424</v>
      </c>
      <c r="H59" s="54">
        <f>H$77*'历史数据 (2001-2022, 当年价) '!H59</f>
        <v>8113.2807727908448</v>
      </c>
      <c r="I59" s="54">
        <f>I$77*'历史数据 (2001-2022, 当年价) '!I59</f>
        <v>8979.4462881834588</v>
      </c>
      <c r="J59" s="54">
        <f>J$77*'历史数据 (2001-2022, 当年价) '!J59</f>
        <v>9462.0566134484743</v>
      </c>
      <c r="K59" s="55">
        <f>K$77*'历史数据 (2001-2022, 当年价) '!K59</f>
        <v>9810.4193647830252</v>
      </c>
      <c r="L59" s="53">
        <f>L$77*'历史数据 (2001-2022, 当年价) '!L59</f>
        <v>10086.374948865838</v>
      </c>
      <c r="M59" s="54">
        <f>M$77*'历史数据 (2001-2022, 当年价) '!M59</f>
        <v>10978.23468974103</v>
      </c>
      <c r="N59" s="54">
        <f>N$77*'历史数据 (2001-2022, 当年价) '!N59</f>
        <v>11528.425064808491</v>
      </c>
      <c r="O59" s="54">
        <f>O$77*'历史数据 (2001-2022, 当年价) '!O59</f>
        <v>12523.822103857652</v>
      </c>
      <c r="P59" s="55">
        <f>P$77*'历史数据 (2001-2022, 当年价) '!P59</f>
        <v>13720.594558606477</v>
      </c>
      <c r="Q59" s="53">
        <f>Q$77*'历史数据 (2001-2022, 当年价) '!Q59</f>
        <v>14954.528147087502</v>
      </c>
      <c r="R59" s="54">
        <f>R$77*'历史数据 (2001-2022, 当年价) '!R59</f>
        <v>15867.146170529086</v>
      </c>
      <c r="S59" s="54">
        <f>S$77*'历史数据 (2001-2022, 当年价) '!S59</f>
        <v>16814.082962921035</v>
      </c>
      <c r="T59" s="54">
        <f>T$77*'历史数据 (2001-2022, 当年价) '!T59</f>
        <v>17998.073570923636</v>
      </c>
      <c r="U59" s="54">
        <f>U$77*'历史数据 (2001-2022, 当年价) '!U59</f>
        <v>15285.4</v>
      </c>
      <c r="V59" s="53">
        <f>V$77*'历史数据 (2001-2022, 当年价) '!V59</f>
        <v>17067.645704961466</v>
      </c>
      <c r="W59" s="54">
        <f>W$77*'历史数据 (2001-2022, 当年价) '!W59</f>
        <v>16696.536385320014</v>
      </c>
      <c r="X59" s="100">
        <f>VLOOKUP($A59,情景假设!$A$300:$AP$363,COLUMN(情景假设!E$300),0)</f>
        <v>16998.20343981079</v>
      </c>
      <c r="Y59" s="100">
        <f>VLOOKUP($A59,情景假设!$A$300:$AP$363,COLUMN(情景假设!F$300),0)</f>
        <v>17741.477597433059</v>
      </c>
      <c r="Z59" s="102">
        <f>VLOOKUP($A59,情景假设!$A$300:$AP$363,COLUMN(情景假设!G$300),0)</f>
        <v>18675.488611930741</v>
      </c>
      <c r="AA59" s="100">
        <f>VLOOKUP($A59,情景假设!$A$300:$AP$363,COLUMN(情景假设!H$300),0)</f>
        <v>19562.017576573409</v>
      </c>
      <c r="AB59" s="100">
        <f>VLOOKUP($A59,情景假设!$A$300:$AP$363,COLUMN(情景假设!I$300),0)</f>
        <v>20356.070944423929</v>
      </c>
      <c r="AC59" s="100">
        <f>VLOOKUP($A59,情景假设!$A$300:$AP$363,COLUMN(情景假设!J$300),0)</f>
        <v>21070.305501362349</v>
      </c>
      <c r="AD59" s="100">
        <f>VLOOKUP($A59,情景假设!$A$300:$AP$363,COLUMN(情景假设!K$300),0)</f>
        <v>21722.119641293972</v>
      </c>
      <c r="AE59" s="101">
        <f>VLOOKUP($A59,情景假设!$A$300:$AP$363,COLUMN(情景假设!L$300),0)</f>
        <v>22332.944599860231</v>
      </c>
      <c r="AF59" s="65">
        <f>VLOOKUP($A59,情景假设!$A$300:$AP$363,COLUMN(情景假设!M$300),0)</f>
        <v>22923.14754902705</v>
      </c>
      <c r="AG59" s="100">
        <f>VLOOKUP($A59,情景假设!$A$300:$AP$363,COLUMN(情景假设!N$300),0)</f>
        <v>23497.169940898872</v>
      </c>
      <c r="AH59" s="100">
        <f>VLOOKUP($A59,情景假设!$A$300:$AP$363,COLUMN(情景假设!O$300),0)</f>
        <v>24055.401773118982</v>
      </c>
      <c r="AI59" s="100">
        <f>VLOOKUP($A59,情景假设!$A$300:$AP$363,COLUMN(情景假设!P$300),0)</f>
        <v>24598.4715667614</v>
      </c>
      <c r="AJ59" s="102">
        <f>VLOOKUP($A59,情景假设!$A$300:$AP$363,COLUMN(情景假设!Q$300),0)</f>
        <v>25127.239782426939</v>
      </c>
      <c r="AK59" s="100">
        <f>VLOOKUP($A59,情景假设!$A$300:$AP$363,COLUMN(情景假设!R$300),0)</f>
        <v>25642.41477279078</v>
      </c>
      <c r="AL59" s="100">
        <f>VLOOKUP($A59,情景假设!$A$300:$AP$363,COLUMN(情景假设!S$300),0)</f>
        <v>26143.355918523699</v>
      </c>
      <c r="AM59" s="100">
        <f>VLOOKUP($A59,情景假设!$A$300:$AP$363,COLUMN(情景假设!T$300),0)</f>
        <v>26629.097710278449</v>
      </c>
      <c r="AN59" s="100">
        <f>VLOOKUP($A59,情景假设!$A$300:$AP$363,COLUMN(情景假设!U$300),0)</f>
        <v>27098.71458809976</v>
      </c>
      <c r="AO59" s="100">
        <f>VLOOKUP($A59,情景假设!$A$300:$AP$363,COLUMN(情景假设!V$300),0)</f>
        <v>27551.324201964839</v>
      </c>
      <c r="AP59" s="65">
        <f>VLOOKUP($A59,情景假设!$A$300:$AP$363,COLUMN(情景假设!W$300),0)</f>
        <v>27986.090436547111</v>
      </c>
      <c r="AQ59" s="100">
        <f>VLOOKUP($A59,情景假设!$A$300:$AP$363,COLUMN(情景假设!X$300),0)</f>
        <v>28402.22618604868</v>
      </c>
      <c r="AR59" s="100">
        <f>VLOOKUP($A59,情景假设!$A$300:$AP$363,COLUMN(情景假设!Y$300),0)</f>
        <v>28798.995866945239</v>
      </c>
      <c r="AS59" s="100">
        <f>VLOOKUP($A59,情景假设!$A$300:$AP$363,COLUMN(情景假设!Z$300),0)</f>
        <v>29175.717658534111</v>
      </c>
      <c r="AT59" s="66">
        <f>VLOOKUP($A59,情景假设!$A$300:$AP$363,COLUMN(情景假设!AA$300),0)</f>
        <v>29531.765463253229</v>
      </c>
      <c r="AU59" s="100">
        <f>VLOOKUP($A59,情景假设!$A$300:$AP$363,COLUMN(情景假设!AB$300),0)</f>
        <v>29866.570580825439</v>
      </c>
      <c r="AV59" s="100">
        <f>VLOOKUP($A59,情景假设!$A$300:$AP$363,COLUMN(情景假设!AC$300),0)</f>
        <v>30179.623092358721</v>
      </c>
      <c r="AW59" s="100">
        <f>VLOOKUP($A59,情景假设!$A$300:$AP$363,COLUMN(情景假设!AD$300),0)</f>
        <v>30470.472952581229</v>
      </c>
      <c r="AX59" s="100">
        <f>VLOOKUP($A59,情景假设!$A$300:$AP$363,COLUMN(情景假设!AE$300),0)</f>
        <v>30738.730790393431</v>
      </c>
      <c r="AY59" s="101">
        <f>VLOOKUP($A59,情景假设!$A$300:$AP$363,COLUMN(情景假设!AF$300),0)</f>
        <v>30984.068419858329</v>
      </c>
      <c r="AZ59" s="65">
        <f>VLOOKUP($A59,情景假设!$A$300:$AP$363,COLUMN(情景假设!AG$300),0)</f>
        <v>31206.21906561777</v>
      </c>
      <c r="BA59" s="100">
        <f>VLOOKUP($A59,情景假设!$A$300:$AP$363,COLUMN(情景假设!AH$300),0)</f>
        <v>31404.977308491751</v>
      </c>
      <c r="BB59" s="100">
        <f>VLOOKUP($A59,情景假设!$A$300:$AP$363,COLUMN(情景假设!AI$300),0)</f>
        <v>31580.198758690109</v>
      </c>
      <c r="BC59" s="100">
        <f>VLOOKUP($A59,情景假设!$A$300:$AP$363,COLUMN(情景假设!AJ$300),0)</f>
        <v>31731.79946562117</v>
      </c>
      <c r="BD59" s="66">
        <f>VLOOKUP($A59,情景假设!$A$300:$AP$363,COLUMN(情景假设!AK$300),0)</f>
        <v>31859.75507471295</v>
      </c>
      <c r="BE59" s="100">
        <f>VLOOKUP($A59,情景假设!$A$300:$AP$363,COLUMN(情景假设!AL$300),0)</f>
        <v>31964.099742968869</v>
      </c>
      <c r="BF59" s="100">
        <f>VLOOKUP($A59,情景假设!$A$300:$AP$363,COLUMN(情景假设!AM$300),0)</f>
        <v>32044.92482614049</v>
      </c>
      <c r="BG59" s="100">
        <f>VLOOKUP($A59,情景假设!$A$300:$AP$363,COLUMN(情景假设!AN$300),0)</f>
        <v>32102.377351429121</v>
      </c>
      <c r="BH59" s="100">
        <f>VLOOKUP($A59,情景假设!$A$300:$AP$363,COLUMN(情景假设!AO$300),0)</f>
        <v>32136.658290507741</v>
      </c>
      <c r="BI59" s="102">
        <f>VLOOKUP($A59,情景假设!$A$300:$AP$363,COLUMN(情景假设!AP$300),0)</f>
        <v>32148.020648390051</v>
      </c>
    </row>
    <row r="60" spans="1:61" x14ac:dyDescent="0.2">
      <c r="A60" s="40" t="s">
        <v>64</v>
      </c>
      <c r="B60" s="53">
        <f>B$77*'历史数据 (2001-2022, 当年价) '!B60</f>
        <v>9784.408500699994</v>
      </c>
      <c r="C60" s="54">
        <f>C$77*'历史数据 (2001-2022, 当年价) '!C60</f>
        <v>10382.528937787503</v>
      </c>
      <c r="D60" s="54">
        <f>D$77*'历史数据 (2001-2022, 当年价) '!D60</f>
        <v>11007.589536974048</v>
      </c>
      <c r="E60" s="54">
        <f>E$77*'历史数据 (2001-2022, 当年价) '!E60</f>
        <v>11234.659311987014</v>
      </c>
      <c r="F60" s="55">
        <f>F$77*'历史数据 (2001-2022, 当年价) '!F60</f>
        <v>12264.296250729163</v>
      </c>
      <c r="G60" s="53">
        <f>G$77*'历史数据 (2001-2022, 当年价) '!G60</f>
        <v>15717.404628357772</v>
      </c>
      <c r="H60" s="54">
        <f>H$77*'历史数据 (2001-2022, 当年价) '!H60</f>
        <v>22227.765856134683</v>
      </c>
      <c r="I60" s="54">
        <f>I$77*'历史数据 (2001-2022, 当年价) '!I60</f>
        <v>24898.85730634338</v>
      </c>
      <c r="J60" s="54">
        <f>J$77*'历史数据 (2001-2022, 当年价) '!J60</f>
        <v>29699.732335281249</v>
      </c>
      <c r="K60" s="55">
        <f>K$77*'历史数据 (2001-2022, 当年价) '!K60</f>
        <v>32735.023671667281</v>
      </c>
      <c r="L60" s="53">
        <f>L$77*'历史数据 (2001-2022, 当年价) '!L60</f>
        <v>36207.040865314841</v>
      </c>
      <c r="M60" s="54">
        <f>M$77*'历史数据 (2001-2022, 当年价) '!M60</f>
        <v>40602.972624593269</v>
      </c>
      <c r="N60" s="54">
        <f>N$77*'历史数据 (2001-2022, 当年价) '!N60</f>
        <v>46542.227698753755</v>
      </c>
      <c r="O60" s="54">
        <f>O$77*'历史数据 (2001-2022, 当年价) '!O60</f>
        <v>52257.487203405923</v>
      </c>
      <c r="P60" s="55">
        <f>P$77*'历史数据 (2001-2022, 当年价) '!P60</f>
        <v>62771.042778023329</v>
      </c>
      <c r="Q60" s="53">
        <f>Q$77*'历史数据 (2001-2022, 当年价) '!Q60</f>
        <v>65898.479240726272</v>
      </c>
      <c r="R60" s="54">
        <f>R$77*'历史数据 (2001-2022, 当年价) '!R60</f>
        <v>68337.804624444689</v>
      </c>
      <c r="S60" s="54">
        <f>S$77*'历史数据 (2001-2022, 当年价) '!S60</f>
        <v>71864.668488840805</v>
      </c>
      <c r="T60" s="54">
        <f>T$77*'历史数据 (2001-2022, 当年价) '!T60</f>
        <v>76655.099319507237</v>
      </c>
      <c r="U60" s="54">
        <f>U$77*'历史数据 (2001-2022, 当年价) '!U60</f>
        <v>83617.7</v>
      </c>
      <c r="V60" s="53">
        <f>V$77*'历史数据 (2001-2022, 当年价) '!V60</f>
        <v>87195.415071666503</v>
      </c>
      <c r="W60" s="54">
        <f>W$77*'历史数据 (2001-2022, 当年价) '!W60</f>
        <v>90528.212015436089</v>
      </c>
      <c r="X60" s="100">
        <f>VLOOKUP($A60,情景假设!$A$300:$AP$363,COLUMN(情景假设!E$300),0)</f>
        <v>93412.300468726637</v>
      </c>
      <c r="Y60" s="100">
        <f>VLOOKUP($A60,情景假设!$A$300:$AP$363,COLUMN(情景假设!F$300),0)</f>
        <v>100612.2970683693</v>
      </c>
      <c r="Z60" s="102">
        <f>VLOOKUP($A60,情景假设!$A$300:$AP$363,COLUMN(情景假设!G$300),0)</f>
        <v>109800.63897935351</v>
      </c>
      <c r="AA60" s="100">
        <f>VLOOKUP($A60,情景假设!$A$300:$AP$363,COLUMN(情景假设!H$300),0)</f>
        <v>118509.0339194938</v>
      </c>
      <c r="AB60" s="100">
        <f>VLOOKUP($A60,情景假设!$A$300:$AP$363,COLUMN(情景假设!I$300),0)</f>
        <v>126241.16815751619</v>
      </c>
      <c r="AC60" s="100">
        <f>VLOOKUP($A60,情景假设!$A$300:$AP$363,COLUMN(情景假设!J$300),0)</f>
        <v>133189.4188855401</v>
      </c>
      <c r="AD60" s="100">
        <f>VLOOKUP($A60,情景假设!$A$300:$AP$363,COLUMN(情景假设!K$300),0)</f>
        <v>139660.57716612169</v>
      </c>
      <c r="AE60" s="101">
        <f>VLOOKUP($A60,情景假设!$A$300:$AP$363,COLUMN(情景假设!L$300),0)</f>
        <v>146059.41136897469</v>
      </c>
      <c r="AF60" s="65">
        <f>VLOOKUP($A60,情景假设!$A$300:$AP$363,COLUMN(情景假设!M$300),0)</f>
        <v>152784.624936676</v>
      </c>
      <c r="AG60" s="100">
        <f>VLOOKUP($A60,情景假设!$A$300:$AP$363,COLUMN(情景假设!N$300),0)</f>
        <v>159909.11677990659</v>
      </c>
      <c r="AH60" s="100">
        <f>VLOOKUP($A60,情景假设!$A$300:$AP$363,COLUMN(情景假设!O$300),0)</f>
        <v>167411.73873532229</v>
      </c>
      <c r="AI60" s="100">
        <f>VLOOKUP($A60,情景假设!$A$300:$AP$363,COLUMN(情景假设!P$300),0)</f>
        <v>175264.2521876845</v>
      </c>
      <c r="AJ60" s="102">
        <f>VLOOKUP($A60,情景假设!$A$300:$AP$363,COLUMN(情景假设!Q$300),0)</f>
        <v>183430.34398053569</v>
      </c>
      <c r="AK60" s="100">
        <f>VLOOKUP($A60,情景假设!$A$300:$AP$363,COLUMN(情景假设!R$300),0)</f>
        <v>191870.70924500289</v>
      </c>
      <c r="AL60" s="100">
        <f>VLOOKUP($A60,情景假设!$A$300:$AP$363,COLUMN(情景假设!S$300),0)</f>
        <v>200562.4344065144</v>
      </c>
      <c r="AM60" s="100">
        <f>VLOOKUP($A60,情景假设!$A$300:$AP$363,COLUMN(情景假设!T$300),0)</f>
        <v>209484.20472591851</v>
      </c>
      <c r="AN60" s="100">
        <f>VLOOKUP($A60,情景假设!$A$300:$AP$363,COLUMN(情景假设!U$300),0)</f>
        <v>218610.5507210143</v>
      </c>
      <c r="AO60" s="100">
        <f>VLOOKUP($A60,情景假设!$A$300:$AP$363,COLUMN(情景假设!V$300),0)</f>
        <v>227911.6197438589</v>
      </c>
      <c r="AP60" s="65">
        <f>VLOOKUP($A60,情景假设!$A$300:$AP$363,COLUMN(情景假设!W$300),0)</f>
        <v>237352.98493539981</v>
      </c>
      <c r="AQ60" s="100">
        <f>VLOOKUP($A60,情景假设!$A$300:$AP$363,COLUMN(情景假设!X$300),0)</f>
        <v>246895.50098441489</v>
      </c>
      <c r="AR60" s="100">
        <f>VLOOKUP($A60,情景假设!$A$300:$AP$363,COLUMN(情景假设!Y$300),0)</f>
        <v>256495.2165450413</v>
      </c>
      <c r="AS60" s="100">
        <f>VLOOKUP($A60,情景假设!$A$300:$AP$363,COLUMN(情景假设!Z$300),0)</f>
        <v>266103.35338508151</v>
      </c>
      <c r="AT60" s="66">
        <f>VLOOKUP($A60,情景假设!$A$300:$AP$363,COLUMN(情景假设!AA$300),0)</f>
        <v>275666.36229915259</v>
      </c>
      <c r="AU60" s="100">
        <f>VLOOKUP($A60,情景假设!$A$300:$AP$363,COLUMN(情景假设!AB$300),0)</f>
        <v>285126.06548053998</v>
      </c>
      <c r="AV60" s="100">
        <f>VLOOKUP($A60,情景假设!$A$300:$AP$363,COLUMN(情景假设!AC$300),0)</f>
        <v>294419.89436024212</v>
      </c>
      <c r="AW60" s="100">
        <f>VLOOKUP($A60,情景假设!$A$300:$AP$363,COLUMN(情景假设!AD$300),0)</f>
        <v>303481.23085316381</v>
      </c>
      <c r="AX60" s="100">
        <f>VLOOKUP($A60,情景假设!$A$300:$AP$363,COLUMN(情景假设!AE$300),0)</f>
        <v>312239.85846989253</v>
      </c>
      <c r="AY60" s="101">
        <f>VLOOKUP($A60,情景假设!$A$300:$AP$363,COLUMN(情景假设!AF$300),0)</f>
        <v>320622.52783929219</v>
      </c>
      <c r="AZ60" s="65">
        <f>VLOOKUP($A60,情景假设!$A$300:$AP$363,COLUMN(情景假设!AG$300),0)</f>
        <v>328553.63883732993</v>
      </c>
      <c r="BA60" s="100">
        <f>VLOOKUP($A60,情景假设!$A$300:$AP$363,COLUMN(情景假设!AH$300),0)</f>
        <v>335956.03874343768</v>
      </c>
      <c r="BB60" s="100">
        <f>VLOOKUP($A60,情景假设!$A$300:$AP$363,COLUMN(情景假设!AI$300),0)</f>
        <v>342751.93267905002</v>
      </c>
      <c r="BC60" s="100">
        <f>VLOOKUP($A60,情景假设!$A$300:$AP$363,COLUMN(情景假设!AJ$300),0)</f>
        <v>348863.89907713042</v>
      </c>
      <c r="BD60" s="66">
        <f>VLOOKUP($A60,情景假设!$A$300:$AP$363,COLUMN(情景假设!AK$300),0)</f>
        <v>354215.99916330079</v>
      </c>
      <c r="BE60" s="100">
        <f>VLOOKUP($A60,情景假设!$A$300:$AP$363,COLUMN(情景假设!AL$300),0)</f>
        <v>358734.96549861977</v>
      </c>
      <c r="BF60" s="100">
        <f>VLOOKUP($A60,情景假设!$A$300:$AP$363,COLUMN(情景假设!AM$300),0)</f>
        <v>362351.45066434657</v>
      </c>
      <c r="BG60" s="100">
        <f>VLOOKUP($A60,情景假设!$A$300:$AP$363,COLUMN(情景假设!AN$300),0)</f>
        <v>365001.31330398237</v>
      </c>
      <c r="BH60" s="100">
        <f>VLOOKUP($A60,情景假设!$A$300:$AP$363,COLUMN(情景假设!AO$300),0)</f>
        <v>366626.91513869021</v>
      </c>
      <c r="BI60" s="102">
        <f>VLOOKUP($A60,情景假设!$A$300:$AP$363,COLUMN(情景假设!AP$300),0)</f>
        <v>367178.39941226388</v>
      </c>
    </row>
    <row r="61" spans="1:61" x14ac:dyDescent="0.2">
      <c r="A61" s="40" t="s">
        <v>65</v>
      </c>
      <c r="B61" s="53">
        <f>B$77*'历史数据 (2001-2022, 当年价) '!B61</f>
        <v>8849.7481207415294</v>
      </c>
      <c r="C61" s="54">
        <f>C$77*'历史数据 (2001-2022, 当年价) '!C61</f>
        <v>9968.9694766959637</v>
      </c>
      <c r="D61" s="54">
        <f>D$77*'历史数据 (2001-2022, 当年价) '!D61</f>
        <v>11210.23682603325</v>
      </c>
      <c r="E61" s="54">
        <f>E$77*'历史数据 (2001-2022, 当年价) '!E61</f>
        <v>12174.086673928416</v>
      </c>
      <c r="F61" s="55">
        <f>F$77*'历史数据 (2001-2022, 当年价) '!F61</f>
        <v>13897.18752418652</v>
      </c>
      <c r="G61" s="53">
        <f>G$77*'历史数据 (2001-2022, 当年价) '!G61</f>
        <v>16266.835276597949</v>
      </c>
      <c r="H61" s="54">
        <f>H$77*'历史数据 (2001-2022, 当年价) '!H61</f>
        <v>20054.709273094148</v>
      </c>
      <c r="I61" s="54">
        <f>I$77*'历史数据 (2001-2022, 当年价) '!I61</f>
        <v>19815.693481260099</v>
      </c>
      <c r="J61" s="54">
        <f>J$77*'历史数据 (2001-2022, 当年价) '!J61</f>
        <v>25515.727051401482</v>
      </c>
      <c r="K61" s="55">
        <f>K$77*'历史数据 (2001-2022, 当年价) '!K61</f>
        <v>29673.719962985957</v>
      </c>
      <c r="L61" s="53">
        <f>L$77*'历史数据 (2001-2022, 当年价) '!L61</f>
        <v>32713.773617339204</v>
      </c>
      <c r="M61" s="54">
        <f>M$77*'历史数据 (2001-2022, 当年价) '!M61</f>
        <v>35399.508787493542</v>
      </c>
      <c r="N61" s="54">
        <f>N$77*'历史数据 (2001-2022, 当年价) '!N61</f>
        <v>39832.538462927179</v>
      </c>
      <c r="O61" s="54">
        <f>O$77*'历史数据 (2001-2022, 当年价) '!O61</f>
        <v>42479.298420686639</v>
      </c>
      <c r="P61" s="55">
        <f>P$77*'历史数据 (2001-2022, 当年价) '!P61</f>
        <v>47467.341287589115</v>
      </c>
      <c r="Q61" s="53">
        <f>Q$77*'历史数据 (2001-2022, 当年价) '!Q61</f>
        <v>54914.739986851237</v>
      </c>
      <c r="R61" s="54">
        <f>R$77*'历史数据 (2001-2022, 当年价) '!R61</f>
        <v>60161.524062886783</v>
      </c>
      <c r="S61" s="54">
        <f>S$77*'历史数据 (2001-2022, 当年价) '!S61</f>
        <v>65771.006096197845</v>
      </c>
      <c r="T61" s="54">
        <f>T$77*'历史数据 (2001-2022, 当年价) '!T61</f>
        <v>70818.500320559091</v>
      </c>
      <c r="U61" s="54">
        <f>U$77*'历史数据 (2001-2022, 当年价) '!U61</f>
        <v>73425.3</v>
      </c>
      <c r="V61" s="53">
        <f>V$77*'历史数据 (2001-2022, 当年价) '!V61</f>
        <v>74150.558181630418</v>
      </c>
      <c r="W61" s="54">
        <f>W$77*'历史数据 (2001-2022, 当年价) '!W61</f>
        <v>69030.48514791824</v>
      </c>
      <c r="X61" s="100">
        <f>VLOOKUP($A61,情景假设!$A$300:$AP$363,COLUMN(情景假设!E$300),0)</f>
        <v>70890.763950308086</v>
      </c>
      <c r="Y61" s="100">
        <f>VLOOKUP($A61,情景假设!$A$300:$AP$363,COLUMN(情景假设!F$300),0)</f>
        <v>75500.214499392096</v>
      </c>
      <c r="Z61" s="102">
        <f>VLOOKUP($A61,情景假设!$A$300:$AP$363,COLUMN(情景假设!G$300),0)</f>
        <v>81317.686965887333</v>
      </c>
      <c r="AA61" s="100">
        <f>VLOOKUP($A61,情景假设!$A$300:$AP$363,COLUMN(情景假设!H$300),0)</f>
        <v>86776.16628420011</v>
      </c>
      <c r="AB61" s="100">
        <f>VLOOKUP($A61,情景假设!$A$300:$AP$363,COLUMN(情景假设!I$300),0)</f>
        <v>91584.512571222513</v>
      </c>
      <c r="AC61" s="100">
        <f>VLOOKUP($A61,情景假设!$A$300:$AP$363,COLUMN(情景假设!J$300),0)</f>
        <v>95875.818278355058</v>
      </c>
      <c r="AD61" s="100">
        <f>VLOOKUP($A61,情景假设!$A$300:$AP$363,COLUMN(情景假设!K$300),0)</f>
        <v>99843.759310174355</v>
      </c>
      <c r="AE61" s="101">
        <f>VLOOKUP($A61,情景假设!$A$300:$AP$363,COLUMN(情景假设!L$300),0)</f>
        <v>103732.98884002581</v>
      </c>
      <c r="AF61" s="65">
        <f>VLOOKUP($A61,情景假设!$A$300:$AP$363,COLUMN(情景假设!M$300),0)</f>
        <v>107778.331516965</v>
      </c>
      <c r="AG61" s="100">
        <f>VLOOKUP($A61,情景假设!$A$300:$AP$363,COLUMN(情景假设!N$300),0)</f>
        <v>112021.05625939529</v>
      </c>
      <c r="AH61" s="100">
        <f>VLOOKUP($A61,情景假设!$A$300:$AP$363,COLUMN(情景假设!O$300),0)</f>
        <v>116447.9105240721</v>
      </c>
      <c r="AI61" s="100">
        <f>VLOOKUP($A61,情景假设!$A$300:$AP$363,COLUMN(情景假设!P$300),0)</f>
        <v>121042.4634484571</v>
      </c>
      <c r="AJ61" s="102">
        <f>VLOOKUP($A61,情景假设!$A$300:$AP$363,COLUMN(情景假设!Q$300),0)</f>
        <v>125784.7559436252</v>
      </c>
      <c r="AK61" s="100">
        <f>VLOOKUP($A61,情景假设!$A$300:$AP$363,COLUMN(情景假设!R$300),0)</f>
        <v>130653.6406682762</v>
      </c>
      <c r="AL61" s="100">
        <f>VLOOKUP($A61,情景假设!$A$300:$AP$363,COLUMN(情景假设!S$300),0)</f>
        <v>135635.30002831589</v>
      </c>
      <c r="AM61" s="100">
        <f>VLOOKUP($A61,情景假设!$A$300:$AP$363,COLUMN(情景假设!T$300),0)</f>
        <v>140716.48622996471</v>
      </c>
      <c r="AN61" s="100">
        <f>VLOOKUP($A61,情景假设!$A$300:$AP$363,COLUMN(情景假设!U$300),0)</f>
        <v>145881.95865641339</v>
      </c>
      <c r="AO61" s="100">
        <f>VLOOKUP($A61,情景假设!$A$300:$AP$363,COLUMN(情景假设!V$300),0)</f>
        <v>151114.4045831832</v>
      </c>
      <c r="AP61" s="65">
        <f>VLOOKUP($A61,情景假设!$A$300:$AP$363,COLUMN(情景假设!W$300),0)</f>
        <v>156394.3786159516</v>
      </c>
      <c r="AQ61" s="100">
        <f>VLOOKUP($A61,情景假设!$A$300:$AP$363,COLUMN(情景假设!X$300),0)</f>
        <v>161700.26452492099</v>
      </c>
      <c r="AR61" s="100">
        <f>VLOOKUP($A61,情景假设!$A$300:$AP$363,COLUMN(情景假设!Y$300),0)</f>
        <v>167008.26324137949</v>
      </c>
      <c r="AS61" s="100">
        <f>VLOOKUP($A61,情景假设!$A$300:$AP$363,COLUMN(情景假设!Z$300),0)</f>
        <v>172292.41079246011</v>
      </c>
      <c r="AT61" s="66">
        <f>VLOOKUP($A61,情景假设!$A$300:$AP$363,COLUMN(情景假设!AA$300),0)</f>
        <v>177524.62986466629</v>
      </c>
      <c r="AU61" s="100">
        <f>VLOOKUP($A61,情景假设!$A$300:$AP$363,COLUMN(情景假设!AB$300),0)</f>
        <v>182674.8184915843</v>
      </c>
      <c r="AV61" s="100">
        <f>VLOOKUP($A61,情景假设!$A$300:$AP$363,COLUMN(情景假设!AC$300),0)</f>
        <v>187710.97904347471</v>
      </c>
      <c r="AW61" s="100">
        <f>VLOOKUP($A61,情景假设!$A$300:$AP$363,COLUMN(情景假设!AD$300),0)</f>
        <v>192599.3902453933</v>
      </c>
      <c r="AX61" s="100">
        <f>VLOOKUP($A61,情景假设!$A$300:$AP$363,COLUMN(情景假设!AE$300),0)</f>
        <v>197304.82435802181</v>
      </c>
      <c r="AY61" s="101">
        <f>VLOOKUP($A61,情景假设!$A$300:$AP$363,COLUMN(情景假设!AF$300),0)</f>
        <v>201790.81091700631</v>
      </c>
      <c r="AZ61" s="65">
        <f>VLOOKUP($A61,情景假设!$A$300:$AP$363,COLUMN(情景假设!AG$300),0)</f>
        <v>206019.9475423666</v>
      </c>
      <c r="BA61" s="100">
        <f>VLOOKUP($A61,情景假设!$A$300:$AP$363,COLUMN(情景假设!AH$300),0)</f>
        <v>209954.25730450111</v>
      </c>
      <c r="BB61" s="100">
        <f>VLOOKUP($A61,情景假设!$A$300:$AP$363,COLUMN(情景假设!AI$300),0)</f>
        <v>213555.59097884159</v>
      </c>
      <c r="BC61" s="100">
        <f>VLOOKUP($A61,情景假设!$A$300:$AP$363,COLUMN(情景假设!AJ$300),0)</f>
        <v>216786.07125487959</v>
      </c>
      <c r="BD61" s="66">
        <f>VLOOKUP($A61,情景假设!$A$300:$AP$363,COLUMN(情景假设!AK$300),0)</f>
        <v>219608.5746118181</v>
      </c>
      <c r="BE61" s="100">
        <f>VLOOKUP($A61,情景假设!$A$300:$AP$363,COLUMN(情景假设!AL$300),0)</f>
        <v>221987.24516429959</v>
      </c>
      <c r="BF61" s="100">
        <f>VLOOKUP($A61,情景假设!$A$300:$AP$363,COLUMN(情景假设!AM$300),0)</f>
        <v>223888.033356</v>
      </c>
      <c r="BG61" s="100">
        <f>VLOOKUP($A61,情景假设!$A$300:$AP$363,COLUMN(情景假设!AN$300),0)</f>
        <v>225279.25098154071</v>
      </c>
      <c r="BH61" s="100">
        <f>VLOOKUP($A61,情景假设!$A$300:$AP$363,COLUMN(情景假设!AO$300),0)</f>
        <v>226132.13269847809</v>
      </c>
      <c r="BI61" s="102">
        <f>VLOOKUP($A61,情景假设!$A$300:$AP$363,COLUMN(情景假设!AP$300),0)</f>
        <v>226421.393005733</v>
      </c>
    </row>
    <row r="62" spans="1:61" x14ac:dyDescent="0.2">
      <c r="A62" s="64" t="s">
        <v>125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K$77*'历史数据 (2001-2022, 当年价) '!K62</f>
        <v>11512.104788054585</v>
      </c>
      <c r="L62" s="53">
        <f>L$77*'历史数据 (2001-2022, 当年价) '!L62</f>
        <v>12134.643632880272</v>
      </c>
      <c r="M62" s="54">
        <f>M$77*'历史数据 (2001-2022, 当年价) '!M62</f>
        <v>13731.513190189038</v>
      </c>
      <c r="N62" s="54">
        <f>N$77*'历史数据 (2001-2022, 当年价) '!N62</f>
        <v>15474.890022027235</v>
      </c>
      <c r="O62" s="54">
        <f>O$77*'历史数据 (2001-2022, 当年价) '!O62</f>
        <v>17254.984302718942</v>
      </c>
      <c r="P62" s="55">
        <f>P$77*'历史数据 (2001-2022, 当年价) '!P62</f>
        <v>19530.225722543935</v>
      </c>
      <c r="Q62" s="53">
        <f>Q$77*'历史数据 (2001-2022, 当年价) '!Q62</f>
        <v>22115.729205661723</v>
      </c>
      <c r="R62" s="54">
        <f>R$77*'历史数据 (2001-2022, 当年价) '!R62</f>
        <v>25091.611082592321</v>
      </c>
      <c r="S62" s="54">
        <f>S$77*'历史数据 (2001-2022, 当年价) '!S62</f>
        <v>29243.941068429212</v>
      </c>
      <c r="T62" s="54">
        <f>T$77*'历史数据 (2001-2022, 当年价) '!T62</f>
        <v>33568.93907008104</v>
      </c>
      <c r="U62" s="54">
        <f>U$77*'历史数据 (2001-2022, 当年价) '!U62</f>
        <v>38244.1</v>
      </c>
      <c r="V62" s="65">
        <f>V$77*'历史数据 (2001-2022, 当年价) '!V62</f>
        <v>40828.762535731257</v>
      </c>
      <c r="W62" s="100">
        <f>W$77*'历史数据 (2001-2022, 当年价) '!W62</f>
        <v>42091.75905114122</v>
      </c>
      <c r="X62" s="100">
        <f>VLOOKUP($A62,情景假设!$A$300:$AP$363,COLUMN(情景假设!E$300),0)</f>
        <v>44277.190496685529</v>
      </c>
      <c r="Y62" s="100">
        <f>VLOOKUP($A62,情景假设!$A$300:$AP$363,COLUMN(情景假设!F$300),0)</f>
        <v>49907.716195197252</v>
      </c>
      <c r="Z62" s="102">
        <f>VLOOKUP($A62,情景假设!$A$300:$AP$363,COLUMN(情景假设!G$300),0)</f>
        <v>57440.478352624137</v>
      </c>
      <c r="AA62" s="100">
        <f>VLOOKUP($A62,情景假设!$A$300:$AP$363,COLUMN(情景假设!H$300),0)</f>
        <v>64908.94806987216</v>
      </c>
      <c r="AB62" s="100">
        <f>VLOOKUP($A62,情景假设!$A$300:$AP$363,COLUMN(情景假设!I$300),0)</f>
        <v>71789.738723084782</v>
      </c>
      <c r="AC62" s="100">
        <f>VLOOKUP($A62,情景假设!$A$300:$AP$363,COLUMN(情景假设!J$300),0)</f>
        <v>78170.334802420504</v>
      </c>
      <c r="AD62" s="100">
        <f>VLOOKUP($A62,情景假设!$A$300:$AP$363,COLUMN(情景假设!K$300),0)</f>
        <v>84293.461300163384</v>
      </c>
      <c r="AE62" s="101">
        <f>VLOOKUP($A62,情景假设!$A$300:$AP$363,COLUMN(情景假设!L$300),0)</f>
        <v>90545.868230929613</v>
      </c>
      <c r="AF62" s="65">
        <f>VLOOKUP($A62,情景假设!$A$300:$AP$363,COLUMN(情景假设!M$300),0)</f>
        <v>97352.667535624889</v>
      </c>
      <c r="AG62" s="100">
        <f>VLOOKUP($A62,情景假设!$A$300:$AP$363,COLUMN(情景假设!N$300),0)</f>
        <v>104818.4269350072</v>
      </c>
      <c r="AH62" s="100">
        <f>VLOOKUP($A62,情景假设!$A$300:$AP$363,COLUMN(情景假设!O$300),0)</f>
        <v>112947.1280811488</v>
      </c>
      <c r="AI62" s="100">
        <f>VLOOKUP($A62,情景假设!$A$300:$AP$363,COLUMN(情景假设!P$300),0)</f>
        <v>121730.0303690313</v>
      </c>
      <c r="AJ62" s="102">
        <f>VLOOKUP($A62,情景假设!$A$300:$AP$363,COLUMN(情景假设!Q$300),0)</f>
        <v>131142.19883035251</v>
      </c>
      <c r="AK62" s="100">
        <f>VLOOKUP($A62,情景假设!$A$300:$AP$363,COLUMN(情景假设!R$300),0)</f>
        <v>141149.42433830089</v>
      </c>
      <c r="AL62" s="100">
        <f>VLOOKUP($A62,情景假设!$A$300:$AP$363,COLUMN(情景假设!S$300),0)</f>
        <v>151742.58343254591</v>
      </c>
      <c r="AM62" s="100">
        <f>VLOOKUP($A62,情景假设!$A$300:$AP$363,COLUMN(情景假设!T$300),0)</f>
        <v>162914.54425406989</v>
      </c>
      <c r="AN62" s="100">
        <f>VLOOKUP($A62,情景假设!$A$300:$AP$363,COLUMN(情景假设!U$300),0)</f>
        <v>174649.99321895509</v>
      </c>
      <c r="AO62" s="100">
        <f>VLOOKUP($A62,情景假设!$A$300:$AP$363,COLUMN(情景假设!V$300),0)</f>
        <v>186924.3714493968</v>
      </c>
      <c r="AP62" s="65">
        <f>VLOOKUP($A62,情景假设!$A$300:$AP$363,COLUMN(情景假设!W$300),0)</f>
        <v>199702.8371301888</v>
      </c>
      <c r="AQ62" s="100">
        <f>VLOOKUP($A62,情景假设!$A$300:$AP$363,COLUMN(情景假设!X$300),0)</f>
        <v>212939.2892514753</v>
      </c>
      <c r="AR62" s="100">
        <f>VLOOKUP($A62,情景假设!$A$300:$AP$363,COLUMN(情景假设!Y$300),0)</f>
        <v>226575.4933689585</v>
      </c>
      <c r="AS62" s="100">
        <f>VLOOKUP($A62,情景假设!$A$300:$AP$363,COLUMN(情景假设!Z$300),0)</f>
        <v>240540.35459868601</v>
      </c>
      <c r="AT62" s="66">
        <f>VLOOKUP($A62,情景假设!$A$300:$AP$363,COLUMN(情景假设!AA$300),0)</f>
        <v>254749.38670092149</v>
      </c>
      <c r="AU62" s="100">
        <f>VLOOKUP($A62,情景假设!$A$300:$AP$363,COLUMN(情景假设!AB$300),0)</f>
        <v>269104.42839672888</v>
      </c>
      <c r="AV62" s="100">
        <f>VLOOKUP($A62,情景假设!$A$300:$AP$363,COLUMN(情景假设!AC$300),0)</f>
        <v>283493.65858267969</v>
      </c>
      <c r="AW62" s="100">
        <f>VLOOKUP($A62,情景假设!$A$300:$AP$363,COLUMN(情景假设!AD$300),0)</f>
        <v>297791.96044807747</v>
      </c>
      <c r="AX62" s="100">
        <f>VLOOKUP($A62,情景假设!$A$300:$AP$363,COLUMN(情景假设!AE$300),0)</f>
        <v>311861.68027100241</v>
      </c>
      <c r="AY62" s="101">
        <f>VLOOKUP($A62,情景假设!$A$300:$AP$363,COLUMN(情景假设!AF$300),0)</f>
        <v>325553.81955477671</v>
      </c>
      <c r="AZ62" s="65">
        <f>VLOOKUP($A62,情景假设!$A$300:$AP$363,COLUMN(情景假设!AG$300),0)</f>
        <v>338709.68894690828</v>
      </c>
      <c r="BA62" s="100">
        <f>VLOOKUP($A62,情景假设!$A$300:$AP$363,COLUMN(情景假设!AH$300),0)</f>
        <v>351163.03897947771</v>
      </c>
      <c r="BB62" s="100">
        <f>VLOOKUP($A62,情景假设!$A$300:$AP$363,COLUMN(情景假设!AI$300),0)</f>
        <v>362742.66618122952</v>
      </c>
      <c r="BC62" s="100">
        <f>VLOOKUP($A62,情景假设!$A$300:$AP$363,COLUMN(情景假设!AJ$300),0)</f>
        <v>373275.47384401731</v>
      </c>
      <c r="BD62" s="66">
        <f>VLOOKUP($A62,情景假设!$A$300:$AP$363,COLUMN(情景假设!AK$300),0)</f>
        <v>382589.94521903578</v>
      </c>
      <c r="BE62" s="100">
        <f>VLOOKUP($A62,情景假设!$A$300:$AP$363,COLUMN(情景假设!AL$300),0)</f>
        <v>390519.96395425411</v>
      </c>
      <c r="BF62" s="100">
        <f>VLOOKUP($A62,情景假设!$A$300:$AP$363,COLUMN(情景假设!AM$300),0)</f>
        <v>396908.89318446681</v>
      </c>
      <c r="BG62" s="100">
        <f>VLOOKUP($A62,情景假设!$A$300:$AP$363,COLUMN(情景假设!AN$300),0)</f>
        <v>401613.80208263983</v>
      </c>
      <c r="BH62" s="100">
        <f>VLOOKUP($A62,情景假设!$A$300:$AP$363,COLUMN(情景假设!AO$300),0)</f>
        <v>404509.70827395888</v>
      </c>
      <c r="BI62" s="102">
        <f>VLOOKUP($A62,情景假设!$A$300:$AP$363,COLUMN(情景假设!AP$300),0)</f>
        <v>405493.68779532739</v>
      </c>
    </row>
    <row r="63" spans="1:61" x14ac:dyDescent="0.2">
      <c r="A63" s="64" t="s">
        <v>108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K$77*'历史数据 (2001-2022, 当年价) '!K63</f>
        <v>9235.1766732951</v>
      </c>
      <c r="L63" s="53">
        <f>L$77*'历史数据 (2001-2022, 当年价) '!L63</f>
        <v>10775.019036718917</v>
      </c>
      <c r="M63" s="54">
        <f>M$77*'历史数据 (2001-2022, 当年价) '!M63</f>
        <v>12532.839010693882</v>
      </c>
      <c r="N63" s="54">
        <f>N$77*'历史数据 (2001-2022, 当年价) '!N63</f>
        <v>14545.249222143182</v>
      </c>
      <c r="O63" s="54">
        <f>O$77*'历史数据 (2001-2022, 当年价) '!O63</f>
        <v>17233.458234108643</v>
      </c>
      <c r="P63" s="55">
        <f>P$77*'历史数据 (2001-2022, 当年价) '!P63</f>
        <v>20168.976311489714</v>
      </c>
      <c r="Q63" s="53">
        <f>Q$77*'历史数据 (2001-2022, 当年价) '!Q63</f>
        <v>23659.228873689208</v>
      </c>
      <c r="R63" s="54">
        <f>R$77*'历史数据 (2001-2022, 当年价) '!R63</f>
        <v>26634.906038232781</v>
      </c>
      <c r="S63" s="54">
        <f>S$77*'历史数据 (2001-2022, 当年价) '!S63</f>
        <v>29991.998098909156</v>
      </c>
      <c r="T63" s="54">
        <f>T$77*'历史数据 (2001-2022, 当年价) '!T63</f>
        <v>32811.140261061249</v>
      </c>
      <c r="U63" s="54">
        <f>U$77*'历史数据 (2001-2022, 当年价) '!U63</f>
        <v>32467.599999999999</v>
      </c>
      <c r="V63" s="65">
        <f>V$77*'历史数据 (2001-2022, 当年价) '!V63</f>
        <v>34661.867595396638</v>
      </c>
      <c r="W63" s="100">
        <f>W$77*'历史数据 (2001-2022, 当年价) '!W63</f>
        <v>35734.097446895939</v>
      </c>
      <c r="X63" s="100">
        <f>VLOOKUP($A63,情景假设!$A$300:$AP$363,COLUMN(情景假设!E$300),0)</f>
        <v>37087.069350582256</v>
      </c>
      <c r="Y63" s="100">
        <f>VLOOKUP($A63,情景假设!$A$300:$AP$363,COLUMN(情景假设!F$300),0)</f>
        <v>40496.386105791476</v>
      </c>
      <c r="Z63" s="102">
        <f>VLOOKUP($A63,情景假设!$A$300:$AP$363,COLUMN(情景假设!G$300),0)</f>
        <v>44908.242234371872</v>
      </c>
      <c r="AA63" s="100">
        <f>VLOOKUP($A63,情景假设!$A$300:$AP$363,COLUMN(情景假设!H$300),0)</f>
        <v>49144.499566294668</v>
      </c>
      <c r="AB63" s="100">
        <f>VLOOKUP($A63,情景假设!$A$300:$AP$363,COLUMN(情景假设!I$300),0)</f>
        <v>52945.627777771173</v>
      </c>
      <c r="AC63" s="100">
        <f>VLOOKUP($A63,情景假设!$A$300:$AP$363,COLUMN(情景假设!J$300),0)</f>
        <v>56392.314254475597</v>
      </c>
      <c r="AD63" s="100">
        <f>VLOOKUP($A63,情景假设!$A$300:$AP$363,COLUMN(情景假设!K$300),0)</f>
        <v>59631.079288418186</v>
      </c>
      <c r="AE63" s="101">
        <f>VLOOKUP($A63,情景假设!$A$300:$AP$363,COLUMN(情景假设!L$300),0)</f>
        <v>62866.121069595261</v>
      </c>
      <c r="AF63" s="65">
        <f>VLOOKUP($A63,情景假设!$A$300:$AP$363,COLUMN(情景假设!M$300),0)</f>
        <v>66305.229685981409</v>
      </c>
      <c r="AG63" s="100">
        <f>VLOOKUP($A63,情景假设!$A$300:$AP$363,COLUMN(情景假设!N$300),0)</f>
        <v>69989.390887898044</v>
      </c>
      <c r="AH63" s="100">
        <f>VLOOKUP($A63,情景假设!$A$300:$AP$363,COLUMN(情景假设!O$300),0)</f>
        <v>73910.087622224411</v>
      </c>
      <c r="AI63" s="100">
        <f>VLOOKUP($A63,情景假设!$A$300:$AP$363,COLUMN(情景假设!P$300),0)</f>
        <v>78054.160283758392</v>
      </c>
      <c r="AJ63" s="102">
        <f>VLOOKUP($A63,情景假设!$A$300:$AP$363,COLUMN(情景假设!Q$300),0)</f>
        <v>82402.99418994876</v>
      </c>
      <c r="AK63" s="100">
        <f>VLOOKUP($A63,情景假设!$A$300:$AP$363,COLUMN(情景假设!R$300),0)</f>
        <v>86935.600971213935</v>
      </c>
      <c r="AL63" s="100">
        <f>VLOOKUP($A63,情景假设!$A$300:$AP$363,COLUMN(情景假设!S$300),0)</f>
        <v>91641.181546209686</v>
      </c>
      <c r="AM63" s="100">
        <f>VLOOKUP($A63,情景假设!$A$300:$AP$363,COLUMN(情景假设!T$300),0)</f>
        <v>96509.939058121832</v>
      </c>
      <c r="AN63" s="100">
        <f>VLOOKUP($A63,情景假设!$A$300:$AP$363,COLUMN(情景假设!U$300),0)</f>
        <v>101529.38039262799</v>
      </c>
      <c r="AO63" s="100">
        <f>VLOOKUP($A63,情景假设!$A$300:$AP$363,COLUMN(情景假设!V$300),0)</f>
        <v>106684.1138561477</v>
      </c>
      <c r="AP63" s="65">
        <f>VLOOKUP($A63,情景假设!$A$300:$AP$363,COLUMN(情景假设!W$300),0)</f>
        <v>111955.66850883749</v>
      </c>
      <c r="AQ63" s="100">
        <f>VLOOKUP($A63,情景假设!$A$300:$AP$363,COLUMN(情景假设!X$300),0)</f>
        <v>117322.3427985631</v>
      </c>
      <c r="AR63" s="100">
        <f>VLOOKUP($A63,情景假设!$A$300:$AP$363,COLUMN(情景假设!Y$300),0)</f>
        <v>122759.0906942439</v>
      </c>
      <c r="AS63" s="100">
        <f>VLOOKUP($A63,情景假设!$A$300:$AP$363,COLUMN(情景假设!Z$300),0)</f>
        <v>128237.4539038114</v>
      </c>
      <c r="AT63" s="66">
        <f>VLOOKUP($A63,情景假设!$A$300:$AP$363,COLUMN(情景假设!AA$300),0)</f>
        <v>133725.5489352181</v>
      </c>
      <c r="AU63" s="100">
        <f>VLOOKUP($A63,情景假设!$A$300:$AP$363,COLUMN(情景假设!AB$300),0)</f>
        <v>139188.11766939229</v>
      </c>
      <c r="AV63" s="100">
        <f>VLOOKUP($A63,情景假设!$A$300:$AP$363,COLUMN(情景假设!AC$300),0)</f>
        <v>144586.64971396531</v>
      </c>
      <c r="AW63" s="100">
        <f>VLOOKUP($A63,情景假设!$A$300:$AP$363,COLUMN(情景假设!AD$300),0)</f>
        <v>149879.58405244519</v>
      </c>
      <c r="AX63" s="100">
        <f>VLOOKUP($A63,情景假设!$A$300:$AP$363,COLUMN(情景假设!AE$300),0)</f>
        <v>155022.59635893939</v>
      </c>
      <c r="AY63" s="101">
        <f>VLOOKUP($A63,情景假设!$A$300:$AP$363,COLUMN(情景假设!AF$300),0)</f>
        <v>159968.9767878289</v>
      </c>
      <c r="AZ63" s="65">
        <f>VLOOKUP($A63,情景假设!$A$300:$AP$363,COLUMN(情景假设!AG$300),0)</f>
        <v>164670.10105965909</v>
      </c>
      <c r="BA63" s="100">
        <f>VLOOKUP($A63,情景假设!$A$300:$AP$363,COLUMN(情景假设!AH$300),0)</f>
        <v>169075.99525517679</v>
      </c>
      <c r="BB63" s="100">
        <f>VLOOKUP($A63,情景假设!$A$300:$AP$363,COLUMN(情景假设!AI$300),0)</f>
        <v>173135.99192631189</v>
      </c>
      <c r="BC63" s="100">
        <f>VLOOKUP($A63,情景假设!$A$300:$AP$363,COLUMN(情景假设!AJ$300),0)</f>
        <v>176799.4719868892</v>
      </c>
      <c r="BD63" s="66">
        <f>VLOOKUP($A63,情景假设!$A$300:$AP$363,COLUMN(情景假设!AK$300),0)</f>
        <v>180016.68343334159</v>
      </c>
      <c r="BE63" s="100">
        <f>VLOOKUP($A63,情景假设!$A$300:$AP$363,COLUMN(情景假设!AL$300),0)</f>
        <v>182739.62436907971</v>
      </c>
      <c r="BF63" s="100">
        <f>VLOOKUP($A63,情景假设!$A$300:$AP$363,COLUMN(情景假设!AM$300),0)</f>
        <v>184922.9741930927</v>
      </c>
      <c r="BG63" s="100">
        <f>VLOOKUP($A63,情景假设!$A$300:$AP$363,COLUMN(情景假设!AN$300),0)</f>
        <v>186525.0533140444</v>
      </c>
      <c r="BH63" s="100">
        <f>VLOOKUP($A63,情景假设!$A$300:$AP$363,COLUMN(情景假设!AO$300),0)</f>
        <v>187508.78853416239</v>
      </c>
      <c r="BI63" s="102">
        <f>VLOOKUP($A63,情景假设!$A$300:$AP$363,COLUMN(情景假设!AP$300),0)</f>
        <v>187842.65849306309</v>
      </c>
    </row>
    <row r="64" spans="1:61" x14ac:dyDescent="0.2">
      <c r="A64" s="64" t="s">
        <v>126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K$77*'历史数据 (2001-2022, 当年价) '!K64</f>
        <v>8223.2227567125155</v>
      </c>
      <c r="L64" s="53">
        <f>L$77*'历史数据 (2001-2022, 当年价) '!L64</f>
        <v>9355.5737844991854</v>
      </c>
      <c r="M64" s="54">
        <f>M$77*'历史数据 (2001-2022, 当年价) '!M64</f>
        <v>10885.223190938372</v>
      </c>
      <c r="N64" s="54">
        <f>N$77*'历史数据 (2001-2022, 当年价) '!N64</f>
        <v>12424.365258586176</v>
      </c>
      <c r="O64" s="54">
        <f>O$77*'历史数据 (2001-2022, 当年价) '!O64</f>
        <v>13914.986113061001</v>
      </c>
      <c r="P64" s="55">
        <f>P$77*'历史数据 (2001-2022, 当年价) '!P64</f>
        <v>15483.430230071255</v>
      </c>
      <c r="Q64" s="53">
        <f>Q$77*'历史数据 (2001-2022, 当年价) '!Q64</f>
        <v>16917.723452864859</v>
      </c>
      <c r="R64" s="54">
        <f>R$77*'历史数据 (2001-2022, 当年价) '!R64</f>
        <v>18384.538044701698</v>
      </c>
      <c r="S64" s="54">
        <f>S$77*'历史数据 (2001-2022, 当年价) '!S64</f>
        <v>20533.707492574169</v>
      </c>
      <c r="T64" s="54">
        <f>T$77*'历史数据 (2001-2022, 当年价) '!T64</f>
        <v>22744.318910727616</v>
      </c>
      <c r="U64" s="54">
        <f>U$77*'历史数据 (2001-2022, 当年价) '!U64</f>
        <v>24166.2</v>
      </c>
      <c r="V64" s="65">
        <f>V$77*'历史数据 (2001-2022, 当年价) '!V64</f>
        <v>25799.431577445641</v>
      </c>
      <c r="W64" s="100">
        <f>W$77*'历史数据 (2001-2022, 当年价) '!W64</f>
        <v>26597.51092538951</v>
      </c>
      <c r="X64" s="100">
        <f>VLOOKUP($A64,情景假设!$A$300:$AP$363,COLUMN(情景假设!E$300),0)</f>
        <v>27664.034583600969</v>
      </c>
      <c r="Y64" s="100">
        <f>VLOOKUP($A64,情景假设!$A$300:$AP$363,COLUMN(情景假设!F$300),0)</f>
        <v>30360.982798135399</v>
      </c>
      <c r="Z64" s="102">
        <f>VLOOKUP($A64,情景假设!$A$300:$AP$363,COLUMN(情景假设!G$300),0)</f>
        <v>33869.362629518211</v>
      </c>
      <c r="AA64" s="100">
        <f>VLOOKUP($A64,情景假设!$A$300:$AP$363,COLUMN(情景假设!H$300),0)</f>
        <v>37254.95432229538</v>
      </c>
      <c r="AB64" s="100">
        <f>VLOOKUP($A64,情景假设!$A$300:$AP$363,COLUMN(情景假设!I$300),0)</f>
        <v>40305.19618369011</v>
      </c>
      <c r="AC64" s="100">
        <f>VLOOKUP($A64,情景假设!$A$300:$AP$363,COLUMN(情景假设!J$300),0)</f>
        <v>43080.628508094873</v>
      </c>
      <c r="AD64" s="100">
        <f>VLOOKUP($A64,情景假设!$A$300:$AP$363,COLUMN(情景假设!K$300),0)</f>
        <v>45697.348658661031</v>
      </c>
      <c r="AE64" s="101">
        <f>VLOOKUP($A64,情景假设!$A$300:$AP$363,COLUMN(情景假设!L$300),0)</f>
        <v>48320.559171991234</v>
      </c>
      <c r="AF64" s="65">
        <f>VLOOKUP($A64,情景假设!$A$300:$AP$363,COLUMN(情景假设!M$300),0)</f>
        <v>51120.439674698442</v>
      </c>
      <c r="AG64" s="100">
        <f>VLOOKUP($A64,情景假设!$A$300:$AP$363,COLUMN(情景假设!N$300),0)</f>
        <v>54131.671830486637</v>
      </c>
      <c r="AH64" s="100">
        <f>VLOOKUP($A64,情景假设!$A$300:$AP$363,COLUMN(情景假设!O$300),0)</f>
        <v>57348.332139872218</v>
      </c>
      <c r="AI64" s="100">
        <f>VLOOKUP($A64,情景假设!$A$300:$AP$363,COLUMN(情景假设!P$300),0)</f>
        <v>60760.438032311256</v>
      </c>
      <c r="AJ64" s="102">
        <f>VLOOKUP($A64,情景假设!$A$300:$AP$363,COLUMN(情景假设!Q$300),0)</f>
        <v>64353.180246131429</v>
      </c>
      <c r="AK64" s="100">
        <f>VLOOKUP($A64,情景假设!$A$300:$AP$363,COLUMN(情景假设!R$300),0)</f>
        <v>68109.532461488605</v>
      </c>
      <c r="AL64" s="100">
        <f>VLOOKUP($A64,情景假设!$A$300:$AP$363,COLUMN(情景假设!S$300),0)</f>
        <v>72021.187035765935</v>
      </c>
      <c r="AM64" s="100">
        <f>VLOOKUP($A64,情景假设!$A$300:$AP$363,COLUMN(情景假设!T$300),0)</f>
        <v>76080.675190858135</v>
      </c>
      <c r="AN64" s="100">
        <f>VLOOKUP($A64,情景假设!$A$300:$AP$363,COLUMN(情景假设!U$300),0)</f>
        <v>80278.151682261756</v>
      </c>
      <c r="AO64" s="100">
        <f>VLOOKUP($A64,情景假设!$A$300:$AP$363,COLUMN(情景假设!V$300),0)</f>
        <v>84601.197647861831</v>
      </c>
      <c r="AP64" s="65">
        <f>VLOOKUP($A64,情景假设!$A$300:$AP$363,COLUMN(情景假设!W$300),0)</f>
        <v>89034.641332295185</v>
      </c>
      <c r="AQ64" s="100">
        <f>VLOOKUP($A64,情景假设!$A$300:$AP$363,COLUMN(情景假设!X$300),0)</f>
        <v>93560.403956920185</v>
      </c>
      <c r="AR64" s="100">
        <f>VLOOKUP($A64,情景假设!$A$300:$AP$363,COLUMN(情景假设!Y$300),0)</f>
        <v>98157.378607514387</v>
      </c>
      <c r="AS64" s="100">
        <f>VLOOKUP($A64,情景假设!$A$300:$AP$363,COLUMN(情景假设!Z$300),0)</f>
        <v>102801.3504598693</v>
      </c>
      <c r="AT64" s="66">
        <f>VLOOKUP($A64,情景假设!$A$300:$AP$363,COLUMN(情景假设!AA$300),0)</f>
        <v>107464.9669075478</v>
      </c>
      <c r="AU64" s="100">
        <f>VLOOKUP($A64,情景假设!$A$300:$AP$363,COLUMN(情景假设!AB$300),0)</f>
        <v>112117.76614474029</v>
      </c>
      <c r="AV64" s="100">
        <f>VLOOKUP($A64,情景假设!$A$300:$AP$363,COLUMN(情景假设!AC$300),0)</f>
        <v>116726.2724398399</v>
      </c>
      <c r="AW64" s="100">
        <f>VLOOKUP($A64,情景假设!$A$300:$AP$363,COLUMN(情景假设!AD$300),0)</f>
        <v>121254.1656651714</v>
      </c>
      <c r="AX64" s="100">
        <f>VLOOKUP($A64,情景假设!$A$300:$AP$363,COLUMN(情景假设!AE$300),0)</f>
        <v>125662.5315854798</v>
      </c>
      <c r="AY64" s="101">
        <f>VLOOKUP($A64,情景假设!$A$300:$AP$363,COLUMN(情景假设!AF$300),0)</f>
        <v>129910.19792322911</v>
      </c>
      <c r="AZ64" s="65">
        <f>VLOOKUP($A64,情景假设!$A$300:$AP$363,COLUMN(情景假设!AG$300),0)</f>
        <v>133954.15929806681</v>
      </c>
      <c r="BA64" s="100">
        <f>VLOOKUP($A64,情景假设!$A$300:$AP$363,COLUMN(情景假设!AH$300),0)</f>
        <v>137750.09178499301</v>
      </c>
      <c r="BB64" s="100">
        <f>VLOOKUP($A64,情景假设!$A$300:$AP$363,COLUMN(情景假设!AI$300),0)</f>
        <v>141252.95507686789</v>
      </c>
      <c r="BC64" s="100">
        <f>VLOOKUP($A64,情景假设!$A$300:$AP$363,COLUMN(情景假设!AJ$300),0)</f>
        <v>144417.67712292611</v>
      </c>
      <c r="BD64" s="66">
        <f>VLOOKUP($A64,情景假设!$A$300:$AP$363,COLUMN(情景假设!AK$300),0)</f>
        <v>147199.9127239339</v>
      </c>
      <c r="BE64" s="100">
        <f>VLOOKUP($A64,情景假设!$A$300:$AP$363,COLUMN(情景假设!AL$300),0)</f>
        <v>149556.86400223381</v>
      </c>
      <c r="BF64" s="100">
        <f>VLOOKUP($A64,情景假设!$A$300:$AP$363,COLUMN(情景假设!AM$300),0)</f>
        <v>151448.14706371169</v>
      </c>
      <c r="BG64" s="100">
        <f>VLOOKUP($A64,情景假设!$A$300:$AP$363,COLUMN(情景假设!AN$300),0)</f>
        <v>152836.68568527821</v>
      </c>
      <c r="BH64" s="100">
        <f>VLOOKUP($A64,情景假设!$A$300:$AP$363,COLUMN(情景假设!AO$300),0)</f>
        <v>153689.609671624</v>
      </c>
      <c r="BI64" s="102">
        <f>VLOOKUP($A64,情景假设!$A$300:$AP$363,COLUMN(情景假设!AP$300),0)</f>
        <v>153979.13281682241</v>
      </c>
    </row>
    <row r="65" spans="1:61" x14ac:dyDescent="0.2">
      <c r="A65" s="64" t="s">
        <v>110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K$77*'历史数据 (2001-2022, 当年价) '!K65</f>
        <v>2588.8465312850017</v>
      </c>
      <c r="L65" s="53">
        <f>L$77*'历史数据 (2001-2022, 当年价) '!L65</f>
        <v>2943.1056237537528</v>
      </c>
      <c r="M65" s="54">
        <f>M$77*'历史数据 (2001-2022, 当年价) '!M65</f>
        <v>3481.8302033218015</v>
      </c>
      <c r="N65" s="54">
        <f>N$77*'历史数据 (2001-2022, 当年价) '!N65</f>
        <v>4130.9729578746819</v>
      </c>
      <c r="O65" s="54">
        <f>O$77*'历史数据 (2001-2022, 当年价) '!O65</f>
        <v>4395.4447557680423</v>
      </c>
      <c r="P65" s="55">
        <f>P$77*'历史数据 (2001-2022, 当年价) '!P65</f>
        <v>4603.151826708925</v>
      </c>
      <c r="Q65" s="53">
        <f>Q$77*'历史数据 (2001-2022, 当年价) '!Q65</f>
        <v>4785.5632996742488</v>
      </c>
      <c r="R65" s="54">
        <f>R$77*'历史数据 (2001-2022, 当年价) '!R65</f>
        <v>4850.5663499254233</v>
      </c>
      <c r="S65" s="54">
        <f>S$77*'历史数据 (2001-2022, 当年价) '!S65</f>
        <v>5186.6305211276767</v>
      </c>
      <c r="T65" s="54">
        <f>T$77*'历史数据 (2001-2022, 当年价) '!T65</f>
        <v>5892.3934190869013</v>
      </c>
      <c r="U65" s="54">
        <f>U$77*'历史数据 (2001-2022, 当年价) '!U65</f>
        <v>5863.1</v>
      </c>
      <c r="V65" s="65">
        <f>V$77*'历史数据 (2001-2022, 当年价) '!V65</f>
        <v>6259.3476542328353</v>
      </c>
      <c r="W65" s="100">
        <f>W$77*'历史数据 (2001-2022, 当年价) '!W65</f>
        <v>6452.974249433144</v>
      </c>
      <c r="X65" s="100">
        <f>VLOOKUP($A65,情景假设!$A$300:$AP$363,COLUMN(情景假设!E$300),0)</f>
        <v>6651.8002715313341</v>
      </c>
      <c r="Y65" s="100">
        <f>VLOOKUP($A65,情景假设!$A$300:$AP$363,COLUMN(情景假设!F$300),0)</f>
        <v>7147.3614371308931</v>
      </c>
      <c r="Z65" s="102">
        <f>VLOOKUP($A65,情景假设!$A$300:$AP$363,COLUMN(情景假设!G$300),0)</f>
        <v>7778.2638774772649</v>
      </c>
      <c r="AA65" s="100">
        <f>VLOOKUP($A65,情景假设!$A$300:$AP$363,COLUMN(情景假设!H$300),0)</f>
        <v>8374.8975294048541</v>
      </c>
      <c r="AB65" s="100">
        <f>VLOOKUP($A65,情景假设!$A$300:$AP$363,COLUMN(情景假设!I$300),0)</f>
        <v>8903.7178623587843</v>
      </c>
      <c r="AC65" s="100">
        <f>VLOOKUP($A65,情景假设!$A$300:$AP$363,COLUMN(情景假设!J$300),0)</f>
        <v>9378.2089012185061</v>
      </c>
      <c r="AD65" s="100">
        <f>VLOOKUP($A65,情景假设!$A$300:$AP$363,COLUMN(情景假设!K$300),0)</f>
        <v>9819.4374178468061</v>
      </c>
      <c r="AE65" s="101">
        <f>VLOOKUP($A65,情景假设!$A$300:$AP$363,COLUMN(情景假设!L$300),0)</f>
        <v>10254.938698095521</v>
      </c>
      <c r="AF65" s="65">
        <f>VLOOKUP($A65,情景假设!$A$300:$AP$363,COLUMN(情景假设!M$300),0)</f>
        <v>10711.684154556349</v>
      </c>
      <c r="AG65" s="100">
        <f>VLOOKUP($A65,情景假设!$A$300:$AP$363,COLUMN(情景假设!N$300),0)</f>
        <v>11194.55310289207</v>
      </c>
      <c r="AH65" s="100">
        <f>VLOOKUP($A65,情景假设!$A$300:$AP$363,COLUMN(情景假设!O$300),0)</f>
        <v>11702.080012463721</v>
      </c>
      <c r="AI65" s="100">
        <f>VLOOKUP($A65,情景假设!$A$300:$AP$363,COLUMN(情景假设!P$300),0)</f>
        <v>12232.343095290311</v>
      </c>
      <c r="AJ65" s="102">
        <f>VLOOKUP($A65,情景假设!$A$300:$AP$363,COLUMN(情景假设!Q$300),0)</f>
        <v>12782.90378926148</v>
      </c>
      <c r="AK65" s="100">
        <f>VLOOKUP($A65,情景假设!$A$300:$AP$363,COLUMN(情景假设!R$300),0)</f>
        <v>13351.13722469041</v>
      </c>
      <c r="AL65" s="100">
        <f>VLOOKUP($A65,情景假设!$A$300:$AP$363,COLUMN(情景假设!S$300),0)</f>
        <v>13935.479149600609</v>
      </c>
      <c r="AM65" s="100">
        <f>VLOOKUP($A65,情景假设!$A$300:$AP$363,COLUMN(情景假设!T$300),0)</f>
        <v>14534.46671384356</v>
      </c>
      <c r="AN65" s="100">
        <f>VLOOKUP($A65,情景假设!$A$300:$AP$363,COLUMN(情景假设!U$300),0)</f>
        <v>15146.36749785561</v>
      </c>
      <c r="AO65" s="100">
        <f>VLOOKUP($A65,情景假设!$A$300:$AP$363,COLUMN(情景假设!V$300),0)</f>
        <v>15769.165589645991</v>
      </c>
      <c r="AP65" s="65">
        <f>VLOOKUP($A65,情景假设!$A$300:$AP$363,COLUMN(情景假设!W$300),0)</f>
        <v>16400.550117319919</v>
      </c>
      <c r="AQ65" s="100">
        <f>VLOOKUP($A65,情景假设!$A$300:$AP$363,COLUMN(情景假设!X$300),0)</f>
        <v>17037.906823523481</v>
      </c>
      <c r="AR65" s="100">
        <f>VLOOKUP($A65,情景假设!$A$300:$AP$363,COLUMN(情景假设!Y$300),0)</f>
        <v>17678.31329215314</v>
      </c>
      <c r="AS65" s="100">
        <f>VLOOKUP($A65,情景假设!$A$300:$AP$363,COLUMN(情景假设!Z$300),0)</f>
        <v>18318.538448596071</v>
      </c>
      <c r="AT65" s="66">
        <f>VLOOKUP($A65,情景假设!$A$300:$AP$363,COLUMN(情景假设!AA$300),0)</f>
        <v>18955.046949878</v>
      </c>
      <c r="AU65" s="100">
        <f>VLOOKUP($A65,情景假设!$A$300:$AP$363,COLUMN(情景假设!AB$300),0)</f>
        <v>19584.009057679628</v>
      </c>
      <c r="AV65" s="100">
        <f>VLOOKUP($A65,情景假设!$A$300:$AP$363,COLUMN(情景假设!AC$300),0)</f>
        <v>20201.31654270021</v>
      </c>
      <c r="AW65" s="100">
        <f>VLOOKUP($A65,情景假设!$A$300:$AP$363,COLUMN(情景假设!AD$300),0)</f>
        <v>20802.605101089779</v>
      </c>
      <c r="AX65" s="100">
        <f>VLOOKUP($A65,情景假设!$A$300:$AP$363,COLUMN(情景假设!AE$300),0)</f>
        <v>21383.283670913861</v>
      </c>
      <c r="AY65" s="101">
        <f>VLOOKUP($A65,情景假设!$A$300:$AP$363,COLUMN(情景假设!AF$300),0)</f>
        <v>21938.570917804249</v>
      </c>
      <c r="AZ65" s="65">
        <f>VLOOKUP($A65,情景假设!$A$300:$AP$363,COLUMN(情景假设!AG$300),0)</f>
        <v>22463.539013858859</v>
      </c>
      <c r="BA65" s="100">
        <f>VLOOKUP($A65,情景假设!$A$300:$AP$363,COLUMN(情景假设!AH$300),0)</f>
        <v>22953.164663270709</v>
      </c>
      <c r="BB65" s="100">
        <f>VLOOKUP($A65,情景假设!$A$300:$AP$363,COLUMN(情景假设!AI$300),0)</f>
        <v>23402.38713403084</v>
      </c>
      <c r="BC65" s="100">
        <f>VLOOKUP($A65,情景假设!$A$300:$AP$363,COLUMN(情景假设!AJ$300),0)</f>
        <v>23806.172840583571</v>
      </c>
      <c r="BD65" s="66">
        <f>VLOOKUP($A65,情景假设!$A$300:$AP$363,COLUMN(情景假设!AK$300),0)</f>
        <v>24159.58579210582</v>
      </c>
      <c r="BE65" s="100">
        <f>VLOOKUP($A65,情景假设!$A$300:$AP$363,COLUMN(情景假设!AL$300),0)</f>
        <v>24457.86298109651</v>
      </c>
      <c r="BF65" s="100">
        <f>VLOOKUP($A65,情景假设!$A$300:$AP$363,COLUMN(情景假设!AM$300),0)</f>
        <v>24696.493544535031</v>
      </c>
      <c r="BG65" s="100">
        <f>VLOOKUP($A65,情景假设!$A$300:$AP$363,COLUMN(情景假设!AN$300),0)</f>
        <v>24871.300293533739</v>
      </c>
      <c r="BH65" s="100">
        <f>VLOOKUP($A65,情景假设!$A$300:$AP$363,COLUMN(情景假设!AO$300),0)</f>
        <v>24978.52198676208</v>
      </c>
      <c r="BI65" s="102">
        <f>VLOOKUP($A65,情景假设!$A$300:$AP$363,COLUMN(情景假设!AP$300),0)</f>
        <v>25014.894528262299</v>
      </c>
    </row>
    <row r="66" spans="1:61" x14ac:dyDescent="0.2">
      <c r="A66" s="64" t="s">
        <v>111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K$77*'历史数据 (2001-2022, 当年价) '!K66</f>
        <v>8215.2085396484417</v>
      </c>
      <c r="L66" s="53">
        <f>L$77*'历史数据 (2001-2022, 当年价) '!L66</f>
        <v>8919.7543985306074</v>
      </c>
      <c r="M66" s="54">
        <f>M$77*'历史数据 (2001-2022, 当年价) '!M66</f>
        <v>9471.2872506004296</v>
      </c>
      <c r="N66" s="54">
        <f>N$77*'历史数据 (2001-2022, 当年价) '!N66</f>
        <v>9814.5407288437873</v>
      </c>
      <c r="O66" s="54">
        <f>O$77*'历史数据 (2001-2022, 当年价) '!O66</f>
        <v>10744.631189497688</v>
      </c>
      <c r="P66" s="55">
        <f>P$77*'历史数据 (2001-2022, 当年价) '!P66</f>
        <v>11803.562331981635</v>
      </c>
      <c r="Q66" s="53">
        <f>Q$77*'历史数据 (2001-2022, 当年价) '!Q66</f>
        <v>13389.26892517825</v>
      </c>
      <c r="R66" s="54">
        <f>R$77*'历史数据 (2001-2022, 当年价) '!R66</f>
        <v>14464.859726951376</v>
      </c>
      <c r="S66" s="54">
        <f>S$77*'历史数据 (2001-2022, 当年价) '!S66</f>
        <v>15056.098053059803</v>
      </c>
      <c r="T66" s="54">
        <f>T$77*'历史数据 (2001-2022, 当年价) '!T66</f>
        <v>17073.494684407979</v>
      </c>
      <c r="U66" s="54">
        <f>U$77*'历史数据 (2001-2022, 当年价) '!U66</f>
        <v>16353.2</v>
      </c>
      <c r="V66" s="65">
        <f>V$77*'历史数据 (2001-2022, 当年价) '!V66</f>
        <v>17458.40324388129</v>
      </c>
      <c r="W66" s="100">
        <f>W$77*'历史数据 (2001-2022, 当年价) '!W66</f>
        <v>17998.461308152702</v>
      </c>
      <c r="X66" s="100">
        <f>VLOOKUP($A66,情景假设!$A$300:$AP$363,COLUMN(情景假设!E$300),0)</f>
        <v>18551.695982937581</v>
      </c>
      <c r="Y66" s="100">
        <f>VLOOKUP($A66,情景假设!$A$300:$AP$363,COLUMN(情景假设!F$300),0)</f>
        <v>19930.442166335451</v>
      </c>
      <c r="Z66" s="102">
        <f>VLOOKUP($A66,情景假设!$A$300:$AP$363,COLUMN(情景假设!G$300),0)</f>
        <v>21685.438957176459</v>
      </c>
      <c r="AA66" s="100">
        <f>VLOOKUP($A66,情景假设!$A$300:$AP$363,COLUMN(情景假设!H$300),0)</f>
        <v>23344.854288226728</v>
      </c>
      <c r="AB66" s="100">
        <f>VLOOKUP($A66,情景假设!$A$300:$AP$363,COLUMN(情景假设!I$300),0)</f>
        <v>24815.481080145419</v>
      </c>
      <c r="AC66" s="100">
        <f>VLOOKUP($A66,情景假设!$A$300:$AP$363,COLUMN(情景假设!J$300),0)</f>
        <v>26134.881274968749</v>
      </c>
      <c r="AD66" s="100">
        <f>VLOOKUP($A66,情景假设!$A$300:$AP$363,COLUMN(情景假设!K$300),0)</f>
        <v>27361.656400788212</v>
      </c>
      <c r="AE66" s="101">
        <f>VLOOKUP($A66,情景假设!$A$300:$AP$363,COLUMN(情景假设!L$300),0)</f>
        <v>28572.351129904189</v>
      </c>
      <c r="AF66" s="65">
        <f>VLOOKUP($A66,情景假设!$A$300:$AP$363,COLUMN(情景假设!M$300),0)</f>
        <v>29841.913230446971</v>
      </c>
      <c r="AG66" s="100">
        <f>VLOOKUP($A66,情景假设!$A$300:$AP$363,COLUMN(情景假设!N$300),0)</f>
        <v>31183.891656867319</v>
      </c>
      <c r="AH66" s="100">
        <f>VLOOKUP($A66,情景假设!$A$300:$AP$363,COLUMN(情景假设!O$300),0)</f>
        <v>32594.207978816401</v>
      </c>
      <c r="AI66" s="100">
        <f>VLOOKUP($A66,情景假设!$A$300:$AP$363,COLUMN(情景假设!P$300),0)</f>
        <v>34067.520557214048</v>
      </c>
      <c r="AJ66" s="102">
        <f>VLOOKUP($A66,情景假设!$A$300:$AP$363,COLUMN(情景假设!Q$300),0)</f>
        <v>35597.057540893373</v>
      </c>
      <c r="AK66" s="100">
        <f>VLOOKUP($A66,情景假设!$A$300:$AP$363,COLUMN(情景假设!R$300),0)</f>
        <v>37175.532414857022</v>
      </c>
      <c r="AL66" s="100">
        <f>VLOOKUP($A66,情景假设!$A$300:$AP$363,COLUMN(情景假设!S$300),0)</f>
        <v>38798.596040916193</v>
      </c>
      <c r="AM66" s="100">
        <f>VLOOKUP($A66,情景假设!$A$300:$AP$363,COLUMN(情景假设!T$300),0)</f>
        <v>40462.179618837174</v>
      </c>
      <c r="AN66" s="100">
        <f>VLOOKUP($A66,情景假设!$A$300:$AP$363,COLUMN(情景假设!U$300),0)</f>
        <v>42161.467499449704</v>
      </c>
      <c r="AO66" s="100">
        <f>VLOOKUP($A66,情景假设!$A$300:$AP$363,COLUMN(情景假设!V$300),0)</f>
        <v>43890.858784153039</v>
      </c>
      <c r="AP66" s="65">
        <f>VLOOKUP($A66,情景假设!$A$300:$AP$363,COLUMN(情景假设!W$300),0)</f>
        <v>45643.935733037062</v>
      </c>
      <c r="AQ66" s="100">
        <f>VLOOKUP($A66,情景假设!$A$300:$AP$363,COLUMN(情景假设!X$300),0)</f>
        <v>47413.440601334907</v>
      </c>
      <c r="AR66" s="100">
        <f>VLOOKUP($A66,情景假设!$A$300:$AP$363,COLUMN(情景假设!Y$300),0)</f>
        <v>49191.262589599559</v>
      </c>
      <c r="AS66" s="100">
        <f>VLOOKUP($A66,情景假设!$A$300:$AP$363,COLUMN(情景假设!Z$300),0)</f>
        <v>50968.436622654321</v>
      </c>
      <c r="AT66" s="66">
        <f>VLOOKUP($A66,情景假设!$A$300:$AP$363,COLUMN(情景假设!AA$300),0)</f>
        <v>52735.155658385091</v>
      </c>
      <c r="AU66" s="100">
        <f>VLOOKUP($A66,情景假设!$A$300:$AP$363,COLUMN(情景假设!AB$300),0)</f>
        <v>54480.798162330189</v>
      </c>
      <c r="AV66" s="100">
        <f>VLOOKUP($A66,情景假设!$A$300:$AP$363,COLUMN(情景假设!AC$300),0)</f>
        <v>56193.972260802162</v>
      </c>
      <c r="AW66" s="100">
        <f>VLOOKUP($A66,情景假设!$A$300:$AP$363,COLUMN(情景假设!AD$300),0)</f>
        <v>57862.577897869152</v>
      </c>
      <c r="AX66" s="100">
        <f>VLOOKUP($A66,情景假设!$A$300:$AP$363,COLUMN(情景假设!AE$300),0)</f>
        <v>59473.888065199739</v>
      </c>
      <c r="AY66" s="101">
        <f>VLOOKUP($A66,情景假设!$A$300:$AP$363,COLUMN(情景假设!AF$300),0)</f>
        <v>61014.64984563621</v>
      </c>
      <c r="AZ66" s="65">
        <f>VLOOKUP($A66,情景假设!$A$300:$AP$363,COLUMN(情景假设!AG$300),0)</f>
        <v>62471.205610796671</v>
      </c>
      <c r="BA66" s="100">
        <f>VLOOKUP($A66,情景假设!$A$300:$AP$363,COLUMN(情景假设!AH$300),0)</f>
        <v>63829.63424220492</v>
      </c>
      <c r="BB66" s="100">
        <f>VLOOKUP($A66,情景假设!$A$300:$AP$363,COLUMN(情景假设!AI$300),0)</f>
        <v>65075.911709745451</v>
      </c>
      <c r="BC66" s="100">
        <f>VLOOKUP($A66,情景假设!$A$300:$AP$363,COLUMN(情景假设!AJ$300),0)</f>
        <v>66196.089749532606</v>
      </c>
      <c r="BD66" s="66">
        <f>VLOOKUP($A66,情景假设!$A$300:$AP$363,COLUMN(情景假设!AK$300),0)</f>
        <v>67176.490748197131</v>
      </c>
      <c r="BE66" s="100">
        <f>VLOOKUP($A66,情景假设!$A$300:$AP$363,COLUMN(情景假设!AL$300),0)</f>
        <v>68003.916278565332</v>
      </c>
      <c r="BF66" s="100">
        <f>VLOOKUP($A66,情景假设!$A$300:$AP$363,COLUMN(情景假设!AM$300),0)</f>
        <v>68665.866062919566</v>
      </c>
      <c r="BG66" s="100">
        <f>VLOOKUP($A66,情景假设!$A$300:$AP$363,COLUMN(情景假设!AN$300),0)</f>
        <v>69150.763488004144</v>
      </c>
      <c r="BH66" s="100">
        <f>VLOOKUP($A66,情景假设!$A$300:$AP$363,COLUMN(情景假设!AO$300),0)</f>
        <v>69448.183187060567</v>
      </c>
      <c r="BI66" s="102">
        <f>VLOOKUP($A66,情景假设!$A$300:$AP$363,COLUMN(情景假设!AP$300),0)</f>
        <v>69549.075666859266</v>
      </c>
    </row>
    <row r="67" spans="1:61" x14ac:dyDescent="0.2">
      <c r="A67" s="64" t="s">
        <v>112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K$77*'历史数据 (2001-2022, 当年价) '!K67</f>
        <v>15733.180194722509</v>
      </c>
      <c r="L67" s="53">
        <f>L$77*'历史数据 (2001-2022, 当年价) '!L67</f>
        <v>17398.154822835269</v>
      </c>
      <c r="M67" s="54">
        <f>M$77*'历史数据 (2001-2022, 当年价) '!M67</f>
        <v>19161.404772517511</v>
      </c>
      <c r="N67" s="54">
        <f>N$77*'历史数据 (2001-2022, 当年价) '!N67</f>
        <v>21360.323296462921</v>
      </c>
      <c r="O67" s="54">
        <f>O$77*'历史数据 (2001-2022, 当年价) '!O67</f>
        <v>23657.484004820206</v>
      </c>
      <c r="P67" s="55">
        <f>P$77*'历史数据 (2001-2022, 当年价) '!P67</f>
        <v>27171.707502012752</v>
      </c>
      <c r="Q67" s="53">
        <f>Q$77*'历史数据 (2001-2022, 当年价) '!Q67</f>
        <v>29633.545175076048</v>
      </c>
      <c r="R67" s="54">
        <f>R$77*'历史数据 (2001-2022, 当年价) '!R67</f>
        <v>31835.885917761083</v>
      </c>
      <c r="S67" s="54">
        <f>S$77*'历史数据 (2001-2022, 当年价) '!S67</f>
        <v>34605.423559402407</v>
      </c>
      <c r="T67" s="54">
        <f>T$77*'历史数据 (2001-2022, 当年价) '!T67</f>
        <v>38135.335369113411</v>
      </c>
      <c r="U67" s="54">
        <f>U$77*'历史数据 (2001-2022, 当年价) '!U67</f>
        <v>40091.9</v>
      </c>
      <c r="V67" s="65">
        <f>V$77*'历史数据 (2001-2022, 当年价) '!V67</f>
        <v>42801.442959993416</v>
      </c>
      <c r="W67" s="100">
        <f>W$77*'历史数据 (2001-2022, 当年价) '!W67</f>
        <v>44125.462351119488</v>
      </c>
      <c r="X67" s="100">
        <f>VLOOKUP($A67,情景假设!$A$300:$AP$363,COLUMN(情景假设!E$300),0)</f>
        <v>45747.705623873167</v>
      </c>
      <c r="Y67" s="100">
        <f>VLOOKUP($A67,情景假设!$A$300:$AP$363,COLUMN(情景假设!F$300),0)</f>
        <v>49828.5381000208</v>
      </c>
      <c r="Z67" s="102">
        <f>VLOOKUP($A67,情景假设!$A$300:$AP$363,COLUMN(情景假设!G$300),0)</f>
        <v>55095.835678641248</v>
      </c>
      <c r="AA67" s="100">
        <f>VLOOKUP($A67,情景假设!$A$300:$AP$363,COLUMN(情景假设!H$300),0)</f>
        <v>60141.227784806943</v>
      </c>
      <c r="AB67" s="100">
        <f>VLOOKUP($A67,情景假设!$A$300:$AP$363,COLUMN(情景假设!I$300),0)</f>
        <v>64659.453553803651</v>
      </c>
      <c r="AC67" s="100">
        <f>VLOOKUP($A67,情景假设!$A$300:$AP$363,COLUMN(情景假设!J$300),0)</f>
        <v>68749.476646758776</v>
      </c>
      <c r="AD67" s="100">
        <f>VLOOKUP($A67,情景假设!$A$300:$AP$363,COLUMN(情景假设!K$300),0)</f>
        <v>72586.489152256778</v>
      </c>
      <c r="AE67" s="101">
        <f>VLOOKUP($A67,情景假设!$A$300:$AP$363,COLUMN(情景假设!L$300),0)</f>
        <v>76412.184470256791</v>
      </c>
      <c r="AF67" s="65">
        <f>VLOOKUP($A67,情景假设!$A$300:$AP$363,COLUMN(情景假设!M$300),0)</f>
        <v>80471.03795345212</v>
      </c>
      <c r="AG67" s="100">
        <f>VLOOKUP($A67,情景假设!$A$300:$AP$363,COLUMN(情景假设!N$300),0)</f>
        <v>84810.537206397028</v>
      </c>
      <c r="AH67" s="100">
        <f>VLOOKUP($A67,情景假设!$A$300:$AP$363,COLUMN(情景假设!O$300),0)</f>
        <v>89419.994826637878</v>
      </c>
      <c r="AI67" s="100">
        <f>VLOOKUP($A67,情景假设!$A$300:$AP$363,COLUMN(情景假设!P$300),0)</f>
        <v>94283.451749518295</v>
      </c>
      <c r="AJ67" s="102">
        <f>VLOOKUP($A67,情景假设!$A$300:$AP$363,COLUMN(情景假设!Q$300),0)</f>
        <v>99378.790362030384</v>
      </c>
      <c r="AK67" s="100">
        <f>VLOOKUP($A67,情景假设!$A$300:$AP$363,COLUMN(情景假设!R$300),0)</f>
        <v>104681.2874892215</v>
      </c>
      <c r="AL67" s="100">
        <f>VLOOKUP($A67,情景假设!$A$300:$AP$363,COLUMN(情景假设!S$300),0)</f>
        <v>110177.9134063002</v>
      </c>
      <c r="AM67" s="100">
        <f>VLOOKUP($A67,情景假设!$A$300:$AP$363,COLUMN(情景假设!T$300),0)</f>
        <v>115856.7969144479</v>
      </c>
      <c r="AN67" s="100">
        <f>VLOOKUP($A67,情景假设!$A$300:$AP$363,COLUMN(情景假设!U$300),0)</f>
        <v>121703.0117188861</v>
      </c>
      <c r="AO67" s="100">
        <f>VLOOKUP($A67,情景假设!$A$300:$AP$363,COLUMN(情景假设!V$300),0)</f>
        <v>127698.35877643029</v>
      </c>
      <c r="AP67" s="65">
        <f>VLOOKUP($A67,情景假设!$A$300:$AP$363,COLUMN(情景假设!W$300),0)</f>
        <v>133821.17384881829</v>
      </c>
      <c r="AQ67" s="100">
        <f>VLOOKUP($A67,情景假设!$A$300:$AP$363,COLUMN(情景假设!X$300),0)</f>
        <v>140046.16859785951</v>
      </c>
      <c r="AR67" s="100">
        <f>VLOOKUP($A67,情景假设!$A$300:$AP$363,COLUMN(情景假设!Y$300),0)</f>
        <v>146344.31411810781</v>
      </c>
      <c r="AS67" s="100">
        <f>VLOOKUP($A67,情景假设!$A$300:$AP$363,COLUMN(情景假设!Z$300),0)</f>
        <v>152682.77618067939</v>
      </c>
      <c r="AT67" s="66">
        <f>VLOOKUP($A67,情景假设!$A$300:$AP$363,COLUMN(情景假设!AA$300),0)</f>
        <v>159024.91160770299</v>
      </c>
      <c r="AU67" s="100">
        <f>VLOOKUP($A67,情景假设!$A$300:$AP$363,COLUMN(情景假设!AB$300),0)</f>
        <v>165330.33505952521</v>
      </c>
      <c r="AV67" s="100">
        <f>VLOOKUP($A67,情景假设!$A$300:$AP$363,COLUMN(情景假设!AC$300),0)</f>
        <v>171555.06504705289</v>
      </c>
      <c r="AW67" s="100">
        <f>VLOOKUP($A67,情景假设!$A$300:$AP$363,COLUMN(情景假设!AD$300),0)</f>
        <v>177651.75713468369</v>
      </c>
      <c r="AX67" s="100">
        <f>VLOOKUP($A67,情景假设!$A$300:$AP$363,COLUMN(情景假设!AE$300),0)</f>
        <v>183570.0310383662</v>
      </c>
      <c r="AY67" s="101">
        <f>VLOOKUP($A67,情景假设!$A$300:$AP$363,COLUMN(情景假设!AF$300),0)</f>
        <v>189256.89662279849</v>
      </c>
      <c r="AZ67" s="65">
        <f>VLOOKUP($A67,情景假设!$A$300:$AP$363,COLUMN(情景假设!AG$300),0)</f>
        <v>194657.2816510082</v>
      </c>
      <c r="BA67" s="100">
        <f>VLOOKUP($A67,情景假设!$A$300:$AP$363,COLUMN(情景假设!AH$300),0)</f>
        <v>199714.66154640811</v>
      </c>
      <c r="BB67" s="100">
        <f>VLOOKUP($A67,情景假设!$A$300:$AP$363,COLUMN(情景假设!AI$300),0)</f>
        <v>204371.78842155469</v>
      </c>
      <c r="BC67" s="100">
        <f>VLOOKUP($A67,情景假设!$A$300:$AP$363,COLUMN(情景假设!AJ$300),0)</f>
        <v>208571.51326325169</v>
      </c>
      <c r="BD67" s="66">
        <f>VLOOKUP($A67,情景假设!$A$300:$AP$363,COLUMN(情景假设!AK$300),0)</f>
        <v>212257.69152076481</v>
      </c>
      <c r="BE67" s="100">
        <f>VLOOKUP($A67,情景假设!$A$300:$AP$363,COLUMN(情景假设!AL$300),0)</f>
        <v>215376.15852978331</v>
      </c>
      <c r="BF67" s="100">
        <f>VLOOKUP($A67,情景假设!$A$300:$AP$363,COLUMN(情景假设!AM$300),0)</f>
        <v>217875.75735265019</v>
      </c>
      <c r="BG67" s="100">
        <f>VLOOKUP($A67,情景假设!$A$300:$AP$363,COLUMN(情景假设!AN$300),0)</f>
        <v>219709.39788176</v>
      </c>
      <c r="BH67" s="100">
        <f>VLOOKUP($A67,情景假设!$A$300:$AP$363,COLUMN(情景假设!AO$300),0)</f>
        <v>220835.12261345831</v>
      </c>
      <c r="BI67" s="102">
        <f>VLOOKUP($A67,情景假设!$A$300:$AP$363,COLUMN(情景假设!AP$300),0)</f>
        <v>221217.1515423705</v>
      </c>
    </row>
    <row r="68" spans="1:61" x14ac:dyDescent="0.2">
      <c r="A68" s="64" t="s">
        <v>113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K$77*'历史数据 (2001-2022, 当年价) '!K68</f>
        <v>7491.8936471671614</v>
      </c>
      <c r="L68" s="53">
        <f>L$77*'历史数据 (2001-2022, 当年价) '!L68</f>
        <v>8747.9466481582349</v>
      </c>
      <c r="M68" s="54">
        <f>M$77*'历史数据 (2001-2022, 当年价) '!M68</f>
        <v>10373.084381318287</v>
      </c>
      <c r="N68" s="54">
        <f>N$77*'历史数据 (2001-2022, 当年价) '!N68</f>
        <v>12436.988896993911</v>
      </c>
      <c r="O68" s="54">
        <f>O$77*'历史数据 (2001-2022, 当年价) '!O68</f>
        <v>14112.735955786691</v>
      </c>
      <c r="P68" s="55">
        <f>P$77*'历史数据 (2001-2022, 当年价) '!P68</f>
        <v>16462.572780624898</v>
      </c>
      <c r="Q68" s="53">
        <f>Q$77*'历史数据 (2001-2022, 当年价) '!Q68</f>
        <v>18426.166061860604</v>
      </c>
      <c r="R68" s="54">
        <f>R$77*'历史数据 (2001-2022, 当年价) '!R68</f>
        <v>19548.121738038648</v>
      </c>
      <c r="S68" s="54">
        <f>S$77*'历史数据 (2001-2022, 当年价) '!S68</f>
        <v>21019.486568285836</v>
      </c>
      <c r="T68" s="54">
        <f>T$77*'历史数据 (2001-2022, 当年价) '!T68</f>
        <v>22473.188187999254</v>
      </c>
      <c r="U68" s="54">
        <f>U$77*'历史数据 (2001-2022, 当年价) '!U68</f>
        <v>24396.1</v>
      </c>
      <c r="V68" s="65">
        <f>V$77*'历史数据 (2001-2022, 当年价) '!V68</f>
        <v>26044.86897842944</v>
      </c>
      <c r="W68" s="100">
        <f>W$77*'历史数据 (2001-2022, 当年价) '!W68</f>
        <v>26850.540684381289</v>
      </c>
      <c r="X68" s="100">
        <f>VLOOKUP($A68,情景假设!$A$300:$AP$363,COLUMN(情景假设!E$300),0)</f>
        <v>27801.171417421519</v>
      </c>
      <c r="Y68" s="100">
        <f>VLOOKUP($A68,情景假设!$A$300:$AP$363,COLUMN(情景假设!F$300),0)</f>
        <v>30187.461460111219</v>
      </c>
      <c r="Z68" s="102">
        <f>VLOOKUP($A68,情景假设!$A$300:$AP$363,COLUMN(情景假设!G$300),0)</f>
        <v>33257.799166446333</v>
      </c>
      <c r="AA68" s="100">
        <f>VLOOKUP($A68,情景假设!$A$300:$AP$363,COLUMN(情景假设!H$300),0)</f>
        <v>36190.030644586368</v>
      </c>
      <c r="AB68" s="100">
        <f>VLOOKUP($A68,情景假设!$A$300:$AP$363,COLUMN(情景假设!I$300),0)</f>
        <v>38809.549832193603</v>
      </c>
      <c r="AC68" s="100">
        <f>VLOOKUP($A68,情景假设!$A$300:$AP$363,COLUMN(情景假设!J$300),0)</f>
        <v>41175.917779666408</v>
      </c>
      <c r="AD68" s="100">
        <f>VLOOKUP($A68,情景假设!$A$300:$AP$363,COLUMN(情景假设!K$300),0)</f>
        <v>43391.415514216627</v>
      </c>
      <c r="AE68" s="101">
        <f>VLOOKUP($A68,情景假设!$A$300:$AP$363,COLUMN(情景假设!L$300),0)</f>
        <v>45595.39825001813</v>
      </c>
      <c r="AF68" s="65">
        <f>VLOOKUP($A68,情景假设!$A$300:$AP$363,COLUMN(情景假设!M$300),0)</f>
        <v>47927.785900711082</v>
      </c>
      <c r="AG68" s="100">
        <f>VLOOKUP($A68,情景假设!$A$300:$AP$363,COLUMN(情景假设!N$300),0)</f>
        <v>50415.266077980181</v>
      </c>
      <c r="AH68" s="100">
        <f>VLOOKUP($A68,情景假设!$A$300:$AP$363,COLUMN(情景假设!O$300),0)</f>
        <v>53051.291912747882</v>
      </c>
      <c r="AI68" s="100">
        <f>VLOOKUP($A68,情景假设!$A$300:$AP$363,COLUMN(情景假设!P$300),0)</f>
        <v>55826.439275523429</v>
      </c>
      <c r="AJ68" s="102">
        <f>VLOOKUP($A68,情景假设!$A$300:$AP$363,COLUMN(情景假设!Q$300),0)</f>
        <v>58727.946563409947</v>
      </c>
      <c r="AK68" s="100">
        <f>VLOOKUP($A68,情景假设!$A$300:$AP$363,COLUMN(情景假设!R$300),0)</f>
        <v>61741.690083713722</v>
      </c>
      <c r="AL68" s="100">
        <f>VLOOKUP($A68,情景假设!$A$300:$AP$363,COLUMN(情景假设!S$300),0)</f>
        <v>64860.010892337523</v>
      </c>
      <c r="AM68" s="100">
        <f>VLOOKUP($A68,情景假设!$A$300:$AP$363,COLUMN(情景假设!T$300),0)</f>
        <v>68075.893578083196</v>
      </c>
      <c r="AN68" s="100">
        <f>VLOOKUP($A68,情景假设!$A$300:$AP$363,COLUMN(情景假设!U$300),0)</f>
        <v>71380.65635463623</v>
      </c>
      <c r="AO68" s="100">
        <f>VLOOKUP($A68,情景假设!$A$300:$AP$363,COLUMN(情景假设!V$300),0)</f>
        <v>74763.840042319949</v>
      </c>
      <c r="AP68" s="65">
        <f>VLOOKUP($A68,情景假设!$A$300:$AP$363,COLUMN(情景假设!W$300),0)</f>
        <v>78213.11120475085</v>
      </c>
      <c r="AQ68" s="100">
        <f>VLOOKUP($A68,情景假设!$A$300:$AP$363,COLUMN(情景假设!X$300),0)</f>
        <v>81714.183769446361</v>
      </c>
      <c r="AR68" s="100">
        <f>VLOOKUP($A68,情景假设!$A$300:$AP$363,COLUMN(情景假设!Y$300),0)</f>
        <v>85250.763725275261</v>
      </c>
      <c r="AS68" s="100">
        <f>VLOOKUP($A68,情景假设!$A$300:$AP$363,COLUMN(情景假设!Z$300),0)</f>
        <v>88804.521658373531</v>
      </c>
      <c r="AT68" s="66">
        <f>VLOOKUP($A68,情景假设!$A$300:$AP$363,COLUMN(情景假设!AA$300),0)</f>
        <v>92355.097936992373</v>
      </c>
      <c r="AU68" s="100">
        <f>VLOOKUP($A68,情景假设!$A$300:$AP$363,COLUMN(情景假设!AB$300),0)</f>
        <v>95880.145259736935</v>
      </c>
      <c r="AV68" s="100">
        <f>VLOOKUP($A68,情景假设!$A$300:$AP$363,COLUMN(情景假设!AC$300),0)</f>
        <v>99355.413016904116</v>
      </c>
      <c r="AW68" s="100">
        <f>VLOOKUP($A68,情景假设!$A$300:$AP$363,COLUMN(情景假设!AD$300),0)</f>
        <v>102754.8774596844</v>
      </c>
      <c r="AX68" s="100">
        <f>VLOOKUP($A68,情景假设!$A$300:$AP$363,COLUMN(情景假设!AE$300),0)</f>
        <v>106050.9210093154</v>
      </c>
      <c r="AY68" s="101">
        <f>VLOOKUP($A68,情景假设!$A$300:$AP$363,COLUMN(情景假设!AF$300),0)</f>
        <v>109214.5631560435</v>
      </c>
      <c r="AZ68" s="65">
        <f>VLOOKUP($A68,情景假设!$A$300:$AP$363,COLUMN(情景假设!AG$300),0)</f>
        <v>112215.7442914667</v>
      </c>
      <c r="BA68" s="100">
        <f>VLOOKUP($A68,情景假设!$A$300:$AP$363,COLUMN(情景假设!AH$300),0)</f>
        <v>115023.6624921373</v>
      </c>
      <c r="BB68" s="100">
        <f>VLOOKUP($A68,情景假设!$A$300:$AP$363,COLUMN(情景假设!AI$300),0)</f>
        <v>117607.16174239801</v>
      </c>
      <c r="BC68" s="100">
        <f>VLOOKUP($A68,情景假设!$A$300:$AP$363,COLUMN(情景假设!AJ$300),0)</f>
        <v>119935.1683774792</v>
      </c>
      <c r="BD68" s="66">
        <f>VLOOKUP($A68,情景假设!$A$300:$AP$363,COLUMN(情景假设!AK$300),0)</f>
        <v>121977.17068368271</v>
      </c>
      <c r="BE68" s="100">
        <f>VLOOKUP($A68,情景假设!$A$300:$AP$363,COLUMN(情景假设!AL$300),0)</f>
        <v>123703.73466396111</v>
      </c>
      <c r="BF68" s="100">
        <f>VLOOKUP($A68,情景假设!$A$300:$AP$363,COLUMN(情景假设!AM$300),0)</f>
        <v>125087.0470297414</v>
      </c>
      <c r="BG68" s="100">
        <f>VLOOKUP($A68,情景假设!$A$300:$AP$363,COLUMN(情景假设!AN$300),0)</f>
        <v>126101.4745903415</v>
      </c>
      <c r="BH68" s="100">
        <f>VLOOKUP($A68,情景假设!$A$300:$AP$363,COLUMN(情景假设!AO$300),0)</f>
        <v>126724.12746582759</v>
      </c>
      <c r="BI68" s="102">
        <f>VLOOKUP($A68,情景假设!$A$300:$AP$363,COLUMN(情景假设!AP$300),0)</f>
        <v>126935.4120400516</v>
      </c>
    </row>
    <row r="69" spans="1:61" x14ac:dyDescent="0.2">
      <c r="A69" s="64" t="s">
        <v>114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K$77*'历史数据 (2001-2022, 当年价) '!K69</f>
        <v>3597.11136382222</v>
      </c>
      <c r="L69" s="53">
        <f>L$77*'历史数据 (2001-2022, 当年价) '!L69</f>
        <v>3916.4866138689254</v>
      </c>
      <c r="M69" s="54">
        <f>M$77*'历史数据 (2001-2022, 当年价) '!M69</f>
        <v>4326.1858267345506</v>
      </c>
      <c r="N69" s="54">
        <f>N$77*'历史数据 (2001-2022, 当年价) '!N69</f>
        <v>4663.8708363727164</v>
      </c>
      <c r="O69" s="54">
        <f>O$77*'历史数据 (2001-2022, 当年价) '!O69</f>
        <v>4997.5054726508833</v>
      </c>
      <c r="P69" s="55">
        <f>P$77*'历史数据 (2001-2022, 当年价) '!P69</f>
        <v>5645.8461028166093</v>
      </c>
      <c r="Q69" s="53">
        <f>Q$77*'历史数据 (2001-2022, 当年价) '!Q69</f>
        <v>6132.0181186612717</v>
      </c>
      <c r="R69" s="54">
        <f>R$77*'历史数据 (2001-2022, 当年价) '!R69</f>
        <v>6982.3452602433181</v>
      </c>
      <c r="S69" s="54">
        <f>S$77*'历史数据 (2001-2022, 当年价) '!S69</f>
        <v>7431.0051655009729</v>
      </c>
      <c r="T69" s="54">
        <f>T$77*'历史数据 (2001-2022, 当年价) '!T69</f>
        <v>8180.9699496434896</v>
      </c>
      <c r="U69" s="54">
        <f>U$77*'历史数据 (2001-2022, 当年价) '!U69</f>
        <v>6981.2</v>
      </c>
      <c r="V69" s="65">
        <f>V$77*'历史数据 (2001-2022, 当年价) '!V69</f>
        <v>7453.0125434889851</v>
      </c>
      <c r="W69" s="100">
        <f>W$77*'历史数据 (2001-2022, 当年价) '!W69</f>
        <v>7683.5639559520841</v>
      </c>
      <c r="X69" s="100">
        <f>VLOOKUP($A69,情景假设!$A$300:$AP$363,COLUMN(情景假设!E$300),0)</f>
        <v>7890.866792617704</v>
      </c>
      <c r="Y69" s="100">
        <f>VLOOKUP($A69,情景假设!$A$300:$AP$363,COLUMN(情景假设!F$300),0)</f>
        <v>8404.5517948234829</v>
      </c>
      <c r="Z69" s="102">
        <f>VLOOKUP($A69,情景假设!$A$300:$AP$363,COLUMN(情景假设!G$300),0)</f>
        <v>9052.905996131849</v>
      </c>
      <c r="AA69" s="100">
        <f>VLOOKUP($A69,情景假设!$A$300:$AP$363,COLUMN(情景假设!H$300),0)</f>
        <v>9661.2881470132179</v>
      </c>
      <c r="AB69" s="100">
        <f>VLOOKUP($A69,情景假设!$A$300:$AP$363,COLUMN(情景假设!I$300),0)</f>
        <v>10197.234461571559</v>
      </c>
      <c r="AC69" s="100">
        <f>VLOOKUP($A69,情景假设!$A$300:$AP$363,COLUMN(情景假设!J$300),0)</f>
        <v>10675.57059607944</v>
      </c>
      <c r="AD69" s="100">
        <f>VLOOKUP($A69,情景假设!$A$300:$AP$363,COLUMN(情景假设!K$300),0)</f>
        <v>11117.88267997611</v>
      </c>
      <c r="AE69" s="101">
        <f>VLOOKUP($A69,情景假设!$A$300:$AP$363,COLUMN(情景假设!L$300),0)</f>
        <v>11551.445981736981</v>
      </c>
      <c r="AF69" s="65">
        <f>VLOOKUP($A69,情景假设!$A$300:$AP$363,COLUMN(情景假设!M$300),0)</f>
        <v>12002.444285606291</v>
      </c>
      <c r="AG69" s="100">
        <f>VLOOKUP($A69,情景假设!$A$300:$AP$363,COLUMN(情景假设!N$300),0)</f>
        <v>12475.479943162771</v>
      </c>
      <c r="AH69" s="100">
        <f>VLOOKUP($A69,情景假设!$A$300:$AP$363,COLUMN(情景假设!O$300),0)</f>
        <v>12969.07518685857</v>
      </c>
      <c r="AI69" s="100">
        <f>VLOOKUP($A69,情景假设!$A$300:$AP$363,COLUMN(情景假设!P$300),0)</f>
        <v>13481.397105950589</v>
      </c>
      <c r="AJ69" s="102">
        <f>VLOOKUP($A69,情景假设!$A$300:$AP$363,COLUMN(情景假设!Q$300),0)</f>
        <v>14010.218483126589</v>
      </c>
      <c r="AK69" s="100">
        <f>VLOOKUP($A69,情景假设!$A$300:$AP$363,COLUMN(情景假设!R$300),0)</f>
        <v>14553.179285059399</v>
      </c>
      <c r="AL69" s="100">
        <f>VLOOKUP($A69,情景假设!$A$300:$AP$363,COLUMN(情景假设!S$300),0)</f>
        <v>15108.738797964779</v>
      </c>
      <c r="AM69" s="100">
        <f>VLOOKUP($A69,情景假设!$A$300:$AP$363,COLUMN(情景假设!T$300),0)</f>
        <v>15675.42020769177</v>
      </c>
      <c r="AN69" s="100">
        <f>VLOOKUP($A69,情景假设!$A$300:$AP$363,COLUMN(情景假设!U$300),0)</f>
        <v>16251.524183908759</v>
      </c>
      <c r="AO69" s="100">
        <f>VLOOKUP($A69,情景假设!$A$300:$AP$363,COLUMN(情景假设!V$300),0)</f>
        <v>16835.120006438661</v>
      </c>
      <c r="AP69" s="65">
        <f>VLOOKUP($A69,情景假设!$A$300:$AP$363,COLUMN(情景假设!W$300),0)</f>
        <v>17424.038781781019</v>
      </c>
      <c r="AQ69" s="100">
        <f>VLOOKUP($A69,情景假设!$A$300:$AP$363,COLUMN(情景假设!X$300),0)</f>
        <v>18015.86916064435</v>
      </c>
      <c r="AR69" s="100">
        <f>VLOOKUP($A69,情景假设!$A$300:$AP$363,COLUMN(情景假设!Y$300),0)</f>
        <v>18607.955977601021</v>
      </c>
      <c r="AS69" s="100">
        <f>VLOOKUP($A69,情景假设!$A$300:$AP$363,COLUMN(情景假设!Z$300),0)</f>
        <v>19197.402235185669</v>
      </c>
      <c r="AT69" s="66">
        <f>VLOOKUP($A69,情景假设!$A$300:$AP$363,COLUMN(情景假设!AA$300),0)</f>
        <v>19781.074845254141</v>
      </c>
      <c r="AU69" s="100">
        <f>VLOOKUP($A69,情景假设!$A$300:$AP$363,COLUMN(情景假设!AB$300),0)</f>
        <v>20355.61451863798</v>
      </c>
      <c r="AV69" s="100">
        <f>VLOOKUP($A69,情景假设!$A$300:$AP$363,COLUMN(情景假设!AC$300),0)</f>
        <v>20917.450158636311</v>
      </c>
      <c r="AW69" s="100">
        <f>VLOOKUP($A69,情景假设!$A$300:$AP$363,COLUMN(情景假设!AD$300),0)</f>
        <v>21462.818063475741</v>
      </c>
      <c r="AX69" s="100">
        <f>VLOOKUP($A69,情景假设!$A$300:$AP$363,COLUMN(情景假设!AE$300),0)</f>
        <v>21987.78617662589</v>
      </c>
      <c r="AY69" s="101">
        <f>VLOOKUP($A69,情景假设!$A$300:$AP$363,COLUMN(情景假设!AF$300),0)</f>
        <v>22488.283541294339</v>
      </c>
      <c r="AZ69" s="65">
        <f>VLOOKUP($A69,情景假设!$A$300:$AP$363,COLUMN(情景假设!AG$300),0)</f>
        <v>22960.135016521032</v>
      </c>
      <c r="BA69" s="100">
        <f>VLOOKUP($A69,情景假设!$A$300:$AP$363,COLUMN(情景假设!AH$300),0)</f>
        <v>23399.101197648521</v>
      </c>
      <c r="BB69" s="100">
        <f>VLOOKUP($A69,情景假设!$A$300:$AP$363,COLUMN(情景假设!AI$300),0)</f>
        <v>23800.92335479171</v>
      </c>
      <c r="BC69" s="100">
        <f>VLOOKUP($A69,情景假设!$A$300:$AP$363,COLUMN(情景假设!AJ$300),0)</f>
        <v>24161.373061273451</v>
      </c>
      <c r="BD69" s="66">
        <f>VLOOKUP($A69,情景假设!$A$300:$AP$363,COLUMN(情景假设!AK$300),0)</f>
        <v>24476.306032575809</v>
      </c>
      <c r="BE69" s="100">
        <f>VLOOKUP($A69,情景假设!$A$300:$AP$363,COLUMN(情景假设!AL$300),0)</f>
        <v>24741.719538748341</v>
      </c>
      <c r="BF69" s="100">
        <f>VLOOKUP($A69,情景假设!$A$300:$AP$363,COLUMN(情景假设!AM$300),0)</f>
        <v>24953.812593724859</v>
      </c>
      <c r="BG69" s="100">
        <f>VLOOKUP($A69,情景假设!$A$300:$AP$363,COLUMN(情景假设!AN$300),0)</f>
        <v>25109.047968689149</v>
      </c>
      <c r="BH69" s="100">
        <f>VLOOKUP($A69,情景假设!$A$300:$AP$363,COLUMN(情景假设!AO$300),0)</f>
        <v>25204.21492912326</v>
      </c>
      <c r="BI69" s="102">
        <f>VLOOKUP($A69,情景假设!$A$300:$AP$363,COLUMN(情景假设!AP$300),0)</f>
        <v>25236.491462606569</v>
      </c>
    </row>
    <row r="70" spans="1:61" x14ac:dyDescent="0.2">
      <c r="A70" s="67" t="s">
        <v>115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K$77*'历史数据 (2001-2022, 当年价) '!K70</f>
        <v>20738.631195312271</v>
      </c>
      <c r="L70" s="58">
        <f>L$77*'历史数据 (2001-2022, 当年价) '!L70</f>
        <v>21289.323639356655</v>
      </c>
      <c r="M70" s="59">
        <f>M$77*'历史数据 (2001-2022, 当年价) '!M70</f>
        <v>23139.718384670832</v>
      </c>
      <c r="N70" s="59">
        <f>N$77*'历史数据 (2001-2022, 当年价) '!N70</f>
        <v>24450.409640985366</v>
      </c>
      <c r="O70" s="59">
        <f>O$77*'历史数据 (2001-2022, 当年价) '!O70</f>
        <v>27104.108731221386</v>
      </c>
      <c r="P70" s="60">
        <f>P$77*'历史数据 (2001-2022, 当年价) '!P70</f>
        <v>31717.662775723042</v>
      </c>
      <c r="Q70" s="58">
        <f>Q$77*'历史数据 (2001-2022, 当年价) '!Q70</f>
        <v>37197.627670673319</v>
      </c>
      <c r="R70" s="59">
        <f>R$77*'历史数据 (2001-2022, 当年价) '!R70</f>
        <v>40941.789861161691</v>
      </c>
      <c r="S70" s="59">
        <f>S$77*'历史数据 (2001-2022, 当年价) '!S70</f>
        <v>44703.37925914779</v>
      </c>
      <c r="T70" s="59">
        <f>T$77*'历史数据 (2001-2022, 当年价) '!T70</f>
        <v>48044.022263810512</v>
      </c>
      <c r="U70" s="59">
        <f>U$77*'历史数据 (2001-2022, 当年价) '!U70</f>
        <v>49261.9</v>
      </c>
      <c r="V70" s="68">
        <f>V$77*'历史数据 (2001-2022, 当年价) '!V70</f>
        <v>52591.181833510003</v>
      </c>
      <c r="W70" s="104">
        <f>W$77*'历史数据 (2001-2022, 当年价) '!W70</f>
        <v>54218.036905075918</v>
      </c>
      <c r="X70" s="104">
        <f>VLOOKUP($A70,情景假设!$A$300:$AP$363,COLUMN(情景假设!E$300),0)</f>
        <v>56143.281326064229</v>
      </c>
      <c r="Y70" s="104">
        <f>VLOOKUP($A70,情景假设!$A$300:$AP$363,COLUMN(情景假设!F$300),0)</f>
        <v>60976.852796539461</v>
      </c>
      <c r="Z70" s="106">
        <f>VLOOKUP($A70,情景假设!$A$300:$AP$363,COLUMN(情景假设!G$300),0)</f>
        <v>67197.518881718017</v>
      </c>
      <c r="AA70" s="104">
        <f>VLOOKUP($A70,情景假设!$A$300:$AP$363,COLUMN(情景假设!H$300),0)</f>
        <v>73139.733428552237</v>
      </c>
      <c r="AB70" s="104">
        <f>VLOOKUP($A70,情景假设!$A$300:$AP$363,COLUMN(情景假设!I$300),0)</f>
        <v>78449.213905746758</v>
      </c>
      <c r="AC70" s="104">
        <f>VLOOKUP($A70,情景假设!$A$300:$AP$363,COLUMN(情景假设!J$300),0)</f>
        <v>83246.343712537666</v>
      </c>
      <c r="AD70" s="104">
        <f>VLOOKUP($A70,情景假设!$A$300:$AP$363,COLUMN(情景假设!K$300),0)</f>
        <v>87738.327011326794</v>
      </c>
      <c r="AE70" s="105">
        <f>VLOOKUP($A70,情景假设!$A$300:$AP$363,COLUMN(情景假设!L$300),0)</f>
        <v>92207.744885825552</v>
      </c>
      <c r="AF70" s="68">
        <f>VLOOKUP($A70,情景假设!$A$300:$AP$363,COLUMN(情景假设!M$300),0)</f>
        <v>96938.485046403366</v>
      </c>
      <c r="AG70" s="104">
        <f>VLOOKUP($A70,情景假设!$A$300:$AP$363,COLUMN(情景假设!N$300),0)</f>
        <v>101984.7690418742</v>
      </c>
      <c r="AH70" s="104">
        <f>VLOOKUP($A70,情景假设!$A$300:$AP$363,COLUMN(情景假设!O$300),0)</f>
        <v>107333.3774538195</v>
      </c>
      <c r="AI70" s="104">
        <f>VLOOKUP($A70,情景假设!$A$300:$AP$363,COLUMN(情景假设!P$300),0)</f>
        <v>112965.23086305011</v>
      </c>
      <c r="AJ70" s="106">
        <f>VLOOKUP($A70,情景假设!$A$300:$AP$363,COLUMN(情景假设!Q$300),0)</f>
        <v>118854.44883353361</v>
      </c>
      <c r="AK70" s="104">
        <f>VLOOKUP($A70,情景假设!$A$300:$AP$363,COLUMN(情景假设!R$300),0)</f>
        <v>124972.3674735191</v>
      </c>
      <c r="AL70" s="104">
        <f>VLOOKUP($A70,情景假设!$A$300:$AP$363,COLUMN(情景假设!S$300),0)</f>
        <v>131303.4766250074</v>
      </c>
      <c r="AM70" s="104">
        <f>VLOOKUP($A70,情景假设!$A$300:$AP$363,COLUMN(情景假设!T$300),0)</f>
        <v>137833.57528887881</v>
      </c>
      <c r="AN70" s="104">
        <f>VLOOKUP($A70,情景假设!$A$300:$AP$363,COLUMN(情景假设!U$300),0)</f>
        <v>144545.06874783509</v>
      </c>
      <c r="AO70" s="104">
        <f>VLOOKUP($A70,情景假设!$A$300:$AP$363,COLUMN(情景假设!V$300),0)</f>
        <v>151416.74127071479</v>
      </c>
      <c r="AP70" s="68">
        <f>VLOOKUP($A70,情景假设!$A$300:$AP$363,COLUMN(情景假设!W$300),0)</f>
        <v>158423.55758425381</v>
      </c>
      <c r="AQ70" s="104">
        <f>VLOOKUP($A70,情景假设!$A$300:$AP$363,COLUMN(情景假设!X$300),0)</f>
        <v>165536.50196265179</v>
      </c>
      <c r="AR70" s="104">
        <f>VLOOKUP($A70,情景假设!$A$300:$AP$363,COLUMN(情景假设!Y$300),0)</f>
        <v>172722.4643288829</v>
      </c>
      <c r="AS70" s="104">
        <f>VLOOKUP($A70,情景假设!$A$300:$AP$363,COLUMN(情景假设!Z$300),0)</f>
        <v>179944.18311095369</v>
      </c>
      <c r="AT70" s="69">
        <f>VLOOKUP($A70,情景假设!$A$300:$AP$363,COLUMN(情景假设!AA$300),0)</f>
        <v>187160.2547003217</v>
      </c>
      <c r="AU70" s="104">
        <f>VLOOKUP($A70,情景假设!$A$300:$AP$363,COLUMN(情景假设!AB$300),0)</f>
        <v>194325.21916724229</v>
      </c>
      <c r="AV70" s="104">
        <f>VLOOKUP($A70,情景假设!$A$300:$AP$363,COLUMN(情景假设!AC$300),0)</f>
        <v>201389.73134976381</v>
      </c>
      <c r="AW70" s="104">
        <f>VLOOKUP($A70,情景假设!$A$300:$AP$363,COLUMN(情景假设!AD$300),0)</f>
        <v>208300.8255053171</v>
      </c>
      <c r="AX70" s="104">
        <f>VLOOKUP($A70,情景假设!$A$300:$AP$363,COLUMN(情景假设!AE$300),0)</f>
        <v>215002.28036025411</v>
      </c>
      <c r="AY70" s="105">
        <f>VLOOKUP($A70,情景假设!$A$300:$AP$363,COLUMN(情景假设!AF$300),0)</f>
        <v>221435.08958888901</v>
      </c>
      <c r="AZ70" s="68">
        <f>VLOOKUP($A70,情景假设!$A$300:$AP$363,COLUMN(情景假设!AG$300),0)</f>
        <v>227538.04049023139</v>
      </c>
      <c r="BA70" s="104">
        <f>VLOOKUP($A70,情景假设!$A$300:$AP$363,COLUMN(情景假设!AH$300),0)</f>
        <v>233248.40091707089</v>
      </c>
      <c r="BB70" s="104">
        <f>VLOOKUP($A70,情景假设!$A$300:$AP$363,COLUMN(情景假设!AI$300),0)</f>
        <v>238502.71137952589</v>
      </c>
      <c r="BC70" s="104">
        <f>VLOOKUP($A70,情景假设!$A$300:$AP$363,COLUMN(情景假设!AJ$300),0)</f>
        <v>243237.67574921669</v>
      </c>
      <c r="BD70" s="69">
        <f>VLOOKUP($A70,情景假设!$A$300:$AP$363,COLUMN(情景假设!AK$300),0)</f>
        <v>247391.14021262541</v>
      </c>
      <c r="BE70" s="104">
        <f>VLOOKUP($A70,情景假设!$A$300:$AP$363,COLUMN(情景假设!AL$300),0)</f>
        <v>250903.14617145591</v>
      </c>
      <c r="BF70" s="104">
        <f>VLOOKUP($A70,情景假设!$A$300:$AP$363,COLUMN(情景假设!AM$300),0)</f>
        <v>253717.03879832011</v>
      </c>
      <c r="BG70" s="104">
        <f>VLOOKUP($A70,情景假设!$A$300:$AP$363,COLUMN(情景假设!AN$300),0)</f>
        <v>255780.60908553971</v>
      </c>
      <c r="BH70" s="104">
        <f>VLOOKUP($A70,情景假设!$A$300:$AP$363,COLUMN(情景假设!AO$300),0)</f>
        <v>257047.24365022231</v>
      </c>
      <c r="BI70" s="106">
        <f>VLOOKUP($A70,情景假设!$A$300:$AP$363,COLUMN(情景假设!AP$300),0)</f>
        <v>257477.05346939681</v>
      </c>
    </row>
    <row r="71" spans="1:61" x14ac:dyDescent="0.2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</row>
    <row r="72" spans="1:61" x14ac:dyDescent="0.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</row>
    <row r="73" spans="1:61" x14ac:dyDescent="0.2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</row>
    <row r="74" spans="1:61" x14ac:dyDescent="0.2">
      <c r="A74" s="112" t="s">
        <v>127</v>
      </c>
      <c r="B74">
        <v>1.083</v>
      </c>
      <c r="C74">
        <v>1.091</v>
      </c>
      <c r="D74">
        <v>1.1000000000000001</v>
      </c>
      <c r="E74">
        <v>1.101</v>
      </c>
      <c r="F74">
        <v>1.1140000000000001</v>
      </c>
      <c r="G74">
        <v>1.127</v>
      </c>
      <c r="H74">
        <v>1.1420000000000001</v>
      </c>
      <c r="I74">
        <v>1.097</v>
      </c>
      <c r="J74">
        <v>1.0940000000000001</v>
      </c>
      <c r="K74">
        <v>1.1059999999999999</v>
      </c>
      <c r="L74">
        <v>1.0959999999999999</v>
      </c>
      <c r="M74">
        <v>1.079</v>
      </c>
      <c r="N74">
        <v>1.0780000000000001</v>
      </c>
      <c r="O74">
        <v>1.0740000000000001</v>
      </c>
      <c r="P74">
        <v>1.07</v>
      </c>
      <c r="Q74">
        <v>1.0680000000000001</v>
      </c>
      <c r="R74">
        <v>1.069</v>
      </c>
      <c r="S74">
        <v>1.0669999999999999</v>
      </c>
      <c r="T74">
        <v>1.06</v>
      </c>
      <c r="U74">
        <v>1.022</v>
      </c>
      <c r="V74">
        <v>1.0840000000000001</v>
      </c>
      <c r="W74">
        <v>1.03</v>
      </c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</row>
    <row r="75" spans="1:61" x14ac:dyDescent="0.2">
      <c r="A75" s="113" t="s">
        <v>128</v>
      </c>
      <c r="B75" s="114">
        <f t="shared" ref="B75:S75" si="6">C75/C74</f>
        <v>0.20569891495237672</v>
      </c>
      <c r="C75" s="114">
        <f t="shared" si="6"/>
        <v>0.22441751621304298</v>
      </c>
      <c r="D75" s="114">
        <f t="shared" si="6"/>
        <v>0.24685926783434731</v>
      </c>
      <c r="E75" s="114">
        <f t="shared" si="6"/>
        <v>0.27179205388561639</v>
      </c>
      <c r="F75" s="114">
        <f t="shared" si="6"/>
        <v>0.30277634802857667</v>
      </c>
      <c r="G75" s="114">
        <f t="shared" si="6"/>
        <v>0.34122894422820593</v>
      </c>
      <c r="H75" s="114">
        <f t="shared" si="6"/>
        <v>0.38968345430861123</v>
      </c>
      <c r="I75" s="114">
        <f t="shared" si="6"/>
        <v>0.42748274937654651</v>
      </c>
      <c r="J75" s="114">
        <f t="shared" si="6"/>
        <v>0.46766612781794192</v>
      </c>
      <c r="K75" s="114">
        <f t="shared" si="6"/>
        <v>0.51723873736664372</v>
      </c>
      <c r="L75" s="114">
        <f t="shared" si="6"/>
        <v>0.56689365615384146</v>
      </c>
      <c r="M75" s="114">
        <f t="shared" si="6"/>
        <v>0.61167825498999495</v>
      </c>
      <c r="N75" s="114">
        <f t="shared" si="6"/>
        <v>0.65938915887921457</v>
      </c>
      <c r="O75" s="114">
        <f t="shared" si="6"/>
        <v>0.70818395663627653</v>
      </c>
      <c r="P75" s="114">
        <f t="shared" si="6"/>
        <v>0.75775683360081592</v>
      </c>
      <c r="Q75" s="114">
        <f t="shared" si="6"/>
        <v>0.8092842982856715</v>
      </c>
      <c r="R75" s="114">
        <f t="shared" si="6"/>
        <v>0.86512491486738274</v>
      </c>
      <c r="S75" s="114">
        <f t="shared" si="6"/>
        <v>0.92308828416349731</v>
      </c>
      <c r="T75" s="114">
        <f>U75/U74</f>
        <v>0.97847358121330719</v>
      </c>
      <c r="U75" s="111">
        <v>1</v>
      </c>
      <c r="V75" s="111">
        <f>U75*V74</f>
        <v>1.0840000000000001</v>
      </c>
      <c r="W75" s="111">
        <f>V75*W74</f>
        <v>1.1165200000000002</v>
      </c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</row>
    <row r="76" spans="1:61" x14ac:dyDescent="0.2">
      <c r="A76" s="113" t="s">
        <v>129</v>
      </c>
      <c r="B76" s="115">
        <f>$U$76*B75</f>
        <v>208489.63213153562</v>
      </c>
      <c r="C76" s="115">
        <f t="shared" ref="C76:S76" si="7">$U$76*C75</f>
        <v>227462.18865550534</v>
      </c>
      <c r="D76" s="115">
        <f t="shared" si="7"/>
        <v>250208.40752105589</v>
      </c>
      <c r="E76" s="115">
        <f t="shared" si="7"/>
        <v>275479.45668068255</v>
      </c>
      <c r="F76" s="115">
        <f t="shared" si="7"/>
        <v>306884.11474228039</v>
      </c>
      <c r="G76" s="115">
        <f t="shared" si="7"/>
        <v>345858.39731455001</v>
      </c>
      <c r="H76" s="115">
        <f t="shared" si="7"/>
        <v>394970.28973321617</v>
      </c>
      <c r="I76" s="115">
        <f t="shared" si="7"/>
        <v>433282.40783733811</v>
      </c>
      <c r="J76" s="115">
        <f t="shared" si="7"/>
        <v>474010.95417404792</v>
      </c>
      <c r="K76" s="115">
        <f t="shared" si="7"/>
        <v>524256.11531649699</v>
      </c>
      <c r="L76" s="115">
        <f t="shared" si="7"/>
        <v>574584.70238688064</v>
      </c>
      <c r="M76" s="115">
        <f t="shared" si="7"/>
        <v>619976.89387544419</v>
      </c>
      <c r="N76" s="115">
        <f t="shared" si="7"/>
        <v>668335.0915977289</v>
      </c>
      <c r="O76" s="115">
        <f t="shared" si="7"/>
        <v>717791.88837596087</v>
      </c>
      <c r="P76" s="115">
        <f t="shared" si="7"/>
        <v>768037.32056227815</v>
      </c>
      <c r="Q76" s="115">
        <f t="shared" si="7"/>
        <v>820263.85836051323</v>
      </c>
      <c r="R76" s="115">
        <f t="shared" si="7"/>
        <v>876862.06458738854</v>
      </c>
      <c r="S76" s="115">
        <f t="shared" si="7"/>
        <v>935611.82291474345</v>
      </c>
      <c r="T76" s="115">
        <f>$U$76*T75</f>
        <v>991748.53228962817</v>
      </c>
      <c r="U76" s="54">
        <f>'[1]增加值 (2001-2022, 当年价) '!U2</f>
        <v>1013567</v>
      </c>
      <c r="V76" s="115">
        <f>$U$76*V75</f>
        <v>1098706.628</v>
      </c>
      <c r="W76" s="115">
        <f>$U$76*W75</f>
        <v>1131667.8268400002</v>
      </c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</row>
    <row r="77" spans="1:61" x14ac:dyDescent="0.2">
      <c r="A77" s="113" t="s">
        <v>130</v>
      </c>
      <c r="B77" s="116">
        <f>B76/'历史数据 (2001-2022, 当年价) '!B2</f>
        <v>1.880604386234334</v>
      </c>
      <c r="C77" s="116">
        <f>C76/'历史数据 (2001-2022, 当年价) '!C2</f>
        <v>1.8687729827905077</v>
      </c>
      <c r="D77" s="116">
        <f>D76/'历史数据 (2001-2022, 当年价) '!D2</f>
        <v>1.8207303599209435</v>
      </c>
      <c r="E77" s="116">
        <f>E76/'历史数据 (2001-2022, 当年价) '!E2</f>
        <v>1.7021695269820634</v>
      </c>
      <c r="F77" s="116">
        <f>F76/'历史数据 (2001-2022, 当年价) '!F2</f>
        <v>1.6382976557212348</v>
      </c>
      <c r="G77" s="116">
        <f>G76/'历史数据 (2001-2022, 当年价) '!G2</f>
        <v>1.5761062772236869</v>
      </c>
      <c r="H77" s="116">
        <f>H76/'历史数据 (2001-2022, 当年价) '!H2</f>
        <v>1.462353016850966</v>
      </c>
      <c r="I77" s="116">
        <f>I76/'历史数据 (2001-2022, 当年价) '!I2</f>
        <v>1.3572113916330555</v>
      </c>
      <c r="J77" s="116">
        <f>J76/'历史数据 (2001-2022, 当年价) '!J2</f>
        <v>1.3600771328803327</v>
      </c>
      <c r="K77" s="116">
        <f>K76/'历史数据 (2001-2022, 当年价) '!K2</f>
        <v>1.2720979466782969</v>
      </c>
      <c r="L77" s="116">
        <f>L76/'历史数据 (2001-2022, 当年价) '!L2</f>
        <v>1.1775719696530038</v>
      </c>
      <c r="M77" s="116">
        <f>M76/'历史数据 (2001-2022, 当年价) '!M2</f>
        <v>1.1511324109239931</v>
      </c>
      <c r="N77" s="116">
        <f>N76/'历史数据 (2001-2022, 当年价) '!N2</f>
        <v>1.1271105721193642</v>
      </c>
      <c r="O77" s="116">
        <f>O76/'历史数据 (2001-2022, 当年价) '!O2</f>
        <v>1.1153403425024848</v>
      </c>
      <c r="P77" s="116">
        <f>P76/'历史数据 (2001-2022, 当年价) '!P2</f>
        <v>1.1149425535796456</v>
      </c>
      <c r="Q77" s="116">
        <f>Q76/'历史数据 (2001-2022, 当年价) '!Q2</f>
        <v>1.0989673677660976</v>
      </c>
      <c r="R77" s="116">
        <f>R76/'历史数据 (2001-2022, 当年价) '!R2</f>
        <v>1.0538752770011348</v>
      </c>
      <c r="S77" s="116">
        <f>S76/'历史数据 (2001-2022, 当年价) '!S2</f>
        <v>1.0177646673196517</v>
      </c>
      <c r="T77" s="116">
        <f>T76/'历史数据 (2001-2022, 当年价) '!T2</f>
        <v>1.0053048673650729</v>
      </c>
      <c r="U77" s="116">
        <f>U76/'历史数据 (2001-2022, 当年价) '!U2</f>
        <v>1</v>
      </c>
      <c r="V77" s="116">
        <f>V76/'历史数据 (2001-2022, 当年价) '!V2</f>
        <v>0.95603137385935189</v>
      </c>
      <c r="W77" s="116">
        <f>W76/'历史数据 (2001-2022, 当年价) '!W2</f>
        <v>0.93510254016006533</v>
      </c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</row>
    <row r="78" spans="1:61" x14ac:dyDescent="0.2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</row>
    <row r="79" spans="1:61" x14ac:dyDescent="0.2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</row>
    <row r="80" spans="1:61" x14ac:dyDescent="0.2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</row>
    <row r="81" spans="1:61" x14ac:dyDescent="0.2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E775-D5A1-42E1-BE7C-42B9B49FADD4}">
  <dimension ref="A1:BI103"/>
  <sheetViews>
    <sheetView topLeftCell="A76" zoomScale="90" zoomScaleNormal="90" workbookViewId="0">
      <selection activeCell="A2" sqref="A2:XFD2"/>
    </sheetView>
  </sheetViews>
  <sheetFormatPr defaultRowHeight="14.25" x14ac:dyDescent="0.2"/>
  <cols>
    <col min="1" max="1" width="34.25" style="111" customWidth="1"/>
    <col min="2" max="24" width="9.875" style="111" customWidth="1"/>
    <col min="25" max="25" width="9.75" style="111" customWidth="1"/>
    <col min="26" max="61" width="9.875" style="111" customWidth="1"/>
  </cols>
  <sheetData>
    <row r="1" spans="1:61" x14ac:dyDescent="0.2">
      <c r="A1" s="29" t="s">
        <v>59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">
      <c r="A2" s="33" t="s">
        <v>60</v>
      </c>
      <c r="B2" s="34">
        <f>'高情景（2001-2060, 2020RMB）'!B2*$B$73</f>
        <v>28718.703655940928</v>
      </c>
      <c r="C2" s="35">
        <f>'高情景（2001-2060, 2020RMB）'!C2*$B$73</f>
        <v>31332.105688631549</v>
      </c>
      <c r="D2" s="35">
        <f>'高情景（2001-2060, 2020RMB）'!D2*$B$73</f>
        <v>34465.316257494705</v>
      </c>
      <c r="E2" s="35">
        <f>'高情景（2001-2060, 2020RMB）'!E2*$B$73</f>
        <v>37946.313199501674</v>
      </c>
      <c r="F2" s="35">
        <f>'高情景（2001-2060, 2020RMB）'!F2*$B$73</f>
        <v>42272.192904244868</v>
      </c>
      <c r="G2" s="34">
        <f>'高情景（2001-2060, 2020RMB）'!G2*$B$73</f>
        <v>47640.761403083969</v>
      </c>
      <c r="H2" s="35">
        <f>'高情景（2001-2060, 2020RMB）'!H2*$B$73</f>
        <v>54405.749522321901</v>
      </c>
      <c r="I2" s="35">
        <f>'高情景（2001-2060, 2020RMB）'!I2*$B$73</f>
        <v>59683.107225987122</v>
      </c>
      <c r="J2" s="35">
        <f>'高情景（2001-2060, 2020RMB）'!J2*$B$73</f>
        <v>65293.319305229925</v>
      </c>
      <c r="K2" s="5">
        <f>'高情景（2001-2060, 2020RMB）'!K2*$B$73</f>
        <v>72214.411151584296</v>
      </c>
      <c r="L2" s="34">
        <f>'高情景（2001-2060, 2020RMB）'!L2*$B$73</f>
        <v>79146.994622136364</v>
      </c>
      <c r="M2" s="35">
        <f>'高情景（2001-2060, 2020RMB）'!M2*$B$73</f>
        <v>85399.607197285135</v>
      </c>
      <c r="N2" s="35">
        <f>'高情景（2001-2060, 2020RMB）'!N2*$B$73</f>
        <v>92060.776558673388</v>
      </c>
      <c r="O2" s="35">
        <f>'高情景（2001-2060, 2020RMB）'!O2*$B$73</f>
        <v>98873.27402401522</v>
      </c>
      <c r="P2" s="5">
        <f>'高情景（2001-2060, 2020RMB）'!P2*$B$73</f>
        <v>105794.40320569629</v>
      </c>
      <c r="Q2" s="34">
        <f>'高情景（2001-2060, 2020RMB）'!Q2*$B$73</f>
        <v>112988.42262368364</v>
      </c>
      <c r="R2" s="35">
        <f>'高情景（2001-2060, 2020RMB）'!R2*$B$73</f>
        <v>120784.62378471781</v>
      </c>
      <c r="S2" s="35">
        <f>'高情景（2001-2060, 2020RMB）'!S2*$B$73</f>
        <v>128877.1935782939</v>
      </c>
      <c r="T2" s="35">
        <f>'高情景（2001-2060, 2020RMB）'!T2*$B$73</f>
        <v>136609.82519299156</v>
      </c>
      <c r="U2" s="5">
        <f>'高情景（2001-2060, 2020RMB）'!U2*$B$73</f>
        <v>139615.24134723734</v>
      </c>
      <c r="V2" s="34">
        <f>'高情景（2001-2060, 2020RMB）'!V2*$B$73</f>
        <v>151342.92162040531</v>
      </c>
      <c r="W2" s="35">
        <f>'高情景（2001-2060, 2020RMB）'!W2*$B$73</f>
        <v>155883.20926901748</v>
      </c>
      <c r="X2" s="73">
        <f>'高情景（2001-2060, 2020RMB）'!X2*$B$73</f>
        <v>160382.89421662217</v>
      </c>
      <c r="Y2" s="73">
        <f>'高情景（2001-2060, 2020RMB）'!Y2*$B$73</f>
        <v>170131.35562900236</v>
      </c>
      <c r="Z2" s="235">
        <f>'高情景（2001-2060, 2020RMB）'!Z2*$B$73</f>
        <v>182005.47477184757</v>
      </c>
      <c r="AA2" s="75">
        <f>'高情景（2001-2060, 2020RMB）'!AA2*$B$73</f>
        <v>194256.13819139454</v>
      </c>
      <c r="AB2" s="73">
        <f>'高情景（2001-2060, 2020RMB）'!AB2*$B$73</f>
        <v>205247.16251498857</v>
      </c>
      <c r="AC2" s="73">
        <f>'高情景（2001-2060, 2020RMB）'!AC2*$B$73</f>
        <v>215415.12998215461</v>
      </c>
      <c r="AD2" s="73">
        <f>'高情景（2001-2060, 2020RMB）'!AD2*$B$73</f>
        <v>224954.16341212971</v>
      </c>
      <c r="AE2" s="76">
        <f>'高情景（2001-2060, 2020RMB）'!AE2*$B$73</f>
        <v>234510.96347824848</v>
      </c>
      <c r="AF2" s="75">
        <f>'高情景（2001-2060, 2020RMB）'!AF2*$B$73</f>
        <v>243285.36287749792</v>
      </c>
      <c r="AG2" s="73">
        <f>'高情景（2001-2060, 2020RMB）'!AG2*$B$73</f>
        <v>252440.35700430506</v>
      </c>
      <c r="AH2" s="73">
        <f>'高情景（2001-2060, 2020RMB）'!AH2*$B$73</f>
        <v>261615.26930156405</v>
      </c>
      <c r="AI2" s="73">
        <f>'高情景（2001-2060, 2020RMB）'!AI2*$B$73</f>
        <v>270811.51847917814</v>
      </c>
      <c r="AJ2" s="235">
        <f>'高情景（2001-2060, 2020RMB）'!AJ2*$B$73</f>
        <v>279873.59604794509</v>
      </c>
      <c r="AK2" s="75">
        <f>'高情景（2001-2060, 2020RMB）'!AK2*$B$73</f>
        <v>289246.28884142544</v>
      </c>
      <c r="AL2" s="73">
        <f>'高情景（2001-2060, 2020RMB）'!AL2*$B$73</f>
        <v>298452.95414331427</v>
      </c>
      <c r="AM2" s="73">
        <f>'高情景（2001-2060, 2020RMB）'!AM2*$B$73</f>
        <v>307621.79815111775</v>
      </c>
      <c r="AN2" s="73">
        <f>'高情景（2001-2060, 2020RMB）'!AN2*$B$73</f>
        <v>316727.5957232106</v>
      </c>
      <c r="AO2" s="76">
        <f>'高情景（2001-2060, 2020RMB）'!AO2*$B$73</f>
        <v>325743.61276176601</v>
      </c>
      <c r="AP2" s="75">
        <f>'高情景（2001-2060, 2020RMB）'!AP2*$B$73</f>
        <v>334641.59239821805</v>
      </c>
      <c r="AQ2" s="73">
        <f>'高情景（2001-2060, 2020RMB）'!AQ2*$B$73</f>
        <v>343391.77360179269</v>
      </c>
      <c r="AR2" s="73">
        <f>'高情景（2001-2060, 2020RMB）'!AR2*$B$73</f>
        <v>351962.94570053561</v>
      </c>
      <c r="AS2" s="73">
        <f>'高情景（2001-2060, 2020RMB）'!AS2*$B$73</f>
        <v>360322.54177361086</v>
      </c>
      <c r="AT2" s="76">
        <f>'高情景（2001-2060, 2020RMB）'!AT2*$B$73</f>
        <v>368436.77326417982</v>
      </c>
      <c r="AU2" s="75">
        <f>'高情景（2001-2060, 2020RMB）'!AU2*$B$73</f>
        <v>376270.80747322371</v>
      </c>
      <c r="AV2" s="73">
        <f>'高情景（2001-2060, 2020RMB）'!AV2*$B$73</f>
        <v>383788.988826841</v>
      </c>
      <c r="AW2" s="73">
        <f>'高情景（2001-2060, 2020RMB）'!AW2*$B$73</f>
        <v>390955.10396563186</v>
      </c>
      <c r="AX2" s="73">
        <f>'高情景（2001-2060, 2020RMB）'!AX2*$B$73</f>
        <v>397732.68979083328</v>
      </c>
      <c r="AY2" s="235">
        <f>'高情景（2001-2060, 2020RMB）'!AY2*$B$73</f>
        <v>404085.38262792455</v>
      </c>
      <c r="AZ2" s="75">
        <f>'高情景（2001-2060, 2020RMB）'!AZ2*$B$73</f>
        <v>409977.30564913386</v>
      </c>
      <c r="BA2" s="73">
        <f>'高情景（2001-2060, 2020RMB）'!BA2*$B$73</f>
        <v>415373.49065134063</v>
      </c>
      <c r="BB2" s="73">
        <f>'高情景（2001-2060, 2020RMB）'!BB2*$B$73</f>
        <v>420240.32924012473</v>
      </c>
      <c r="BC2" s="73">
        <f>'高情景（2001-2060, 2020RMB）'!BC2*$B$73</f>
        <v>424546.0474539097</v>
      </c>
      <c r="BD2" s="76">
        <f>'高情景（2001-2060, 2020RMB）'!BD2*$B$73</f>
        <v>428261.19690858386</v>
      </c>
      <c r="BE2" s="75">
        <f>'高情景（2001-2060, 2020RMB）'!BE2*$B$73</f>
        <v>431359.15469058161</v>
      </c>
      <c r="BF2" s="73">
        <f>'高情景（2001-2060, 2020RMB）'!BF2*$B$73</f>
        <v>433816.62351568753</v>
      </c>
      <c r="BG2" s="73">
        <f>'高情景（2001-2060, 2020RMB）'!BG2*$B$73</f>
        <v>435614.12314358575</v>
      </c>
      <c r="BH2" s="73">
        <f>'高情景（2001-2060, 2020RMB）'!BH2*$B$73</f>
        <v>436736.46373588417</v>
      </c>
      <c r="BI2" s="235">
        <f>'高情景（2001-2060, 2020RMB）'!BI2*$B$73</f>
        <v>437176.06634149479</v>
      </c>
    </row>
    <row r="3" spans="1:61" x14ac:dyDescent="0.2">
      <c r="A3" s="36" t="s">
        <v>13</v>
      </c>
      <c r="B3" s="37">
        <f>'高情景（2001-2060, 2020RMB）'!B3*$B$73</f>
        <v>4087.7545701928575</v>
      </c>
      <c r="C3" s="38">
        <f>'高情景（2001-2060, 2020RMB）'!C3*$B$73</f>
        <v>4256.5672618335975</v>
      </c>
      <c r="D3" s="38">
        <f>'高情景（2001-2060, 2020RMB）'!D3*$B$73</f>
        <v>4359.0391330719422</v>
      </c>
      <c r="E3" s="38">
        <f>'高情景（2001-2060, 2020RMB）'!E3*$B$73</f>
        <v>5020.1194018579472</v>
      </c>
      <c r="F3" s="39">
        <f>'高情景（2001-2060, 2020RMB）'!F3*$B$73</f>
        <v>5058.6562839101334</v>
      </c>
      <c r="G3" s="37">
        <f>'高情景（2001-2060, 2020RMB）'!G3*$B$73</f>
        <v>5218.3750681356632</v>
      </c>
      <c r="H3" s="38">
        <f>'高情景（2001-2060, 2020RMB）'!H3*$B$73</f>
        <v>5737.5832175480764</v>
      </c>
      <c r="I3" s="38">
        <f>'高情景（2001-2060, 2020RMB）'!I3*$B$73</f>
        <v>6249.4177713922809</v>
      </c>
      <c r="J3" s="38">
        <f>'高情景（2001-2060, 2020RMB）'!J3*$B$73</f>
        <v>6493.3484271343377</v>
      </c>
      <c r="K3" s="39">
        <f>'高情景（2001-2060, 2020RMB）'!K3*$B$73</f>
        <v>6942.3168374172674</v>
      </c>
      <c r="L3" s="37">
        <f>'高情景（2001-2060, 2020RMB）'!L3*$B$73</f>
        <v>7481.3781978999614</v>
      </c>
      <c r="M3" s="38">
        <f>'高情景（2001-2060, 2020RMB）'!M3*$B$73</f>
        <v>8020.3769385556816</v>
      </c>
      <c r="N3" s="38">
        <f>'高情景（2001-2060, 2020RMB）'!N3*$B$73</f>
        <v>8491.2939215411498</v>
      </c>
      <c r="O3" s="38">
        <f>'高情景（2001-2060, 2020RMB）'!O3*$B$73</f>
        <v>8829.6929692877166</v>
      </c>
      <c r="P3" s="39">
        <f>'高情景（2001-2060, 2020RMB）'!P3*$B$73</f>
        <v>9192.1241516893569</v>
      </c>
      <c r="Q3" s="37">
        <f>'高情景（2001-2060, 2020RMB）'!Q3*$B$73</f>
        <v>9453.7597865683565</v>
      </c>
      <c r="R3" s="38">
        <f>'高情景（2001-2060, 2020RMB）'!R3*$B$73</f>
        <v>9386.5346121722068</v>
      </c>
      <c r="S3" s="38">
        <f>'高情景（2001-2060, 2020RMB）'!S3*$B$73</f>
        <v>9471.2875722103745</v>
      </c>
      <c r="T3" s="38">
        <f>'高情景（2001-2060, 2020RMB）'!T3*$B$73</f>
        <v>10188.720302781163</v>
      </c>
      <c r="U3" s="39">
        <f>'高情景（2001-2060, 2020RMB）'!U3*$B$73</f>
        <v>11212.0777337072</v>
      </c>
      <c r="V3" s="37">
        <f>'高情景（2001-2060, 2020RMB）'!V3*$B$73</f>
        <v>11427.392281670944</v>
      </c>
      <c r="W3" s="38">
        <f>'高情景（2001-2060, 2020RMB）'!W3*$B$73</f>
        <v>11925.265056948831</v>
      </c>
      <c r="X3" s="77">
        <f>'高情景（2001-2060, 2020RMB）'!X3*$B$73</f>
        <v>12467.184845148324</v>
      </c>
      <c r="Y3" s="77">
        <f>'高情景（2001-2060, 2020RMB）'!Y3*$B$73</f>
        <v>13102.630077237607</v>
      </c>
      <c r="Z3" s="236">
        <f>'高情景（2001-2060, 2020RMB）'!Z3*$B$73</f>
        <v>13468.405133116721</v>
      </c>
      <c r="AA3" s="79">
        <f>'高情景（2001-2060, 2020RMB）'!AA3*$B$73</f>
        <v>14340.391506371801</v>
      </c>
      <c r="AB3" s="77">
        <f>'高情景（2001-2060, 2020RMB）'!AB3*$B$73</f>
        <v>14936.816477074517</v>
      </c>
      <c r="AC3" s="77">
        <f>'高情景（2001-2060, 2020RMB）'!AC3*$B$73</f>
        <v>15514.650273763827</v>
      </c>
      <c r="AD3" s="77">
        <f>'高情景（2001-2060, 2020RMB）'!AD3*$B$73</f>
        <v>16071.452866304549</v>
      </c>
      <c r="AE3" s="81">
        <f>'高情景（2001-2060, 2020RMB）'!AE3*$B$73</f>
        <v>16884.789370433889</v>
      </c>
      <c r="AF3" s="79">
        <f>'高情景（2001-2060, 2020RMB）'!AF3*$B$73</f>
        <v>17113.475839975192</v>
      </c>
      <c r="AG3" s="77">
        <f>'高情景（2001-2060, 2020RMB）'!AG3*$B$73</f>
        <v>17595.141121403638</v>
      </c>
      <c r="AH3" s="77">
        <f>'高情景（2001-2060, 2020RMB）'!AH3*$B$73</f>
        <v>18048.689179464574</v>
      </c>
      <c r="AI3" s="77">
        <f>'高情景（2001-2060, 2020RMB）'!AI3*$B$73</f>
        <v>18473.07763787275</v>
      </c>
      <c r="AJ3" s="236">
        <f>'高情景（2001-2060, 2020RMB）'!AJ3*$B$73</f>
        <v>18751.530935212326</v>
      </c>
      <c r="AK3" s="79">
        <f>'高情景（2001-2060, 2020RMB）'!AK3*$B$73</f>
        <v>19231.69879685593</v>
      </c>
      <c r="AL3" s="77">
        <f>'高情景（2001-2060, 2020RMB）'!AL3*$B$73</f>
        <v>19565.323899284849</v>
      </c>
      <c r="AM3" s="77">
        <f>'高情景（2001-2060, 2020RMB）'!AM3*$B$73</f>
        <v>19868.555469997587</v>
      </c>
      <c r="AN3" s="77">
        <f>'高情景（2001-2060, 2020RMB）'!AN3*$B$73</f>
        <v>20141.773002788144</v>
      </c>
      <c r="AO3" s="81">
        <f>'高情景（2001-2060, 2020RMB）'!AO3*$B$73</f>
        <v>20385.602371678022</v>
      </c>
      <c r="AP3" s="79">
        <f>'高情景（2001-2060, 2020RMB）'!AP3*$B$73</f>
        <v>20600.897594268848</v>
      </c>
      <c r="AQ3" s="77">
        <f>'高情景（2001-2060, 2020RMB）'!AQ3*$B$73</f>
        <v>20788.7212161487</v>
      </c>
      <c r="AR3" s="77">
        <f>'高情景（2001-2060, 2020RMB）'!AR3*$B$73</f>
        <v>20950.323805896634</v>
      </c>
      <c r="AS3" s="77">
        <f>'高情景（2001-2060, 2020RMB）'!AS3*$B$73</f>
        <v>21087.123024366021</v>
      </c>
      <c r="AT3" s="81">
        <f>'高情景（2001-2060, 2020RMB）'!AT3*$B$73</f>
        <v>21200.682698469507</v>
      </c>
      <c r="AU3" s="79">
        <f>'高情景（2001-2060, 2020RMB）'!AU3*$B$73</f>
        <v>21292.692290559731</v>
      </c>
      <c r="AV3" s="77">
        <f>'高情景（2001-2060, 2020RMB）'!AV3*$B$73</f>
        <v>21364.947111563401</v>
      </c>
      <c r="AW3" s="77">
        <f>'高情景（2001-2060, 2020RMB）'!AW3*$B$73</f>
        <v>21419.329581028778</v>
      </c>
      <c r="AX3" s="77">
        <f>'高情景（2001-2060, 2020RMB）'!AX3*$B$73</f>
        <v>21457.791791776432</v>
      </c>
      <c r="AY3" s="236">
        <f>'高情景（2001-2060, 2020RMB）'!AY3*$B$73</f>
        <v>21482.33959231518</v>
      </c>
      <c r="AZ3" s="79">
        <f>'高情景（2001-2060, 2020RMB）'!AZ3*$B$73</f>
        <v>21495.018357796405</v>
      </c>
      <c r="BA3" s="77">
        <f>'高情景（2001-2060, 2020RMB）'!BA3*$B$73</f>
        <v>21497.900581048238</v>
      </c>
      <c r="BB3" s="77">
        <f>'高情景（2001-2060, 2020RMB）'!BB3*$B$73</f>
        <v>21493.075379948717</v>
      </c>
      <c r="BC3" s="77">
        <f>'高情景（2001-2060, 2020RMB）'!BC3*$B$73</f>
        <v>21482.639986686372</v>
      </c>
      <c r="BD3" s="81">
        <f>'高情景（2001-2060, 2020RMB）'!BD3*$B$73</f>
        <v>21468.693258755968</v>
      </c>
      <c r="BE3" s="79">
        <f>'高情景（2001-2060, 2020RMB）'!BE3*$B$73</f>
        <v>21453.331231146334</v>
      </c>
      <c r="BF3" s="77">
        <f>'高情景（2001-2060, 2020RMB）'!BF3*$B$73</f>
        <v>21438.644714269354</v>
      </c>
      <c r="BG3" s="77">
        <f>'高情景（2001-2060, 2020RMB）'!BG3*$B$73</f>
        <v>21426.718932830583</v>
      </c>
      <c r="BH3" s="77">
        <f>'高情景（2001-2060, 2020RMB）'!BH3*$B$73</f>
        <v>21419.635197070231</v>
      </c>
      <c r="BI3" s="236">
        <f>'高情景（2001-2060, 2020RMB）'!BI3*$B$73</f>
        <v>21421.627250733247</v>
      </c>
    </row>
    <row r="4" spans="1:61" x14ac:dyDescent="0.2">
      <c r="A4" s="40" t="s">
        <v>14</v>
      </c>
      <c r="B4" s="37">
        <f>'高情景（2001-2060, 2020RMB）'!B4*$B$73</f>
        <v>11360.305148771144</v>
      </c>
      <c r="C4" s="38">
        <f>'高情景（2001-2060, 2020RMB）'!C4*$B$73</f>
        <v>12298.062693286282</v>
      </c>
      <c r="D4" s="38">
        <f>'高情景（2001-2060, 2020RMB）'!D4*$B$73</f>
        <v>13884.790875628891</v>
      </c>
      <c r="E4" s="38">
        <f>'高情景（2001-2060, 2020RMB）'!E4*$B$73</f>
        <v>15422.095104095906</v>
      </c>
      <c r="F4" s="39">
        <f>'高情景（2001-2060, 2020RMB）'!F4*$B$73</f>
        <v>17592.823233998242</v>
      </c>
      <c r="G4" s="37">
        <f>'高情景（2001-2060, 2020RMB）'!G4*$B$73</f>
        <v>20024.670878731729</v>
      </c>
      <c r="H4" s="38">
        <f>'高情景（2001-2060, 2020RMB）'!H4*$B$73</f>
        <v>22498.315163918967</v>
      </c>
      <c r="I4" s="38">
        <f>'高情景（2001-2060, 2020RMB）'!I4*$B$73</f>
        <v>24625.937654813672</v>
      </c>
      <c r="J4" s="38">
        <f>'高情景（2001-2060, 2020RMB）'!J4*$B$73</f>
        <v>25871.065445139207</v>
      </c>
      <c r="K4" s="39">
        <f>'高情景（2001-2060, 2020RMB）'!K4*$B$73</f>
        <v>28934.018460247236</v>
      </c>
      <c r="L4" s="37">
        <f>'高情景（2001-2060, 2020RMB）'!L4*$B$73</f>
        <v>31652.799458352747</v>
      </c>
      <c r="M4" s="38">
        <f>'高情景（2001-2060, 2020RMB）'!M4*$B$73</f>
        <v>33124.32229745431</v>
      </c>
      <c r="N4" s="38">
        <f>'高情景（2001-2060, 2020RMB）'!N4*$B$73</f>
        <v>34518.444056519606</v>
      </c>
      <c r="O4" s="38">
        <f>'高情景（2001-2060, 2020RMB）'!O4*$B$73</f>
        <v>35827.085847351853</v>
      </c>
      <c r="P4" s="39">
        <f>'高情景（2001-2060, 2020RMB）'!P4*$B$73</f>
        <v>36086.373868234325</v>
      </c>
      <c r="Q4" s="37">
        <f>'高情景（2001-2060, 2020RMB）'!Q4*$B$73</f>
        <v>37149.335570071082</v>
      </c>
      <c r="R4" s="38">
        <f>'高情景（2001-2060, 2020RMB）'!R4*$B$73</f>
        <v>39938.398266727323</v>
      </c>
      <c r="S4" s="38">
        <f>'高情景（2001-2060, 2020RMB）'!S4*$B$73</f>
        <v>42210.749247921012</v>
      </c>
      <c r="T4" s="38">
        <f>'高情景（2001-2060, 2020RMB）'!T4*$B$73</f>
        <v>43185.307729585511</v>
      </c>
      <c r="U4" s="39">
        <f>'高情景（2001-2060, 2020RMB）'!U4*$B$73</f>
        <v>43101.259119279217</v>
      </c>
      <c r="V4" s="37">
        <f>'高情景（2001-2060, 2020RMB）'!V4*$B$73</f>
        <v>49064.409191140723</v>
      </c>
      <c r="W4" s="38">
        <f>'高情景（2001-2060, 2020RMB）'!W4*$B$73</f>
        <v>51734.614096336591</v>
      </c>
      <c r="X4" s="77">
        <f>'高情景（2001-2060, 2020RMB）'!X4*$B$73</f>
        <v>52666.704622941084</v>
      </c>
      <c r="Y4" s="77">
        <f>'高情景（2001-2060, 2020RMB）'!Y4*$B$73</f>
        <v>54971.685689650018</v>
      </c>
      <c r="Z4" s="236">
        <f>'高情景（2001-2060, 2020RMB）'!Z4*$B$73</f>
        <v>57877.740977447531</v>
      </c>
      <c r="AA4" s="79">
        <f>'高情景（2001-2060, 2020RMB）'!AA4*$B$73</f>
        <v>60620.933051969048</v>
      </c>
      <c r="AB4" s="77">
        <f>'高情景（2001-2060, 2020RMB）'!AB4*$B$73</f>
        <v>63038.116861772462</v>
      </c>
      <c r="AC4" s="77">
        <f>'高情景（2001-2060, 2020RMB）'!AC4*$B$73</f>
        <v>65156.727672933644</v>
      </c>
      <c r="AD4" s="77">
        <f>'高情景（2001-2060, 2020RMB）'!AD4*$B$73</f>
        <v>67025.64798034812</v>
      </c>
      <c r="AE4" s="81">
        <f>'高情景（2001-2060, 2020RMB）'!AE4*$B$73</f>
        <v>68711.712299126797</v>
      </c>
      <c r="AF4" s="79">
        <f>'高情景（2001-2060, 2020RMB）'!AF4*$B$73</f>
        <v>70284.613654929737</v>
      </c>
      <c r="AG4" s="77">
        <f>'高情景（2001-2060, 2020RMB）'!AG4*$B$73</f>
        <v>71770.587917259996</v>
      </c>
      <c r="AH4" s="77">
        <f>'高情景（2001-2060, 2020RMB）'!AH4*$B$73</f>
        <v>73184.133936308775</v>
      </c>
      <c r="AI4" s="77">
        <f>'高情景（2001-2060, 2020RMB）'!AI4*$B$73</f>
        <v>74538.801585787092</v>
      </c>
      <c r="AJ4" s="236">
        <f>'高情景（2001-2060, 2020RMB）'!AJ4*$B$73</f>
        <v>75845.74452899312</v>
      </c>
      <c r="AK4" s="79">
        <f>'高情景（2001-2060, 2020RMB）'!AK4*$B$73</f>
        <v>77111.670963386627</v>
      </c>
      <c r="AL4" s="77">
        <f>'高情景（2001-2060, 2020RMB）'!AL4*$B$73</f>
        <v>78336.387117593913</v>
      </c>
      <c r="AM4" s="77">
        <f>'高情景（2001-2060, 2020RMB）'!AM4*$B$73</f>
        <v>79518.417105549204</v>
      </c>
      <c r="AN4" s="77">
        <f>'高情景（2001-2060, 2020RMB）'!AN4*$B$73</f>
        <v>80656.426089816639</v>
      </c>
      <c r="AO4" s="81">
        <f>'高情景（2001-2060, 2020RMB）'!AO4*$B$73</f>
        <v>81749.185909248437</v>
      </c>
      <c r="AP4" s="79">
        <f>'高情景（2001-2060, 2020RMB）'!AP4*$B$73</f>
        <v>82795.545896850002</v>
      </c>
      <c r="AQ4" s="77">
        <f>'高情景（2001-2060, 2020RMB）'!AQ4*$B$73</f>
        <v>83794.409357526587</v>
      </c>
      <c r="AR4" s="77">
        <f>'高情景（2001-2060, 2020RMB）'!AR4*$B$73</f>
        <v>84744.715972715523</v>
      </c>
      <c r="AS4" s="77">
        <f>'高情景（2001-2060, 2020RMB）'!AS4*$B$73</f>
        <v>85645.430227541889</v>
      </c>
      <c r="AT4" s="81">
        <f>'高情景（2001-2060, 2020RMB）'!AT4*$B$73</f>
        <v>86495.535817450713</v>
      </c>
      <c r="AU4" s="79">
        <f>'高情景（2001-2060, 2020RMB）'!AU4*$B$73</f>
        <v>87294.035884416488</v>
      </c>
      <c r="AV4" s="77">
        <f>'高情景（2001-2060, 2020RMB）'!AV4*$B$73</f>
        <v>88039.958855233213</v>
      </c>
      <c r="AW4" s="77">
        <f>'高情景（2001-2060, 2020RMB）'!AW4*$B$73</f>
        <v>88732.369602328778</v>
      </c>
      <c r="AX4" s="77">
        <f>'高情景（2001-2060, 2020RMB）'!AX4*$B$73</f>
        <v>89370.38561669203</v>
      </c>
      <c r="AY4" s="236">
        <f>'高情景（2001-2060, 2020RMB）'!AY4*$B$73</f>
        <v>89953.197868399409</v>
      </c>
      <c r="AZ4" s="79">
        <f>'高情景（2001-2060, 2020RMB）'!AZ4*$B$73</f>
        <v>90480.096028713306</v>
      </c>
      <c r="BA4" s="77">
        <f>'高情景（2001-2060, 2020RMB）'!BA4*$B$73</f>
        <v>90950.497735306431</v>
      </c>
      <c r="BB4" s="77">
        <f>'高情景（2001-2060, 2020RMB）'!BB4*$B$73</f>
        <v>91363.981596288591</v>
      </c>
      <c r="BC4" s="77">
        <f>'高情景（2001-2060, 2020RMB）'!BC4*$B$73</f>
        <v>91720.32364797905</v>
      </c>
      <c r="BD4" s="81">
        <f>'高情景（2001-2060, 2020RMB）'!BD4*$B$73</f>
        <v>92019.537005715378</v>
      </c>
      <c r="BE4" s="79">
        <f>'高情景（2001-2060, 2020RMB）'!BE4*$B$73</f>
        <v>92261.914477782921</v>
      </c>
      <c r="BF4" s="77">
        <f>'高情景（2001-2060, 2020RMB）'!BF4*$B$73</f>
        <v>92448.073952664432</v>
      </c>
      <c r="BG4" s="77">
        <f>'高情景（2001-2060, 2020RMB）'!BG4*$B$73</f>
        <v>92579.006423680839</v>
      </c>
      <c r="BH4" s="77">
        <f>'高情景（2001-2060, 2020RMB）'!BH4*$B$73</f>
        <v>92656.12658877502</v>
      </c>
      <c r="BI4" s="236">
        <f>'高情景（2001-2060, 2020RMB）'!BI4*$B$73</f>
        <v>92681.326064396897</v>
      </c>
    </row>
    <row r="5" spans="1:61" x14ac:dyDescent="0.2">
      <c r="A5" s="40" t="s">
        <v>15</v>
      </c>
      <c r="B5" s="37">
        <f>'高情景（2001-2060, 2020RMB）'!B5*$B$73</f>
        <v>1540.1612672421822</v>
      </c>
      <c r="C5" s="38">
        <f>'高情景（2001-2060, 2020RMB）'!C5*$B$73</f>
        <v>1668.6015498546517</v>
      </c>
      <c r="D5" s="38">
        <f>'高情景（2001-2060, 2020RMB）'!D5*$B$73</f>
        <v>1883.7020080248521</v>
      </c>
      <c r="E5" s="38">
        <f>'高情景（2001-2060, 2020RMB）'!E5*$B$73</f>
        <v>2044.676318098064</v>
      </c>
      <c r="F5" s="39">
        <f>'高情景（2001-2060, 2020RMB）'!F5*$B$73</f>
        <v>2347.077322686599</v>
      </c>
      <c r="G5" s="37">
        <f>'高情景（2001-2060, 2020RMB）'!G5*$B$73</f>
        <v>2702.9543290923684</v>
      </c>
      <c r="H5" s="38">
        <f>'高情景（2001-2060, 2020RMB）'!H5*$B$73</f>
        <v>3091.6077343507995</v>
      </c>
      <c r="I5" s="38">
        <f>'高情景（2001-2060, 2020RMB）'!I5*$B$73</f>
        <v>3516.1002173990582</v>
      </c>
      <c r="J5" s="38">
        <f>'高情景（2001-2060, 2020RMB）'!J5*$B$73</f>
        <v>4249.2832410565443</v>
      </c>
      <c r="K5" s="39">
        <f>'高情景（2001-2060, 2020RMB）'!K5*$B$73</f>
        <v>4776.5642082386867</v>
      </c>
      <c r="L5" s="37">
        <f>'高情景（2001-2060, 2020RMB）'!L5*$B$73</f>
        <v>5340.8870972831774</v>
      </c>
      <c r="M5" s="38">
        <f>'高情景（2001-2060, 2020RMB）'!M5*$B$73</f>
        <v>5850.4074549960123</v>
      </c>
      <c r="N5" s="38">
        <f>'高情景（2001-2060, 2020RMB）'!N5*$B$73</f>
        <v>6349.4516468555794</v>
      </c>
      <c r="O5" s="38">
        <f>'高情景（2001-2060, 2020RMB）'!O5*$B$73</f>
        <v>6975.2518832358974</v>
      </c>
      <c r="P5" s="39">
        <f>'高情景（2001-2060, 2020RMB）'!P5*$B$73</f>
        <v>7335.1500059492982</v>
      </c>
      <c r="Q5" s="37">
        <f>'高情景（2001-2060, 2020RMB）'!Q5*$B$73</f>
        <v>7795.8436193576599</v>
      </c>
      <c r="R5" s="38">
        <f>'高情景（2001-2060, 2020RMB）'!R5*$B$73</f>
        <v>8406.014825836668</v>
      </c>
      <c r="S5" s="38">
        <f>'高情景（2001-2060, 2020RMB）'!S5*$B$73</f>
        <v>9181.6899520975694</v>
      </c>
      <c r="T5" s="38">
        <f>'高情景（2001-2060, 2020RMB）'!T5*$B$73</f>
        <v>9783.1483906350222</v>
      </c>
      <c r="U5" s="39">
        <f>'高情景（2001-2060, 2020RMB）'!U5*$B$73</f>
        <v>9978.9991927797637</v>
      </c>
      <c r="V5" s="37">
        <f>'高情景（2001-2060, 2020RMB）'!V5*$B$73</f>
        <v>10553.432167844274</v>
      </c>
      <c r="W5" s="38">
        <f>'高情景（2001-2060, 2020RMB）'!W5*$B$73</f>
        <v>10740.330438291405</v>
      </c>
      <c r="X5" s="77">
        <f>'高情景（2001-2060, 2020RMB）'!X5*$B$73</f>
        <v>11296.547288807993</v>
      </c>
      <c r="Y5" s="77">
        <f>'高情景（2001-2060, 2020RMB）'!Y5*$B$73</f>
        <v>11879.408189619469</v>
      </c>
      <c r="Z5" s="236">
        <f>'高情景（2001-2060, 2020RMB）'!Z5*$B$73</f>
        <v>12376.372284485637</v>
      </c>
      <c r="AA5" s="79">
        <f>'高情景（2001-2060, 2020RMB）'!AA5*$B$73</f>
        <v>13023.393547734686</v>
      </c>
      <c r="AB5" s="77">
        <f>'高情景（2001-2060, 2020RMB）'!AB5*$B$73</f>
        <v>13579.555790767799</v>
      </c>
      <c r="AC5" s="77">
        <f>'高情景（2001-2060, 2020RMB）'!AC5*$B$73</f>
        <v>14122.086153075832</v>
      </c>
      <c r="AD5" s="77">
        <f>'高情景（2001-2060, 2020RMB）'!AD5*$B$73</f>
        <v>14648.886149384411</v>
      </c>
      <c r="AE5" s="81">
        <f>'高情景（2001-2060, 2020RMB）'!AE5*$B$73</f>
        <v>15243.212626086151</v>
      </c>
      <c r="AF5" s="79">
        <f>'高情景（2001-2060, 2020RMB）'!AF5*$B$73</f>
        <v>15647.887031593893</v>
      </c>
      <c r="AG5" s="77">
        <f>'高情景（2001-2060, 2020RMB）'!AG5*$B$73</f>
        <v>16116.924606886294</v>
      </c>
      <c r="AH5" s="77">
        <f>'高情景（2001-2060, 2020RMB）'!AH5*$B$73</f>
        <v>16563.92832290837</v>
      </c>
      <c r="AI5" s="77">
        <f>'高情景（2001-2060, 2020RMB）'!AI5*$B$73</f>
        <v>16987.902786800587</v>
      </c>
      <c r="AJ5" s="236">
        <f>'高情景（2001-2060, 2020RMB）'!AJ5*$B$73</f>
        <v>17352.162954972595</v>
      </c>
      <c r="AK5" s="79">
        <f>'高情景（2001-2060, 2020RMB）'!AK5*$B$73</f>
        <v>17763.994382706762</v>
      </c>
      <c r="AL5" s="77">
        <f>'高情景（2001-2060, 2020RMB）'!AL5*$B$73</f>
        <v>18115.327237492085</v>
      </c>
      <c r="AM5" s="77">
        <f>'高情景（2001-2060, 2020RMB）'!AM5*$B$73</f>
        <v>18442.051827817471</v>
      </c>
      <c r="AN5" s="77">
        <f>'高情景（2001-2060, 2020RMB）'!AN5*$B$73</f>
        <v>18744.348552984775</v>
      </c>
      <c r="AO5" s="81">
        <f>'高情景（2001-2060, 2020RMB）'!AO5*$B$73</f>
        <v>19022.609105557411</v>
      </c>
      <c r="AP5" s="79">
        <f>'高情景（2001-2060, 2020RMB）'!AP5*$B$73</f>
        <v>19277.423817945957</v>
      </c>
      <c r="AQ5" s="77">
        <f>'高情景（2001-2060, 2020RMB）'!AQ5*$B$73</f>
        <v>19509.56774723238</v>
      </c>
      <c r="AR5" s="77">
        <f>'高情景（2001-2060, 2020RMB）'!AR5*$B$73</f>
        <v>19719.985873213682</v>
      </c>
      <c r="AS5" s="77">
        <f>'高情景（2001-2060, 2020RMB）'!AS5*$B$73</f>
        <v>19909.777770723445</v>
      </c>
      <c r="AT5" s="81">
        <f>'高情景（2001-2060, 2020RMB）'!AT5*$B$73</f>
        <v>20080.18209729049</v>
      </c>
      <c r="AU5" s="79">
        <f>'高情景（2001-2060, 2020RMB）'!AU5*$B$73</f>
        <v>20232.561212481647</v>
      </c>
      <c r="AV5" s="77">
        <f>'高情景（2001-2060, 2020RMB）'!AV5*$B$73</f>
        <v>20368.386217167732</v>
      </c>
      <c r="AW5" s="77">
        <f>'高情景（2001-2060, 2020RMB）'!AW5*$B$73</f>
        <v>20489.222670731804</v>
      </c>
      <c r="AX5" s="77">
        <f>'高情景（2001-2060, 2020RMB）'!AX5*$B$73</f>
        <v>20596.717213089669</v>
      </c>
      <c r="AY5" s="236">
        <f>'高情景（2001-2060, 2020RMB）'!AY5*$B$73</f>
        <v>20692.585287398968</v>
      </c>
      <c r="AZ5" s="79">
        <f>'高情景（2001-2060, 2020RMB）'!AZ5*$B$73</f>
        <v>20778.600129445214</v>
      </c>
      <c r="BA5" s="77">
        <f>'高情景（2001-2060, 2020RMB）'!BA5*$B$73</f>
        <v>20856.583161747971</v>
      </c>
      <c r="BB5" s="77">
        <f>'高情景（2001-2060, 2020RMB）'!BB5*$B$73</f>
        <v>20928.395905113008</v>
      </c>
      <c r="BC5" s="77">
        <f>'高情景（2001-2060, 2020RMB）'!BC5*$B$73</f>
        <v>20995.933498246472</v>
      </c>
      <c r="BD5" s="81">
        <f>'高情景（2001-2060, 2020RMB）'!BD5*$B$73</f>
        <v>21061.119897600056</v>
      </c>
      <c r="BE5" s="79">
        <f>'高情景（2001-2060, 2020RMB）'!BE5*$B$73</f>
        <v>21125.904815188409</v>
      </c>
      <c r="BF5" s="77">
        <f>'高情景（2001-2060, 2020RMB）'!BF5*$B$73</f>
        <v>21192.26244199026</v>
      </c>
      <c r="BG5" s="77">
        <f>'高情景（2001-2060, 2020RMB）'!BG5*$B$73</f>
        <v>21262.191998928804</v>
      </c>
      <c r="BH5" s="77">
        <f>'高情景（2001-2060, 2020RMB）'!BH5*$B$73</f>
        <v>21337.72015649256</v>
      </c>
      <c r="BI5" s="236">
        <f>'高情景（2001-2060, 2020RMB）'!BI5*$B$73</f>
        <v>21421.627250733247</v>
      </c>
    </row>
    <row r="6" spans="1:61" x14ac:dyDescent="0.2">
      <c r="A6" s="40" t="s">
        <v>61</v>
      </c>
      <c r="B6" s="37">
        <f>'高情景（2001-2060, 2020RMB）'!B6*$B$73</f>
        <v>1779.9865638888584</v>
      </c>
      <c r="C6" s="38">
        <f>'高情景（2001-2060, 2020RMB）'!C6*$B$73</f>
        <v>1929.1588520812261</v>
      </c>
      <c r="D6" s="38">
        <f>'高情景（2001-2060, 2020RMB）'!D6*$B$73</f>
        <v>1985.0248512961471</v>
      </c>
      <c r="E6" s="38">
        <f>'高情景（2001-2060, 2020RMB）'!E6*$B$73</f>
        <v>2182.07444004124</v>
      </c>
      <c r="F6" s="39">
        <f>'高情景（2001-2060, 2020RMB）'!F6*$B$73</f>
        <v>2407.624493080024</v>
      </c>
      <c r="G6" s="37">
        <f>'高情景（2001-2060, 2020RMB）'!G6*$B$73</f>
        <v>2645.6825519970384</v>
      </c>
      <c r="H6" s="38">
        <f>'高情景（2001-2060, 2020RMB）'!H6*$B$73</f>
        <v>2941.9624785618234</v>
      </c>
      <c r="I6" s="38">
        <f>'高情景（2001-2060, 2020RMB）'!I6*$B$73</f>
        <v>3059.9397008816027</v>
      </c>
      <c r="J6" s="38">
        <f>'高情景（2001-2060, 2020RMB）'!J6*$B$73</f>
        <v>3095.4018659274147</v>
      </c>
      <c r="K6" s="39">
        <f>'高情景（2001-2060, 2020RMB）'!K6*$B$73</f>
        <v>3291.39308279641</v>
      </c>
      <c r="L6" s="37">
        <f>'高情景（2001-2060, 2020RMB）'!L6*$B$73</f>
        <v>3542.9109069855335</v>
      </c>
      <c r="M6" s="38">
        <f>'高情景（2001-2060, 2020RMB）'!M6*$B$73</f>
        <v>3767.9972255756365</v>
      </c>
      <c r="N6" s="38">
        <f>'高情景（2001-2060, 2020RMB）'!N6*$B$73</f>
        <v>4043.2714638691973</v>
      </c>
      <c r="O6" s="38">
        <f>'高情景（2001-2060, 2020RMB）'!O6*$B$73</f>
        <v>4383.8584752774987</v>
      </c>
      <c r="P6" s="39">
        <f>'高情景（2001-2060, 2020RMB）'!P6*$B$73</f>
        <v>4687.1653536769218</v>
      </c>
      <c r="Q6" s="37">
        <f>'高情景（2001-2060, 2020RMB）'!Q6*$B$73</f>
        <v>4999.8462132332597</v>
      </c>
      <c r="R6" s="38">
        <f>'高情景（2001-2060, 2020RMB）'!R6*$B$73</f>
        <v>5388.8957503803813</v>
      </c>
      <c r="S6" s="38">
        <f>'高情景（2001-2060, 2020RMB）'!S6*$B$73</f>
        <v>5655.0114353556883</v>
      </c>
      <c r="T6" s="38">
        <f>'高情景（2001-2060, 2020RMB）'!T6*$B$73</f>
        <v>5880.6127058084239</v>
      </c>
      <c r="U6" s="39">
        <f>'高情景（2001-2060, 2020RMB）'!U6*$B$73</f>
        <v>5590.1498155235904</v>
      </c>
      <c r="V6" s="37">
        <f>'高情景（2001-2060, 2020RMB）'!V6*$B$73</f>
        <v>6197.4853776568434</v>
      </c>
      <c r="W6" s="38">
        <f>'高情景（2001-2060, 2020RMB）'!W6*$B$73</f>
        <v>6398.3223470050361</v>
      </c>
      <c r="X6" s="77">
        <f>'高情景（2001-2060, 2020RMB）'!X6*$B$73</f>
        <v>6587.6436000894537</v>
      </c>
      <c r="Y6" s="82">
        <f>'高情景（2001-2060, 2020RMB）'!Y6*$B$73</f>
        <v>7060.5739728882872</v>
      </c>
      <c r="Z6" s="237">
        <f>'高情景（2001-2060, 2020RMB）'!Z6*$B$73</f>
        <v>7666.0705973902204</v>
      </c>
      <c r="AA6" s="79">
        <f>'高情景（2001-2060, 2020RMB）'!AA6*$B$73</f>
        <v>8246.0142419994172</v>
      </c>
      <c r="AB6" s="77">
        <f>'高情景（2001-2060, 2020RMB）'!AB6*$B$73</f>
        <v>8764.4321084392723</v>
      </c>
      <c r="AC6" s="77">
        <f>'高情景（2001-2060, 2020RMB）'!AC6*$B$73</f>
        <v>9226.149643588984</v>
      </c>
      <c r="AD6" s="77">
        <f>'高情景（2001-2060, 2020RMB）'!AD6*$B$73</f>
        <v>9641.4598705038734</v>
      </c>
      <c r="AE6" s="81">
        <f>'高情景（2001-2060, 2020RMB）'!AE6*$B$73</f>
        <v>10025.343688695122</v>
      </c>
      <c r="AF6" s="79">
        <f>'高情景（2001-2060, 2020RMB）'!AF6*$B$73</f>
        <v>10393.232031894298</v>
      </c>
      <c r="AG6" s="77">
        <f>'高情景（2001-2060, 2020RMB）'!AG6*$B$73</f>
        <v>10748.951630809845</v>
      </c>
      <c r="AH6" s="77">
        <f>'高情景（2001-2060, 2020RMB）'!AH6*$B$73</f>
        <v>11093.462314026245</v>
      </c>
      <c r="AI6" s="77">
        <f>'高情景（2001-2060, 2020RMB）'!AI6*$B$73</f>
        <v>11428.126007559547</v>
      </c>
      <c r="AJ6" s="237">
        <f>'高情景（2001-2060, 2020RMB）'!AJ6*$B$73</f>
        <v>11754.691034013696</v>
      </c>
      <c r="AK6" s="79">
        <f>'高情景（2001-2060, 2020RMB）'!AK6*$B$73</f>
        <v>12074.741188747515</v>
      </c>
      <c r="AL6" s="77">
        <f>'高情景（2001-2060, 2020RMB）'!AL6*$B$73</f>
        <v>12387.964000615779</v>
      </c>
      <c r="AM6" s="77">
        <f>'高情景（2001-2060, 2020RMB）'!AM6*$B$73</f>
        <v>12693.557223732136</v>
      </c>
      <c r="AN6" s="77">
        <f>'高情景（2001-2060, 2020RMB）'!AN6*$B$73</f>
        <v>12990.739613307109</v>
      </c>
      <c r="AO6" s="81">
        <f>'高情景（2001-2060, 2020RMB）'!AO6*$B$73</f>
        <v>13278.754691606684</v>
      </c>
      <c r="AP6" s="79">
        <f>'高情景（2001-2060, 2020RMB）'!AP6*$B$73</f>
        <v>13556.874346858232</v>
      </c>
      <c r="AQ6" s="77">
        <f>'高情景（2001-2060, 2020RMB）'!AQ6*$B$73</f>
        <v>13824.402239953148</v>
      </c>
      <c r="AR6" s="77">
        <f>'高情景（2001-2060, 2020RMB）'!AR6*$B$73</f>
        <v>14080.676995863996</v>
      </c>
      <c r="AS6" s="77">
        <f>'高情景（2001-2060, 2020RMB）'!AS6*$B$73</f>
        <v>14325.075158957381</v>
      </c>
      <c r="AT6" s="81">
        <f>'高情景（2001-2060, 2020RMB）'!AT6*$B$73</f>
        <v>14557.013893810305</v>
      </c>
      <c r="AU6" s="79">
        <f>'高情景（2001-2060, 2020RMB）'!AU6*$B$73</f>
        <v>14775.953415692358</v>
      </c>
      <c r="AV6" s="77">
        <f>'高情景（2001-2060, 2020RMB）'!AV6*$B$73</f>
        <v>14981.399137532033</v>
      </c>
      <c r="AW6" s="77">
        <f>'高情景（2001-2060, 2020RMB）'!AW6*$B$73</f>
        <v>15172.903522900702</v>
      </c>
      <c r="AX6" s="77">
        <f>'高情景（2001-2060, 2020RMB）'!AX6*$B$73</f>
        <v>15350.067637299395</v>
      </c>
      <c r="AY6" s="237">
        <f>'高情景（2001-2060, 2020RMB）'!AY6*$B$73</f>
        <v>15512.542392779747</v>
      </c>
      <c r="AZ6" s="79">
        <f>'高情景（2001-2060, 2020RMB）'!AZ6*$B$73</f>
        <v>15660.029483648825</v>
      </c>
      <c r="BA6" s="77">
        <f>'高情景（2001-2060, 2020RMB）'!BA6*$B$73</f>
        <v>15792.282013661321</v>
      </c>
      <c r="BB6" s="77">
        <f>'高情景（2001-2060, 2020RMB）'!BB6*$B$73</f>
        <v>15909.104817670956</v>
      </c>
      <c r="BC6" s="77">
        <f>'高情景（2001-2060, 2020RMB）'!BC6*$B$73</f>
        <v>16010.354483164905</v>
      </c>
      <c r="BD6" s="81">
        <f>'高情景（2001-2060, 2020RMB）'!BD6*$B$73</f>
        <v>16095.93907942234</v>
      </c>
      <c r="BE6" s="79">
        <f>'高情景（2001-2060, 2020RMB）'!BE6*$B$73</f>
        <v>16165.817604197913</v>
      </c>
      <c r="BF6" s="77">
        <f>'高情景（2001-2060, 2020RMB）'!BF6*$B$73</f>
        <v>16219.999159816292</v>
      </c>
      <c r="BG6" s="77">
        <f>'高情景（2001-2060, 2020RMB）'!BG6*$B$73</f>
        <v>16258.541872364216</v>
      </c>
      <c r="BH6" s="77">
        <f>'高情景（2001-2060, 2020RMB）'!BH6*$B$73</f>
        <v>16281.551569261212</v>
      </c>
      <c r="BI6" s="237">
        <f>'高情景（2001-2060, 2020RMB）'!BI6*$B$73</f>
        <v>16289.180231884096</v>
      </c>
    </row>
    <row r="7" spans="1:61" x14ac:dyDescent="0.2">
      <c r="A7" s="40" t="s">
        <v>62</v>
      </c>
      <c r="B7" s="37">
        <f>'高情景（2001-2060, 2020RMB）'!B7*$B$73</f>
        <v>2362.7117797094429</v>
      </c>
      <c r="C7" s="38">
        <f>'高情景（2001-2060, 2020RMB）'!C7*$B$73</f>
        <v>2573.3444367700249</v>
      </c>
      <c r="D7" s="38">
        <f>'高情景（2001-2060, 2020RMB）'!D7*$B$73</f>
        <v>2801.7270959215039</v>
      </c>
      <c r="E7" s="38">
        <f>'高情景（2001-2060, 2020RMB）'!E7*$B$73</f>
        <v>2920.4838349826118</v>
      </c>
      <c r="F7" s="39">
        <f>'高情景（2001-2060, 2020RMB）'!F7*$B$73</f>
        <v>3152.2666777508543</v>
      </c>
      <c r="G7" s="37">
        <f>'高情景（2001-2060, 2020RMB）'!G7*$B$73</f>
        <v>3589.4510971490809</v>
      </c>
      <c r="H7" s="38">
        <f>'高情景（2001-2060, 2020RMB）'!H7*$B$73</f>
        <v>4218.2477668630136</v>
      </c>
      <c r="I7" s="38">
        <f>'高情景（2001-2060, 2020RMB）'!I7*$B$73</f>
        <v>4895.5370973890995</v>
      </c>
      <c r="J7" s="38">
        <f>'高情景（2001-2060, 2020RMB）'!J7*$B$73</f>
        <v>5433.8893236138974</v>
      </c>
      <c r="K7" s="39">
        <f>'高情景（2001-2060, 2020RMB）'!K7*$B$73</f>
        <v>6292.0320746686066</v>
      </c>
      <c r="L7" s="37">
        <f>'高情景（2001-2060, 2020RMB）'!L7*$B$73</f>
        <v>7094.0132342074357</v>
      </c>
      <c r="M7" s="38">
        <f>'高情景（2001-2060, 2020RMB）'!M7*$B$73</f>
        <v>7902.1354756587762</v>
      </c>
      <c r="N7" s="38">
        <f>'高情景（2001-2060, 2020RMB）'!N7*$B$73</f>
        <v>8739.1592692995291</v>
      </c>
      <c r="O7" s="38">
        <f>'高情景（2001-2060, 2020RMB）'!O7*$B$73</f>
        <v>9705.1311198647836</v>
      </c>
      <c r="P7" s="39">
        <f>'高情景（2001-2060, 2020RMB）'!P7*$B$73</f>
        <v>10400.3329964403</v>
      </c>
      <c r="Q7" s="37">
        <f>'高情景（2001-2060, 2020RMB）'!Q7*$B$73</f>
        <v>11160.329112181693</v>
      </c>
      <c r="R7" s="38">
        <f>'高情景（2001-2060, 2020RMB）'!R7*$B$73</f>
        <v>11781.305829047558</v>
      </c>
      <c r="S7" s="38">
        <f>'高情景（2001-2060, 2020RMB）'!S7*$B$73</f>
        <v>12463.716870418164</v>
      </c>
      <c r="T7" s="38">
        <f>'高情景（2001-2060, 2020RMB）'!T7*$B$73</f>
        <v>13245.465177376198</v>
      </c>
      <c r="U7" s="39">
        <f>'高情景（2001-2060, 2020RMB）'!U7*$B$73</f>
        <v>13235.517772002033</v>
      </c>
      <c r="V7" s="37">
        <f>'高情景（2001-2060, 2020RMB）'!V7*$B$73</f>
        <v>14550.774153396518</v>
      </c>
      <c r="W7" s="38">
        <f>'高情景（2001-2060, 2020RMB）'!W7*$B$73</f>
        <v>14750.68615862355</v>
      </c>
      <c r="X7" s="77">
        <f>'高情景（2001-2060, 2020RMB）'!X7*$B$73</f>
        <v>15166.272921798665</v>
      </c>
      <c r="Y7" s="82">
        <f>'高情景（2001-2060, 2020RMB）'!Y7*$B$73</f>
        <v>16213.905382949155</v>
      </c>
      <c r="Z7" s="237">
        <f>'高情景（2001-2060, 2020RMB）'!Z7*$B$73</f>
        <v>17581.332100328949</v>
      </c>
      <c r="AA7" s="79">
        <f>'高情景（2001-2060, 2020RMB）'!AA7*$B$73</f>
        <v>18944.501267396736</v>
      </c>
      <c r="AB7" s="77">
        <f>'高情景（2001-2060, 2020RMB）'!AB7*$B$73</f>
        <v>20224.985566501473</v>
      </c>
      <c r="AC7" s="77">
        <f>'高情景（2001-2060, 2020RMB）'!AC7*$B$73</f>
        <v>21422.587501363829</v>
      </c>
      <c r="AD7" s="77">
        <f>'高情景（2001-2060, 2020RMB）'!AD7*$B$73</f>
        <v>22544.432529109352</v>
      </c>
      <c r="AE7" s="81">
        <f>'高情景（2001-2060, 2020RMB）'!AE7*$B$73</f>
        <v>23604.531482977116</v>
      </c>
      <c r="AF7" s="79">
        <f>'高情景（2001-2060, 2020RMB）'!AF7*$B$73</f>
        <v>24620.095801442494</v>
      </c>
      <c r="AG7" s="77">
        <f>'高情景（2001-2060, 2020RMB）'!AG7*$B$73</f>
        <v>25600.604465503722</v>
      </c>
      <c r="AH7" s="77">
        <f>'高情景（2001-2060, 2020RMB）'!AH7*$B$73</f>
        <v>26555.179741801188</v>
      </c>
      <c r="AI7" s="77">
        <f>'高情景（2001-2060, 2020RMB）'!AI7*$B$73</f>
        <v>27495.348734194067</v>
      </c>
      <c r="AJ7" s="237">
        <f>'高情景（2001-2060, 2020RMB）'!AJ7*$B$73</f>
        <v>28434.958441974213</v>
      </c>
      <c r="AK7" s="79">
        <f>'高情景（2001-2060, 2020RMB）'!AK7*$B$73</f>
        <v>29386.774352696633</v>
      </c>
      <c r="AL7" s="77">
        <f>'高情景（2001-2060, 2020RMB）'!AL7*$B$73</f>
        <v>30351.517366271848</v>
      </c>
      <c r="AM7" s="77">
        <f>'高情景（2001-2060, 2020RMB）'!AM7*$B$73</f>
        <v>31326.468579897395</v>
      </c>
      <c r="AN7" s="77">
        <f>'高情景（2001-2060, 2020RMB）'!AN7*$B$73</f>
        <v>32308.618500377328</v>
      </c>
      <c r="AO7" s="81">
        <f>'高情景（2001-2060, 2020RMB）'!AO7*$B$73</f>
        <v>33294.663236458531</v>
      </c>
      <c r="AP7" s="79">
        <f>'高情景（2001-2060, 2020RMB）'!AP7*$B$73</f>
        <v>34281.003649590311</v>
      </c>
      <c r="AQ7" s="77">
        <f>'高情景（2001-2060, 2020RMB）'!AQ7*$B$73</f>
        <v>35263.747834231966</v>
      </c>
      <c r="AR7" s="77">
        <f>'高情景（2001-2060, 2020RMB）'!AR7*$B$73</f>
        <v>36238.717290053835</v>
      </c>
      <c r="AS7" s="77">
        <f>'高情景（2001-2060, 2020RMB）'!AS7*$B$73</f>
        <v>37201.457130768045</v>
      </c>
      <c r="AT7" s="81">
        <f>'高情景（2001-2060, 2020RMB）'!AT7*$B$73</f>
        <v>38147.25064696488</v>
      </c>
      <c r="AU7" s="79">
        <f>'高情景（2001-2060, 2020RMB）'!AU7*$B$73</f>
        <v>39071.138502434551</v>
      </c>
      <c r="AV7" s="77">
        <f>'高情景（2001-2060, 2020RMB）'!AV7*$B$73</f>
        <v>39967.942794412302</v>
      </c>
      <c r="AW7" s="77">
        <f>'高情景（2001-2060, 2020RMB）'!AW7*$B$73</f>
        <v>40832.296147590416</v>
      </c>
      <c r="AX7" s="77">
        <f>'高情景（2001-2060, 2020RMB）'!AX7*$B$73</f>
        <v>41658.675939473149</v>
      </c>
      <c r="AY7" s="237">
        <f>'高情景（2001-2060, 2020RMB）'!AY7*$B$73</f>
        <v>42441.443670904642</v>
      </c>
      <c r="AZ7" s="79">
        <f>'高情景（2001-2060, 2020RMB）'!AZ7*$B$73</f>
        <v>43174.889400911954</v>
      </c>
      <c r="BA7" s="77">
        <f>'高情景（2001-2060, 2020RMB）'!BA7*$B$73</f>
        <v>43853.281060344627</v>
      </c>
      <c r="BB7" s="77">
        <f>'高情景（2001-2060, 2020RMB）'!BB7*$B$73</f>
        <v>44470.918345530728</v>
      </c>
      <c r="BC7" s="77">
        <f>'高情景（2001-2060, 2020RMB）'!BC7*$B$73</f>
        <v>45022.190773138471</v>
      </c>
      <c r="BD7" s="81">
        <f>'高情景（2001-2060, 2020RMB）'!BD7*$B$73</f>
        <v>45501.639352934581</v>
      </c>
      <c r="BE7" s="79">
        <f>'高情景（2001-2060, 2020RMB）'!BE7*$B$73</f>
        <v>45904.021208879843</v>
      </c>
      <c r="BF7" s="77">
        <f>'高情景（2001-2060, 2020RMB）'!BF7*$B$73</f>
        <v>46224.376354170032</v>
      </c>
      <c r="BG7" s="77">
        <f>'高情景（2001-2060, 2020RMB）'!BG7*$B$73</f>
        <v>46458.095705916981</v>
      </c>
      <c r="BH7" s="77">
        <f>'高情景（2001-2060, 2020RMB）'!BH7*$B$73</f>
        <v>46600.989313999067</v>
      </c>
      <c r="BI7" s="237">
        <f>'高情景（2001-2060, 2020RMB）'!BI7*$B$73</f>
        <v>46649.353680194639</v>
      </c>
    </row>
    <row r="8" spans="1:61" x14ac:dyDescent="0.2">
      <c r="A8" s="40" t="s">
        <v>63</v>
      </c>
      <c r="B8" s="37">
        <f>'高情景（2001-2060, 2020RMB）'!B8*$B$73</f>
        <v>621.73762635740661</v>
      </c>
      <c r="C8" s="38">
        <f>'高情景（2001-2060, 2020RMB）'!C8*$B$73</f>
        <v>701.40934312089519</v>
      </c>
      <c r="D8" s="38">
        <f>'高情景（2001-2060, 2020RMB）'!D8*$B$73</f>
        <v>784.023119679194</v>
      </c>
      <c r="E8" s="38">
        <f>'高情景（2001-2060, 2020RMB）'!E8*$B$73</f>
        <v>859.27753805008717</v>
      </c>
      <c r="F8" s="39">
        <f>'高情景（2001-2060, 2020RMB）'!F8*$B$73</f>
        <v>946.84220208606928</v>
      </c>
      <c r="G8" s="37">
        <f>'高情景（2001-2060, 2020RMB）'!G8*$B$73</f>
        <v>1040.4879412701976</v>
      </c>
      <c r="H8" s="38">
        <f>'高情景（2001-2060, 2020RMB）'!H8*$B$73</f>
        <v>1117.5755063168929</v>
      </c>
      <c r="I8" s="38">
        <f>'高情景（2001-2060, 2020RMB）'!I8*$B$73</f>
        <v>1236.8867185783361</v>
      </c>
      <c r="J8" s="38">
        <f>'高情景（2001-2060, 2020RMB）'!J8*$B$73</f>
        <v>1303.3645705985221</v>
      </c>
      <c r="K8" s="39">
        <f>'高情景（2001-2060, 2020RMB）'!K8*$B$73</f>
        <v>1351.3502978409845</v>
      </c>
      <c r="L8" s="37">
        <f>'高情景（2001-2060, 2020RMB）'!L8*$B$73</f>
        <v>1389.3621958929532</v>
      </c>
      <c r="M8" s="38">
        <f>'高情景（2001-2060, 2020RMB）'!M8*$B$73</f>
        <v>1512.2126961264596</v>
      </c>
      <c r="N8" s="38">
        <f>'高情景（2001-2060, 2020RMB）'!N8*$B$73</f>
        <v>1587.9994591149652</v>
      </c>
      <c r="O8" s="38">
        <f>'高情景（2001-2060, 2020RMB）'!O8*$B$73</f>
        <v>1725.1118531088246</v>
      </c>
      <c r="P8" s="39">
        <f>'高情景（2001-2060, 2020RMB）'!P8*$B$73</f>
        <v>1889.9629928040622</v>
      </c>
      <c r="Q8" s="37">
        <f>'高情景（2001-2060, 2020RMB）'!Q8*$B$73</f>
        <v>2059.9329462084656</v>
      </c>
      <c r="R8" s="38">
        <f>'高情景（2001-2060, 2020RMB）'!R8*$B$73</f>
        <v>2185.6428258717096</v>
      </c>
      <c r="S8" s="38">
        <f>'高情景（2001-2060, 2020RMB）'!S8*$B$73</f>
        <v>2316.0799936271524</v>
      </c>
      <c r="T8" s="38">
        <f>'高情景（2001-2060, 2020RMB）'!T8*$B$73</f>
        <v>2479.1704794945354</v>
      </c>
      <c r="U8" s="39">
        <f>'高情景（2001-2060, 2020RMB）'!U8*$B$73</f>
        <v>2105.5093645403431</v>
      </c>
      <c r="V8" s="37">
        <f>'高情景（2001-2060, 2020RMB）'!V8*$B$73</f>
        <v>2351.0073575080228</v>
      </c>
      <c r="W8" s="38">
        <f>'高情景（2001-2060, 2020RMB）'!W8*$B$73</f>
        <v>2299.888371562397</v>
      </c>
      <c r="X8" s="77">
        <f>'高情景（2001-2060, 2020RMB）'!X8*$B$73</f>
        <v>2339.4732121971228</v>
      </c>
      <c r="Y8" s="77">
        <f>'高情景（2001-2060, 2020RMB）'!Y8*$B$73</f>
        <v>2438.4922753793803</v>
      </c>
      <c r="Z8" s="237">
        <f>'高情景（2001-2060, 2020RMB）'!Z8*$B$73</f>
        <v>2566.6739569145693</v>
      </c>
      <c r="AA8" s="79">
        <f>'高情景（2001-2060, 2020RMB）'!AA8*$B$73</f>
        <v>2695.1721841189146</v>
      </c>
      <c r="AB8" s="77">
        <f>'高情景（2001-2060, 2020RMB）'!AB8*$B$73</f>
        <v>2816.7942180462724</v>
      </c>
      <c r="AC8" s="77">
        <f>'高情景（2001-2060, 2020RMB）'!AC8*$B$73</f>
        <v>2930.4159856028468</v>
      </c>
      <c r="AD8" s="77">
        <f>'高情景（2001-2060, 2020RMB）'!AD8*$B$73</f>
        <v>3035.0212395344656</v>
      </c>
      <c r="AE8" s="81">
        <f>'高情景（2001-2060, 2020RMB）'!AE8*$B$73</f>
        <v>3129.7183535432068</v>
      </c>
      <c r="AF8" s="79">
        <f>'高情景（2001-2060, 2020RMB）'!AF8*$B$73</f>
        <v>3214.03042128684</v>
      </c>
      <c r="AG8" s="77">
        <f>'高情景（2001-2060, 2020RMB）'!AG8*$B$73</f>
        <v>3288.785882950207</v>
      </c>
      <c r="AH8" s="77">
        <f>'高情景（2001-2060, 2020RMB）'!AH8*$B$73</f>
        <v>3355.3604232393805</v>
      </c>
      <c r="AI8" s="77">
        <f>'高情景（2001-2060, 2020RMB）'!AI8*$B$73</f>
        <v>3415.3702333592973</v>
      </c>
      <c r="AJ8" s="237">
        <f>'高情景（2001-2060, 2020RMB）'!AJ8*$B$73</f>
        <v>3470.6315074915265</v>
      </c>
      <c r="AK8" s="79">
        <f>'高情景（2001-2060, 2020RMB）'!AK8*$B$73</f>
        <v>3522.7729842401582</v>
      </c>
      <c r="AL8" s="77">
        <f>'高情景（2001-2060, 2020RMB）'!AL8*$B$73</f>
        <v>3572.1082730618696</v>
      </c>
      <c r="AM8" s="77">
        <f>'高情景（2001-2060, 2020RMB）'!AM8*$B$73</f>
        <v>3618.6202148292373</v>
      </c>
      <c r="AN8" s="77">
        <f>'高情景（2001-2060, 2020RMB）'!AN8*$B$73</f>
        <v>3662.3045640414125</v>
      </c>
      <c r="AO8" s="81">
        <f>'高情景（2001-2060, 2020RMB）'!AO8*$B$73</f>
        <v>3703.1695996678259</v>
      </c>
      <c r="AP8" s="79">
        <f>'高情景（2001-2060, 2020RMB）'!AP8*$B$73</f>
        <v>3741.2356727565111</v>
      </c>
      <c r="AQ8" s="77">
        <f>'高情景（2001-2060, 2020RMB）'!AQ8*$B$73</f>
        <v>3776.5346987922362</v>
      </c>
      <c r="AR8" s="77">
        <f>'高情景（2001-2060, 2020RMB）'!AR8*$B$73</f>
        <v>3809.1096028931393</v>
      </c>
      <c r="AS8" s="77">
        <f>'高情景（2001-2060, 2020RMB）'!AS8*$B$73</f>
        <v>3839.0137259338157</v>
      </c>
      <c r="AT8" s="81">
        <f>'高情景（2001-2060, 2020RMB）'!AT8*$B$73</f>
        <v>3866.3101995853253</v>
      </c>
      <c r="AU8" s="79">
        <f>'高情景（2001-2060, 2020RMB）'!AU8*$B$73</f>
        <v>3891.0712980787694</v>
      </c>
      <c r="AV8" s="77">
        <f>'高情景（2001-2060, 2020RMB）'!AV8*$B$73</f>
        <v>3913.3777742384027</v>
      </c>
      <c r="AW8" s="77">
        <f>'高情景（2001-2060, 2020RMB）'!AW8*$B$73</f>
        <v>3933.3181870037665</v>
      </c>
      <c r="AX8" s="77">
        <f>'高情景（2001-2060, 2020RMB）'!AX8*$B$73</f>
        <v>3950.9882272781037</v>
      </c>
      <c r="AY8" s="237">
        <f>'高情景（2001-2060, 2020RMB）'!AY8*$B$73</f>
        <v>3966.4900485136441</v>
      </c>
      <c r="AZ8" s="79">
        <f>'高情景（2001-2060, 2020RMB）'!AZ8*$B$73</f>
        <v>3979.9316079825189</v>
      </c>
      <c r="BA8" s="77">
        <f>'高情景（2001-2060, 2020RMB）'!BA8*$B$73</f>
        <v>3991.4260241965053</v>
      </c>
      <c r="BB8" s="77">
        <f>'高情景（2001-2060, 2020RMB）'!BB8*$B$73</f>
        <v>4001.0909554371106</v>
      </c>
      <c r="BC8" s="77">
        <f>'高情景（2001-2060, 2020RMB）'!BC8*$B$73</f>
        <v>4009.0480038503429</v>
      </c>
      <c r="BD8" s="81">
        <f>'高情景（2001-2060, 2020RMB）'!BD8*$B$73</f>
        <v>4015.4221490547311</v>
      </c>
      <c r="BE8" s="79">
        <f>'高情景（2001-2060, 2020RMB）'!BE8*$B$73</f>
        <v>4020.3412147144722</v>
      </c>
      <c r="BF8" s="77">
        <f>'高情景（2001-2060, 2020RMB）'!BF8*$B$73</f>
        <v>4023.9353710489013</v>
      </c>
      <c r="BG8" s="77">
        <f>'高情景（2001-2060, 2020RMB）'!BG8*$B$73</f>
        <v>4026.3366757904964</v>
      </c>
      <c r="BH8" s="77">
        <f>'高情景（2001-2060, 2020RMB）'!BH8*$B$73</f>
        <v>4027.6786556707229</v>
      </c>
      <c r="BI8" s="237">
        <f>'高情景（2001-2060, 2020RMB）'!BI8*$B$73</f>
        <v>4028.0959301114399</v>
      </c>
    </row>
    <row r="9" spans="1:61" x14ac:dyDescent="0.2">
      <c r="A9" s="40" t="s">
        <v>64</v>
      </c>
      <c r="B9" s="37">
        <f>'高情景（2001-2060, 2020RMB）'!B9*$B$73</f>
        <v>1347.7673940303803</v>
      </c>
      <c r="C9" s="38">
        <f>'高情景（2001-2060, 2020RMB）'!C9*$B$73</f>
        <v>1430.156352213399</v>
      </c>
      <c r="D9" s="38">
        <f>'高情景（2001-2060, 2020RMB）'!D9*$B$73</f>
        <v>1516.2562216962042</v>
      </c>
      <c r="E9" s="38">
        <f>'高情景（2001-2060, 2020RMB）'!E9*$B$73</f>
        <v>1547.534273804351</v>
      </c>
      <c r="F9" s="39">
        <f>'高情景（2001-2060, 2020RMB）'!F9*$B$73</f>
        <v>1689.363091931338</v>
      </c>
      <c r="G9" s="37">
        <f>'高情景（2001-2060, 2020RMB）'!G9*$B$73</f>
        <v>2165.0164621977192</v>
      </c>
      <c r="H9" s="38">
        <f>'高情景（2001-2060, 2020RMB）'!H9*$B$73</f>
        <v>3061.7955148639662</v>
      </c>
      <c r="I9" s="38">
        <f>'高情景（2001-2060, 2020RMB）'!I9*$B$73</f>
        <v>3429.7288409109169</v>
      </c>
      <c r="J9" s="38">
        <f>'高情景（2001-2060, 2020RMB）'!J9*$B$73</f>
        <v>4091.0322632234879</v>
      </c>
      <c r="K9" s="39">
        <f>'高情景（2001-2060, 2020RMB）'!K9*$B$73</f>
        <v>4509.1328253853526</v>
      </c>
      <c r="L9" s="37">
        <f>'高情景（2001-2060, 2020RMB）'!L9*$B$73</f>
        <v>4987.390817657064</v>
      </c>
      <c r="M9" s="38">
        <f>'高情景（2001-2060, 2020RMB）'!M9*$B$73</f>
        <v>5592.9147480115871</v>
      </c>
      <c r="N9" s="38">
        <f>'高情景（2001-2060, 2020RMB）'!N9*$B$73</f>
        <v>6411.0259637493928</v>
      </c>
      <c r="O9" s="38">
        <f>'高情景（2001-2060, 2020RMB）'!O9*$B$73</f>
        <v>7198.2825882291809</v>
      </c>
      <c r="P9" s="39">
        <f>'高情景（2001-2060, 2020RMB）'!P9*$B$73</f>
        <v>8646.4873926158689</v>
      </c>
      <c r="Q9" s="37">
        <f>'高情景（2001-2060, 2020RMB）'!Q9*$B$73</f>
        <v>9077.2806174726575</v>
      </c>
      <c r="R9" s="38">
        <f>'高情景（2001-2060, 2020RMB）'!R9*$B$73</f>
        <v>9413.2889940005916</v>
      </c>
      <c r="S9" s="38">
        <f>'高情景（2001-2060, 2020RMB）'!S9*$B$73</f>
        <v>9899.101919664623</v>
      </c>
      <c r="T9" s="38">
        <f>'高情景（2001-2060, 2020RMB）'!T9*$B$73</f>
        <v>10558.966690894093</v>
      </c>
      <c r="U9" s="39">
        <f>'高情景（2001-2060, 2020RMB）'!U9*$B$73</f>
        <v>11518.040116145148</v>
      </c>
      <c r="V9" s="37">
        <f>'高情景（2001-2060, 2020RMB）'!V9*$B$73</f>
        <v>12010.857614349379</v>
      </c>
      <c r="W9" s="38">
        <f>'高情景（2001-2060, 2020RMB）'!W9*$B$73</f>
        <v>12469.938513456913</v>
      </c>
      <c r="X9" s="77">
        <f>'高情景（2001-2060, 2020RMB）'!X9*$B$73</f>
        <v>12821.242772197318</v>
      </c>
      <c r="Y9" s="77">
        <f>'高情景（2001-2060, 2020RMB）'!Y9*$B$73</f>
        <v>13702.121263243494</v>
      </c>
      <c r="Z9" s="237">
        <f>'高情景（2001-2060, 2020RMB）'!Z9*$B$73</f>
        <v>14839.789248593988</v>
      </c>
      <c r="AA9" s="79">
        <f>'高情景（2001-2060, 2020RMB）'!AA9*$B$73</f>
        <v>15952.892768629534</v>
      </c>
      <c r="AB9" s="77">
        <f>'高情景（2001-2060, 2020RMB）'!AB9*$B$73</f>
        <v>16982.795088898736</v>
      </c>
      <c r="AC9" s="77">
        <f>'高情景（2001-2060, 2020RMB）'!AC9*$B$73</f>
        <v>17944.125536754524</v>
      </c>
      <c r="AD9" s="77">
        <f>'高情景（2001-2060, 2020RMB）'!AD9*$B$73</f>
        <v>18860.978898028534</v>
      </c>
      <c r="AE9" s="81">
        <f>'高情景（2001-2060, 2020RMB）'!AE9*$B$73</f>
        <v>19766.071199051323</v>
      </c>
      <c r="AF9" s="79">
        <f>'高情景（2001-2060, 2020RMB）'!AF9*$B$73</f>
        <v>20691.917953479759</v>
      </c>
      <c r="AG9" s="77">
        <f>'高情景（2001-2060, 2020RMB）'!AG9*$B$73</f>
        <v>21642.836395896509</v>
      </c>
      <c r="AH9" s="77">
        <f>'高情景（2001-2060, 2020RMB）'!AH9*$B$73</f>
        <v>22614.869570234077</v>
      </c>
      <c r="AI9" s="77">
        <f>'高情景（2001-2060, 2020RMB）'!AI9*$B$73</f>
        <v>23603.36518096727</v>
      </c>
      <c r="AJ9" s="237">
        <f>'高情景（2001-2060, 2020RMB）'!AJ9*$B$73</f>
        <v>24602.947336714402</v>
      </c>
      <c r="AK9" s="79">
        <f>'高情景（2001-2060, 2020RMB）'!AK9*$B$73</f>
        <v>25608.094133884486</v>
      </c>
      <c r="AL9" s="77">
        <f>'高情景（2001-2060, 2020RMB）'!AL9*$B$73</f>
        <v>26615.105162884243</v>
      </c>
      <c r="AM9" s="77">
        <f>'高情景（2001-2060, 2020RMB）'!AM9*$B$73</f>
        <v>27620.65120705236</v>
      </c>
      <c r="AN9" s="77">
        <f>'高情景（2001-2060, 2020RMB）'!AN9*$B$73</f>
        <v>28621.238905466402</v>
      </c>
      <c r="AO9" s="81">
        <f>'高情景（2001-2060, 2020RMB）'!AO9*$B$73</f>
        <v>29613.226052118851</v>
      </c>
      <c r="AP9" s="79">
        <f>'高情景（2001-2060, 2020RMB）'!AP9*$B$73</f>
        <v>30592.839097178778</v>
      </c>
      <c r="AQ9" s="77">
        <f>'高情景（2001-2060, 2020RMB）'!AQ9*$B$73</f>
        <v>31556.192798743876</v>
      </c>
      <c r="AR9" s="77">
        <f>'高情景（2001-2060, 2020RMB）'!AR9*$B$73</f>
        <v>32499.311943043056</v>
      </c>
      <c r="AS9" s="77">
        <f>'高情景（2001-2060, 2020RMB）'!AS9*$B$73</f>
        <v>33418.155019741651</v>
      </c>
      <c r="AT9" s="81">
        <f>'高情景（2001-2060, 2020RMB）'!AT9*$B$73</f>
        <v>34308.639707280403</v>
      </c>
      <c r="AU9" s="79">
        <f>'高情景（2001-2060, 2020RMB）'!AU9*$B$73</f>
        <v>35166.669991544361</v>
      </c>
      <c r="AV9" s="77">
        <f>'高情景（2001-2060, 2020RMB）'!AV9*$B$73</f>
        <v>35988.164710140001</v>
      </c>
      <c r="AW9" s="77">
        <f>'高情景（2001-2060, 2020RMB）'!AW9*$B$73</f>
        <v>36769.087284717425</v>
      </c>
      <c r="AX9" s="77">
        <f>'高情景（2001-2060, 2020RMB）'!AX9*$B$73</f>
        <v>37505.476375686609</v>
      </c>
      <c r="AY9" s="237">
        <f>'高情景（2001-2060, 2020RMB）'!AY9*$B$73</f>
        <v>38193.477167909892</v>
      </c>
      <c r="AZ9" s="79">
        <f>'高情景（2001-2060, 2020RMB）'!AZ9*$B$73</f>
        <v>38829.372973096724</v>
      </c>
      <c r="BA9" s="77">
        <f>'高情景（2001-2060, 2020RMB）'!BA9*$B$73</f>
        <v>39409.616815221729</v>
      </c>
      <c r="BB9" s="77">
        <f>'高情景（2001-2060, 2020RMB）'!BB9*$B$73</f>
        <v>39930.86264986029</v>
      </c>
      <c r="BC9" s="77">
        <f>'高情景（2001-2060, 2020RMB）'!BC9*$B$73</f>
        <v>40389.995857371883</v>
      </c>
      <c r="BD9" s="81">
        <f>'高情景（2001-2060, 2020RMB）'!BD9*$B$73</f>
        <v>40784.162643764517</v>
      </c>
      <c r="BE9" s="79">
        <f>'高情景（2001-2060, 2020RMB）'!BE9*$B$73</f>
        <v>41110.797982213007</v>
      </c>
      <c r="BF9" s="77">
        <f>'高情景（2001-2060, 2020RMB）'!BF9*$B$73</f>
        <v>41367.651732839084</v>
      </c>
      <c r="BG9" s="77">
        <f>'高情景（2001-2060, 2020RMB）'!BG9*$B$73</f>
        <v>41552.812588665758</v>
      </c>
      <c r="BH9" s="77">
        <f>'高情景（2001-2060, 2020RMB）'!BH9*$B$73</f>
        <v>41664.729511727906</v>
      </c>
      <c r="BI9" s="237">
        <f>'高情景（2001-2060, 2020RMB）'!BI9*$B$73</f>
        <v>41702.230345102864</v>
      </c>
    </row>
    <row r="10" spans="1:61" x14ac:dyDescent="0.2">
      <c r="A10" s="40" t="s">
        <v>65</v>
      </c>
      <c r="B10" s="37">
        <f>'高情景（2001-2060, 2020RMB）'!B10*$B$73</f>
        <v>1219.0212583278549</v>
      </c>
      <c r="C10" s="38">
        <f>'高情景（2001-2060, 2020RMB）'!C10*$B$73</f>
        <v>1373.1900105983616</v>
      </c>
      <c r="D10" s="38">
        <f>'高情景（2001-2060, 2020RMB）'!D10*$B$73</f>
        <v>1544.1701634192118</v>
      </c>
      <c r="E10" s="38">
        <f>'高情景（2001-2060, 2020RMB）'!E10*$B$73</f>
        <v>1676.9370442829156</v>
      </c>
      <c r="F10" s="39">
        <f>'高情景（2001-2060, 2020RMB）'!F10*$B$73</f>
        <v>1914.2880443395622</v>
      </c>
      <c r="G10" s="37">
        <f>'高情景（2001-2060, 2020RMB）'!G10*$B$73</f>
        <v>2240.6985755238452</v>
      </c>
      <c r="H10" s="38">
        <f>'高情景（2001-2060, 2020RMB）'!H10*$B$73</f>
        <v>2762.4647165029232</v>
      </c>
      <c r="I10" s="38">
        <f>'高情景（2001-2060, 2020RMB）'!I10*$B$73</f>
        <v>2729.5411431597586</v>
      </c>
      <c r="J10" s="38">
        <f>'高情景（2001-2060, 2020RMB）'!J10*$B$73</f>
        <v>3514.7004494341772</v>
      </c>
      <c r="K10" s="39">
        <f>'高情景（2001-2060, 2020RMB）'!K10*$B$73</f>
        <v>4087.449151662021</v>
      </c>
      <c r="L10" s="37">
        <f>'高情景（2001-2060, 2020RMB）'!L10*$B$73</f>
        <v>4506.2057061483838</v>
      </c>
      <c r="M10" s="38">
        <f>'高情景（2001-2060, 2020RMB）'!M10*$B$73</f>
        <v>4876.1561524196823</v>
      </c>
      <c r="N10" s="38">
        <f>'高情景（2001-2060, 2020RMB）'!N10*$B$73</f>
        <v>5486.7901884874836</v>
      </c>
      <c r="O10" s="38">
        <f>'高情景（2001-2060, 2020RMB）'!O10*$B$73</f>
        <v>5851.371938180193</v>
      </c>
      <c r="P10" s="39">
        <f>'高情景（2001-2060, 2020RMB）'!P10*$B$73</f>
        <v>6538.4570630046546</v>
      </c>
      <c r="Q10" s="37">
        <f>'高情景（2001-2060, 2020RMB）'!Q10*$B$73</f>
        <v>7564.3096872579927</v>
      </c>
      <c r="R10" s="38">
        <f>'高情景（2001-2060, 2020RMB）'!R10*$B$73</f>
        <v>8287.0354913464689</v>
      </c>
      <c r="S10" s="38">
        <f>'高情景（2001-2060, 2020RMB）'!S10*$B$73</f>
        <v>9059.7216461973221</v>
      </c>
      <c r="T10" s="38">
        <f>'高情景（2001-2060, 2020RMB）'!T10*$B$73</f>
        <v>9754.9959835948321</v>
      </c>
      <c r="U10" s="39">
        <f>'高情景（2001-2060, 2020RMB）'!U10*$B$73</f>
        <v>10114.073347389278</v>
      </c>
      <c r="V10" s="37">
        <f>'高情景（2001-2060, 2020RMB）'!V10*$B$73</f>
        <v>10213.975076695173</v>
      </c>
      <c r="W10" s="38">
        <f>'高情景（2001-2060, 2020RMB）'!W10*$B$73</f>
        <v>9508.7032670198314</v>
      </c>
      <c r="X10" s="77">
        <f>'高情景（2001-2060, 2020RMB）'!X10*$B$73</f>
        <v>9730.0643529031149</v>
      </c>
      <c r="Y10" s="77">
        <f>'高情景（2001-2060, 2020RMB）'!Y10*$B$73</f>
        <v>10282.173497823856</v>
      </c>
      <c r="Z10" s="237">
        <f>'高情景（2001-2060, 2020RMB）'!Z10*$B$73</f>
        <v>10990.257870756259</v>
      </c>
      <c r="AA10" s="79">
        <f>'高情景（2001-2060, 2020RMB）'!AA10*$B$73</f>
        <v>11681.22656830553</v>
      </c>
      <c r="AB10" s="77">
        <f>'高情景（2001-2060, 2020RMB）'!AB10*$B$73</f>
        <v>12320.553057407196</v>
      </c>
      <c r="AC10" s="77">
        <f>'高情景（2001-2060, 2020RMB）'!AC10*$B$73</f>
        <v>12916.999965322708</v>
      </c>
      <c r="AD10" s="77">
        <f>'高情景（2001-2060, 2020RMB）'!AD10*$B$73</f>
        <v>13483.769548002709</v>
      </c>
      <c r="AE10" s="81">
        <f>'高情景（2001-2060, 2020RMB）'!AE10*$B$73</f>
        <v>14038.079599832508</v>
      </c>
      <c r="AF10" s="79">
        <f>'高情景（2001-2060, 2020RMB）'!AF10*$B$73</f>
        <v>14596.628383492725</v>
      </c>
      <c r="AG10" s="77">
        <f>'高情景（2001-2060, 2020RMB）'!AG10*$B$73</f>
        <v>15161.445715784626</v>
      </c>
      <c r="AH10" s="77">
        <f>'高情景（2001-2060, 2020RMB）'!AH10*$B$73</f>
        <v>15730.404140845028</v>
      </c>
      <c r="AI10" s="77">
        <f>'高情景（2001-2060, 2020RMB）'!AI10*$B$73</f>
        <v>16301.153438399593</v>
      </c>
      <c r="AJ10" s="237">
        <f>'高情景（2001-2060, 2020RMB）'!AJ10*$B$73</f>
        <v>16871.122078748696</v>
      </c>
      <c r="AK10" s="79">
        <f>'高情景（2001-2060, 2020RMB）'!AK10*$B$73</f>
        <v>17437.735766617821</v>
      </c>
      <c r="AL10" s="77">
        <f>'高情景（2001-2060, 2020RMB）'!AL10*$B$73</f>
        <v>17999.122242084773</v>
      </c>
      <c r="AM10" s="77">
        <f>'高情景（2001-2060, 2020RMB）'!AM10*$B$73</f>
        <v>18553.575389252019</v>
      </c>
      <c r="AN10" s="77">
        <f>'高情景（2001-2060, 2020RMB）'!AN10*$B$73</f>
        <v>19099.363580264835</v>
      </c>
      <c r="AO10" s="81">
        <f>'高情景（2001-2060, 2020RMB）'!AO10*$B$73</f>
        <v>19634.738359028841</v>
      </c>
      <c r="AP10" s="79">
        <f>'高情景（2001-2060, 2020RMB）'!AP10*$B$73</f>
        <v>20157.94350344174</v>
      </c>
      <c r="AQ10" s="77">
        <f>'高情景（2001-2060, 2020RMB）'!AQ10*$B$73</f>
        <v>20667.224403082</v>
      </c>
      <c r="AR10" s="77">
        <f>'高情景（2001-2060, 2020RMB）'!AR10*$B$73</f>
        <v>21160.837684449882</v>
      </c>
      <c r="AS10" s="77">
        <f>'高情景（2001-2060, 2020RMB）'!AS10*$B$73</f>
        <v>21637.061011611535</v>
      </c>
      <c r="AT10" s="81">
        <f>'高情景（2001-2060, 2020RMB）'!AT10*$B$73</f>
        <v>22094.202986527565</v>
      </c>
      <c r="AU10" s="79">
        <f>'高情景（2001-2060, 2020RMB）'!AU10*$B$73</f>
        <v>22530.613070509531</v>
      </c>
      <c r="AV10" s="77">
        <f>'高情景（2001-2060, 2020RMB）'!AV10*$B$73</f>
        <v>22944.691446198689</v>
      </c>
      <c r="AW10" s="77">
        <f>'高情景（2001-2060, 2020RMB）'!AW10*$B$73</f>
        <v>23334.89873824393</v>
      </c>
      <c r="AX10" s="77">
        <f>'高情景（2001-2060, 2020RMB）'!AX10*$B$73</f>
        <v>23699.76551050194</v>
      </c>
      <c r="AY10" s="237">
        <f>'高情景（2001-2060, 2020RMB）'!AY10*$B$73</f>
        <v>24037.901458115153</v>
      </c>
      <c r="AZ10" s="79">
        <f>'高情景（2001-2060, 2020RMB）'!AZ10*$B$73</f>
        <v>24348.004214255772</v>
      </c>
      <c r="BA10" s="77">
        <f>'高情景（2001-2060, 2020RMB）'!BA10*$B$73</f>
        <v>24628.867693649798</v>
      </c>
      <c r="BB10" s="77">
        <f>'高情景（2001-2060, 2020RMB）'!BB10*$B$73</f>
        <v>24879.389898206333</v>
      </c>
      <c r="BC10" s="77">
        <f>'高情景（2001-2060, 2020RMB）'!BC10*$B$73</f>
        <v>25098.580114145403</v>
      </c>
      <c r="BD10" s="81">
        <f>'高情景（2001-2060, 2020RMB）'!BD10*$B$73</f>
        <v>25285.5654349043</v>
      </c>
      <c r="BE10" s="79">
        <f>'高情景（2001-2060, 2020RMB）'!BE10*$B$73</f>
        <v>25439.596549761449</v>
      </c>
      <c r="BF10" s="77">
        <f>'高情景（2001-2060, 2020RMB）'!BF10*$B$73</f>
        <v>25560.05274448467</v>
      </c>
      <c r="BG10" s="77">
        <f>'高情景（2001-2060, 2020RMB）'!BG10*$B$73</f>
        <v>25646.446067318309</v>
      </c>
      <c r="BH10" s="77">
        <f>'高情景（2001-2060, 2020RMB）'!BH10*$B$73</f>
        <v>25698.42462119323</v>
      </c>
      <c r="BI10" s="237">
        <f>'高情景（2001-2060, 2020RMB）'!BI10*$B$73</f>
        <v>25715.774951081628</v>
      </c>
    </row>
    <row r="11" spans="1:61" x14ac:dyDescent="0.2">
      <c r="A11" s="41" t="s">
        <v>66</v>
      </c>
      <c r="B11" s="42">
        <f>'高情景（2001-2060, 2020RMB）'!B11*$B$73</f>
        <v>4399.2839520758689</v>
      </c>
      <c r="C11" s="43">
        <f>'高情景（2001-2060, 2020RMB）'!C11*$B$73</f>
        <v>5101.6409305548195</v>
      </c>
      <c r="D11" s="43">
        <f>'高情景（2001-2060, 2020RMB）'!D11*$B$73</f>
        <v>5706.6329485801625</v>
      </c>
      <c r="E11" s="43">
        <f>'高情景（2001-2060, 2020RMB）'!E11*$B$73</f>
        <v>6273.0917975100583</v>
      </c>
      <c r="F11" s="44">
        <f>'高情景（2001-2060, 2020RMB）'!F11*$B$73</f>
        <v>7163.2289874958215</v>
      </c>
      <c r="G11" s="42">
        <f>'高情景（2001-2060, 2020RMB）'!G11*$B$73</f>
        <v>8013.4462092884878</v>
      </c>
      <c r="H11" s="43">
        <f>'高情景（2001-2060, 2020RMB）'!H11*$B$73</f>
        <v>8976.197423395437</v>
      </c>
      <c r="I11" s="43">
        <f>'高情景（2001-2060, 2020RMB）'!I11*$B$73</f>
        <v>9940.0554716686747</v>
      </c>
      <c r="J11" s="43">
        <f>'高情景（2001-2060, 2020RMB）'!J11*$B$73</f>
        <v>11241.233719102325</v>
      </c>
      <c r="K11" s="44">
        <f>'高情景（2001-2060, 2020RMB）'!K11*$B$73</f>
        <v>12030.154213327729</v>
      </c>
      <c r="L11" s="42">
        <f>'高情景（2001-2060, 2020RMB）'!L11*$B$73</f>
        <v>13152.04700770911</v>
      </c>
      <c r="M11" s="43">
        <f>'高情景（2001-2060, 2020RMB）'!M11*$B$73</f>
        <v>14753.084208486993</v>
      </c>
      <c r="N11" s="43">
        <f>'高情景（2001-2060, 2020RMB）'!N11*$B$73</f>
        <v>16433.371640329231</v>
      </c>
      <c r="O11" s="43">
        <f>'高情景（2001-2060, 2020RMB）'!O11*$B$73</f>
        <v>18377.487349479274</v>
      </c>
      <c r="P11" s="44">
        <f>'高情景（2001-2060, 2020RMB）'!P11*$B$73</f>
        <v>21018.334023345262</v>
      </c>
      <c r="Q11" s="42">
        <f>'高情景（2001-2060, 2020RMB）'!Q11*$B$73</f>
        <v>23727.769933448726</v>
      </c>
      <c r="R11" s="43">
        <f>'高情景（2001-2060, 2020RMB）'!R11*$B$73</f>
        <v>25997.521706091175</v>
      </c>
      <c r="S11" s="43">
        <f>'高情景（2001-2060, 2020RMB）'!S11*$B$73</f>
        <v>28619.820921456478</v>
      </c>
      <c r="T11" s="43">
        <f>'高情景（2001-2060, 2020RMB）'!T11*$B$73</f>
        <v>31533.437732821782</v>
      </c>
      <c r="U11" s="44">
        <f>'高情景（2001-2060, 2020RMB）'!U11*$B$73</f>
        <v>32759.587336583696</v>
      </c>
      <c r="V11" s="42">
        <f>'高情景（2001-2060, 2020RMB）'!V11*$B$73</f>
        <v>34240.431142295572</v>
      </c>
      <c r="W11" s="43">
        <f>'高情景（2001-2060, 2020RMB）'!W11*$B$73</f>
        <v>36055.461019772934</v>
      </c>
      <c r="X11" s="83">
        <f>'高情景（2001-2060, 2020RMB）'!X11*$B$73</f>
        <v>37307.760600539099</v>
      </c>
      <c r="Y11" s="83">
        <f>'高情景（2001-2060, 2020RMB）'!Y11*$B$73</f>
        <v>40480.365280211074</v>
      </c>
      <c r="Z11" s="238">
        <f>'高情景（2001-2060, 2020RMB）'!Z11*$B$73</f>
        <v>44638.832602813687</v>
      </c>
      <c r="AA11" s="85">
        <f>'高情景（2001-2060, 2020RMB）'!AA11*$B$73</f>
        <v>48751.613054868852</v>
      </c>
      <c r="AB11" s="83">
        <f>'高情景（2001-2060, 2020RMB）'!AB11*$B$73</f>
        <v>52583.113346080841</v>
      </c>
      <c r="AC11" s="83">
        <f>'高情景（2001-2060, 2020RMB）'!AC11*$B$73</f>
        <v>56181.387249748412</v>
      </c>
      <c r="AD11" s="83">
        <f>'高情景（2001-2060, 2020RMB）'!AD11*$B$73</f>
        <v>59642.514330913698</v>
      </c>
      <c r="AE11" s="86">
        <f>'高情景（2001-2060, 2020RMB）'!AE11*$B$73</f>
        <v>63107.50485850234</v>
      </c>
      <c r="AF11" s="85">
        <f>'高情景（2001-2060, 2020RMB）'!AF11*$B$73</f>
        <v>66723.481759402988</v>
      </c>
      <c r="AG11" s="83">
        <f>'高情景（2001-2060, 2020RMB）'!AG11*$B$73</f>
        <v>70515.079267810244</v>
      </c>
      <c r="AH11" s="83">
        <f>'高情景（2001-2060, 2020RMB）'!AH11*$B$73</f>
        <v>74469.241672736418</v>
      </c>
      <c r="AI11" s="83">
        <f>'高情景（2001-2060, 2020RMB）'!AI11*$B$73</f>
        <v>78568.372874237946</v>
      </c>
      <c r="AJ11" s="238">
        <f>'高情景（2001-2060, 2020RMB）'!AJ11*$B$73</f>
        <v>82789.807229824553</v>
      </c>
      <c r="AK11" s="85">
        <f>'高情景（2001-2060, 2020RMB）'!AK11*$B$73</f>
        <v>87108.806272289541</v>
      </c>
      <c r="AL11" s="83">
        <f>'高情景（2001-2060, 2020RMB）'!AL11*$B$73</f>
        <v>91510.098844024906</v>
      </c>
      <c r="AM11" s="83">
        <f>'高情景（2001-2060, 2020RMB）'!AM11*$B$73</f>
        <v>95979.90113299033</v>
      </c>
      <c r="AN11" s="83">
        <f>'高情景（2001-2060, 2020RMB）'!AN11*$B$73</f>
        <v>100502.78291416392</v>
      </c>
      <c r="AO11" s="86">
        <f>'高情景（2001-2060, 2020RMB）'!AO11*$B$73</f>
        <v>105061.66343640133</v>
      </c>
      <c r="AP11" s="85">
        <f>'高情景（2001-2060, 2020RMB）'!AP11*$B$73</f>
        <v>109637.82881932765</v>
      </c>
      <c r="AQ11" s="83">
        <f>'高情景（2001-2060, 2020RMB）'!AQ11*$B$73</f>
        <v>114210.97330608178</v>
      </c>
      <c r="AR11" s="83">
        <f>'高情景（2001-2060, 2020RMB）'!AR11*$B$73</f>
        <v>118759.26653240585</v>
      </c>
      <c r="AS11" s="83">
        <f>'高情景（2001-2060, 2020RMB）'!AS11*$B$73</f>
        <v>123259.44870396712</v>
      </c>
      <c r="AT11" s="86">
        <f>'高情景（2001-2060, 2020RMB）'!AT11*$B$73</f>
        <v>127686.95521680066</v>
      </c>
      <c r="AU11" s="85">
        <f>'高情景（2001-2060, 2020RMB）'!AU11*$B$73</f>
        <v>132016.07180750623</v>
      </c>
      <c r="AV11" s="83">
        <f>'高情景（2001-2060, 2020RMB）'!AV11*$B$73</f>
        <v>136220.12078035527</v>
      </c>
      <c r="AW11" s="83">
        <f>'高情景（2001-2060, 2020RMB）'!AW11*$B$73</f>
        <v>140271.67823108629</v>
      </c>
      <c r="AX11" s="83">
        <f>'高情景（2001-2060, 2020RMB）'!AX11*$B$73</f>
        <v>144142.82147903595</v>
      </c>
      <c r="AY11" s="238">
        <f>'高情景（2001-2060, 2020RMB）'!AY11*$B$73</f>
        <v>147805.40514158798</v>
      </c>
      <c r="AZ11" s="85">
        <f>'高情景（2001-2060, 2020RMB）'!AZ11*$B$73</f>
        <v>151231.36345328315</v>
      </c>
      <c r="BA11" s="83">
        <f>'高情景（2001-2060, 2020RMB）'!BA11*$B$73</f>
        <v>154393.03556616401</v>
      </c>
      <c r="BB11" s="83">
        <f>'高情景（2001-2060, 2020RMB）'!BB11*$B$73</f>
        <v>157263.50969206891</v>
      </c>
      <c r="BC11" s="83">
        <f>'高情景（2001-2060, 2020RMB）'!BC11*$B$73</f>
        <v>159816.9810893267</v>
      </c>
      <c r="BD11" s="86">
        <f>'高情景（2001-2060, 2020RMB）'!BD11*$B$73</f>
        <v>162029.11808643193</v>
      </c>
      <c r="BE11" s="85">
        <f>'高情景（2001-2060, 2020RMB）'!BE11*$B$73</f>
        <v>163877.42960669714</v>
      </c>
      <c r="BF11" s="83">
        <f>'高情景（2001-2060, 2020RMB）'!BF11*$B$73</f>
        <v>165341.62704440448</v>
      </c>
      <c r="BG11" s="83">
        <f>'高情景（2001-2060, 2020RMB）'!BG11*$B$73</f>
        <v>166403.97287808981</v>
      </c>
      <c r="BH11" s="83">
        <f>'高情景（2001-2060, 2020RMB）'!BH11*$B$73</f>
        <v>167049.60812169421</v>
      </c>
      <c r="BI11" s="238">
        <f>'高情景（2001-2060, 2020RMB）'!BI11*$B$73</f>
        <v>167266.85063725669</v>
      </c>
    </row>
    <row r="12" spans="1:61" x14ac:dyDescent="0.2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8"/>
      <c r="X12" s="90"/>
      <c r="Y12" s="90"/>
      <c r="Z12" s="239"/>
      <c r="AA12" s="240"/>
      <c r="AB12" s="90"/>
      <c r="AC12" s="90"/>
      <c r="AD12" s="90"/>
      <c r="AE12" s="239"/>
      <c r="AF12" s="240"/>
      <c r="AG12" s="90"/>
      <c r="AH12" s="90"/>
      <c r="AI12" s="90"/>
      <c r="AJ12" s="239"/>
      <c r="AK12" s="240"/>
      <c r="AL12" s="90"/>
      <c r="AM12" s="90"/>
      <c r="AN12" s="90"/>
      <c r="AO12" s="239"/>
      <c r="AP12" s="240"/>
      <c r="AQ12" s="90"/>
      <c r="AR12" s="90"/>
      <c r="AS12" s="90"/>
      <c r="AT12" s="239"/>
      <c r="AU12" s="240"/>
      <c r="AV12" s="90"/>
      <c r="AW12" s="90"/>
      <c r="AX12" s="90"/>
      <c r="AY12" s="239"/>
      <c r="AZ12" s="240"/>
      <c r="BA12" s="90"/>
      <c r="BB12" s="90"/>
      <c r="BC12" s="90"/>
      <c r="BD12" s="239"/>
      <c r="BE12" s="240"/>
      <c r="BF12" s="90"/>
      <c r="BG12" s="90"/>
      <c r="BH12" s="90"/>
      <c r="BI12" s="239"/>
    </row>
    <row r="13" spans="1:61" x14ac:dyDescent="0.2">
      <c r="A13" s="33" t="s">
        <v>14</v>
      </c>
      <c r="B13" s="34">
        <f>'高情景（2001-2060, 2020RMB）'!B13*$B$73</f>
        <v>11360.305148771144</v>
      </c>
      <c r="C13" s="35">
        <f>'高情景（2001-2060, 2020RMB）'!C13*$B$73</f>
        <v>12298.062693286282</v>
      </c>
      <c r="D13" s="35">
        <f>'高情景（2001-2060, 2020RMB）'!D13*$B$73</f>
        <v>13884.790875628891</v>
      </c>
      <c r="E13" s="35">
        <f>'高情景（2001-2060, 2020RMB）'!E13*$B$73</f>
        <v>15422.095104095906</v>
      </c>
      <c r="F13" s="5">
        <f>'高情景（2001-2060, 2020RMB）'!F13*$B$73</f>
        <v>17592.823233998242</v>
      </c>
      <c r="G13" s="34">
        <f>'高情景（2001-2060, 2020RMB）'!G13*$B$73</f>
        <v>20024.670878731729</v>
      </c>
      <c r="H13" s="35">
        <f>'高情景（2001-2060, 2020RMB）'!H13*$B$73</f>
        <v>22498.315163918967</v>
      </c>
      <c r="I13" s="35">
        <f>'高情景（2001-2060, 2020RMB）'!I13*$B$73</f>
        <v>24625.937654813672</v>
      </c>
      <c r="J13" s="35">
        <f>'高情景（2001-2060, 2020RMB）'!J13*$B$73</f>
        <v>25871.065445139207</v>
      </c>
      <c r="K13" s="5">
        <f>'高情景（2001-2060, 2020RMB）'!K13*$B$73</f>
        <v>28934.018460247236</v>
      </c>
      <c r="L13" s="34">
        <f>'高情景（2001-2060, 2020RMB）'!L13*$B$73</f>
        <v>31652.799458352747</v>
      </c>
      <c r="M13" s="46">
        <f>'高情景（2001-2060, 2020RMB）'!M13*$B$73</f>
        <v>33124.32229745431</v>
      </c>
      <c r="N13" s="46">
        <f>'高情景（2001-2060, 2020RMB）'!N13*$B$73</f>
        <v>34518.444056519606</v>
      </c>
      <c r="O13" s="46">
        <f>'高情景（2001-2060, 2020RMB）'!O13*$B$73</f>
        <v>35827.085847351853</v>
      </c>
      <c r="P13" s="47">
        <f>'高情景（2001-2060, 2020RMB）'!P13*$B$73</f>
        <v>36086.373868234325</v>
      </c>
      <c r="Q13" s="48">
        <f>'高情景（2001-2060, 2020RMB）'!Q13*$B$73</f>
        <v>37149.335570071082</v>
      </c>
      <c r="R13" s="46">
        <f>'高情景（2001-2060, 2020RMB）'!R13*$B$73</f>
        <v>39938.398266727323</v>
      </c>
      <c r="S13" s="46">
        <f>'高情景（2001-2060, 2020RMB）'!S13*$B$73</f>
        <v>42210.749247921012</v>
      </c>
      <c r="T13" s="46">
        <f>'高情景（2001-2060, 2020RMB）'!T13*$B$73</f>
        <v>43185.307729585511</v>
      </c>
      <c r="U13" s="47">
        <f>'高情景（2001-2060, 2020RMB）'!U13*$B$73</f>
        <v>43101.259119279217</v>
      </c>
      <c r="V13" s="48">
        <f>'高情景（2001-2060, 2020RMB）'!V13*$B$73</f>
        <v>49064.409191140723</v>
      </c>
      <c r="W13" s="46">
        <f>'高情景（2001-2060, 2020RMB）'!W13*$B$73</f>
        <v>51734.614096336591</v>
      </c>
      <c r="X13" s="91">
        <f>'高情景（2001-2060, 2020RMB）'!X13*$B$73</f>
        <v>52666.704622941084</v>
      </c>
      <c r="Y13" s="91">
        <f>'高情景（2001-2060, 2020RMB）'!Y13*$B$73</f>
        <v>54971.685689650018</v>
      </c>
      <c r="Z13" s="241">
        <f>'高情景（2001-2060, 2020RMB）'!Z13*$B$73</f>
        <v>57877.740977447531</v>
      </c>
      <c r="AA13" s="93">
        <f>'高情景（2001-2060, 2020RMB）'!AA13*$B$73</f>
        <v>60620.933051969048</v>
      </c>
      <c r="AB13" s="91">
        <f>'高情景（2001-2060, 2020RMB）'!AB13*$B$73</f>
        <v>63038.116861772462</v>
      </c>
      <c r="AC13" s="91">
        <f>'高情景（2001-2060, 2020RMB）'!AC13*$B$73</f>
        <v>65156.727672933644</v>
      </c>
      <c r="AD13" s="91">
        <f>'高情景（2001-2060, 2020RMB）'!AD13*$B$73</f>
        <v>67025.64798034812</v>
      </c>
      <c r="AE13" s="94">
        <f>'高情景（2001-2060, 2020RMB）'!AE13*$B$73</f>
        <v>68711.712299126797</v>
      </c>
      <c r="AF13" s="93">
        <f>'高情景（2001-2060, 2020RMB）'!AF13*$B$73</f>
        <v>70284.613654929737</v>
      </c>
      <c r="AG13" s="91">
        <f>'高情景（2001-2060, 2020RMB）'!AG13*$B$73</f>
        <v>71770.587917259996</v>
      </c>
      <c r="AH13" s="91">
        <f>'高情景（2001-2060, 2020RMB）'!AH13*$B$73</f>
        <v>73184.133936308775</v>
      </c>
      <c r="AI13" s="91">
        <f>'高情景（2001-2060, 2020RMB）'!AI13*$B$73</f>
        <v>74538.801585787092</v>
      </c>
      <c r="AJ13" s="242">
        <f>'高情景（2001-2060, 2020RMB）'!AJ13*$B$73</f>
        <v>75845.74452899312</v>
      </c>
      <c r="AK13" s="93">
        <f>'高情景（2001-2060, 2020RMB）'!AK13*$B$73</f>
        <v>77111.670963386627</v>
      </c>
      <c r="AL13" s="91">
        <f>'高情景（2001-2060, 2020RMB）'!AL13*$B$73</f>
        <v>78336.387117593913</v>
      </c>
      <c r="AM13" s="91">
        <f>'高情景（2001-2060, 2020RMB）'!AM13*$B$73</f>
        <v>79518.417105549204</v>
      </c>
      <c r="AN13" s="91">
        <f>'高情景（2001-2060, 2020RMB）'!AN13*$B$73</f>
        <v>80656.426089816639</v>
      </c>
      <c r="AO13" s="94">
        <f>'高情景（2001-2060, 2020RMB）'!AO13*$B$73</f>
        <v>81749.185909248437</v>
      </c>
      <c r="AP13" s="93">
        <f>'高情景（2001-2060, 2020RMB）'!AP13*$B$73</f>
        <v>82795.545896850002</v>
      </c>
      <c r="AQ13" s="91">
        <f>'高情景（2001-2060, 2020RMB）'!AQ13*$B$73</f>
        <v>83794.409357526587</v>
      </c>
      <c r="AR13" s="91">
        <f>'高情景（2001-2060, 2020RMB）'!AR13*$B$73</f>
        <v>84744.715972715523</v>
      </c>
      <c r="AS13" s="91">
        <f>'高情景（2001-2060, 2020RMB）'!AS13*$B$73</f>
        <v>85645.430227541889</v>
      </c>
      <c r="AT13" s="94">
        <f>'高情景（2001-2060, 2020RMB）'!AT13*$B$73</f>
        <v>86495.535817450713</v>
      </c>
      <c r="AU13" s="93">
        <f>'高情景（2001-2060, 2020RMB）'!AU13*$B$73</f>
        <v>87294.035884416488</v>
      </c>
      <c r="AV13" s="91">
        <f>'高情景（2001-2060, 2020RMB）'!AV13*$B$73</f>
        <v>88039.958855233213</v>
      </c>
      <c r="AW13" s="91">
        <f>'高情景（2001-2060, 2020RMB）'!AW13*$B$73</f>
        <v>88732.369602328778</v>
      </c>
      <c r="AX13" s="91">
        <f>'高情景（2001-2060, 2020RMB）'!AX13*$B$73</f>
        <v>89370.38561669203</v>
      </c>
      <c r="AY13" s="94">
        <f>'高情景（2001-2060, 2020RMB）'!AY13*$B$73</f>
        <v>89953.197868399409</v>
      </c>
      <c r="AZ13" s="93">
        <f>'高情景（2001-2060, 2020RMB）'!AZ13*$B$73</f>
        <v>90480.096028713306</v>
      </c>
      <c r="BA13" s="91">
        <f>'高情景（2001-2060, 2020RMB）'!BA13*$B$73</f>
        <v>90950.497735306431</v>
      </c>
      <c r="BB13" s="91">
        <f>'高情景（2001-2060, 2020RMB）'!BB13*$B$73</f>
        <v>91363.981596288591</v>
      </c>
      <c r="BC13" s="91">
        <f>'高情景（2001-2060, 2020RMB）'!BC13*$B$73</f>
        <v>91720.32364797905</v>
      </c>
      <c r="BD13" s="94">
        <f>'高情景（2001-2060, 2020RMB）'!BD13*$B$73</f>
        <v>92019.537005715378</v>
      </c>
      <c r="BE13" s="93">
        <f>'高情景（2001-2060, 2020RMB）'!BE13*$B$73</f>
        <v>92261.914477782921</v>
      </c>
      <c r="BF13" s="91">
        <f>'高情景（2001-2060, 2020RMB）'!BF13*$B$73</f>
        <v>92448.073952664432</v>
      </c>
      <c r="BG13" s="91">
        <f>'高情景（2001-2060, 2020RMB）'!BG13*$B$73</f>
        <v>92579.006423680839</v>
      </c>
      <c r="BH13" s="91">
        <f>'高情景（2001-2060, 2020RMB）'!BH13*$B$73</f>
        <v>92656.12658877502</v>
      </c>
      <c r="BI13" s="242">
        <f>'高情景（2001-2060, 2020RMB）'!BI13*$B$73</f>
        <v>92681.326064396897</v>
      </c>
    </row>
    <row r="14" spans="1:61" x14ac:dyDescent="0.2">
      <c r="A14" s="49" t="s">
        <v>67</v>
      </c>
      <c r="B14" s="50"/>
      <c r="C14" s="51"/>
      <c r="D14" s="51"/>
      <c r="E14" s="51"/>
      <c r="F14" s="52"/>
      <c r="G14" s="50"/>
      <c r="H14" s="51"/>
      <c r="I14" s="51">
        <f>'高情景（2001-2060, 2020RMB）'!I14*$B$73</f>
        <v>1608.2848584278597</v>
      </c>
      <c r="J14" s="51">
        <f>'高情景（2001-2060, 2020RMB）'!J14*$B$73</f>
        <v>1651.0989121675054</v>
      </c>
      <c r="K14" s="52">
        <f>'高情景（2001-2060, 2020RMB）'!K14*$B$73</f>
        <v>1879.1923219537205</v>
      </c>
      <c r="L14" s="50">
        <f>'高情景（2001-2060, 2020RMB）'!L14*$B$73</f>
        <v>2105.4222125807664</v>
      </c>
      <c r="M14" s="51">
        <f>'高情景（2001-2060, 2020RMB）'!M14*$B$73</f>
        <v>2200.7748797618237</v>
      </c>
      <c r="N14" s="51">
        <f>'高情景（2001-2060, 2020RMB）'!N14*$B$73</f>
        <v>2209.8174876911885</v>
      </c>
      <c r="O14" s="51">
        <f>'高情景（2001-2060, 2020RMB）'!O14*$B$73</f>
        <v>2171.579848017881</v>
      </c>
      <c r="P14" s="51">
        <f>'高情景（2001-2060, 2020RMB）'!P14*$B$73</f>
        <v>2099.3377117375903</v>
      </c>
      <c r="Q14" s="50">
        <f>'高情景（2001-2060, 2020RMB）'!Q14*$B$73</f>
        <v>2017.9816653801363</v>
      </c>
      <c r="R14" s="51">
        <f>'高情景（2001-2060, 2020RMB）'!R14*$B$73</f>
        <v>1999.7266103568845</v>
      </c>
      <c r="S14" s="51">
        <f>'高情景（2001-2060, 2020RMB）'!S14*$B$73</f>
        <v>2034.9296418416018</v>
      </c>
      <c r="T14" s="51">
        <f>'高情景（2001-2060, 2020RMB）'!T14*$B$73</f>
        <v>2069.922408755594</v>
      </c>
      <c r="U14" s="52">
        <f>'高情景（2001-2060, 2020RMB）'!U14*$B$73</f>
        <v>2036.4097192215513</v>
      </c>
      <c r="V14" s="51">
        <f>'高情景（2001-2060, 2020RMB）'!V14*$B$73</f>
        <v>2262.3473207375118</v>
      </c>
      <c r="W14" s="51">
        <f>'高情景（2001-2060, 2020RMB）'!W14*$B$73</f>
        <v>2479.7197729678542</v>
      </c>
      <c r="X14" s="95">
        <f>'高情景（2001-2060, 2020RMB）'!X14*$B$73</f>
        <v>2516.5341938494062</v>
      </c>
      <c r="Y14" s="95">
        <f>'高情景（2001-2060, 2020RMB）'!Y14*$B$73</f>
        <v>2607.0794864813151</v>
      </c>
      <c r="Z14" s="95">
        <f>'高情景（2001-2060, 2020RMB）'!Z14*$B$73</f>
        <v>2720.7148768662373</v>
      </c>
      <c r="AA14" s="97">
        <f>'高情景（2001-2060, 2020RMB）'!AA14*$B$73</f>
        <v>2828.8304222689007</v>
      </c>
      <c r="AB14" s="95">
        <f>'高情景（2001-2060, 2020RMB）'!AB14*$B$73</f>
        <v>2924.8962213335612</v>
      </c>
      <c r="AC14" s="95">
        <f>'高情景（2001-2060, 2020RMB）'!AC14*$B$73</f>
        <v>3008.6377479677731</v>
      </c>
      <c r="AD14" s="95">
        <f>'高情景（2001-2060, 2020RMB）'!AD14*$B$73</f>
        <v>3080.0761660910953</v>
      </c>
      <c r="AE14" s="99">
        <f>'高情景（2001-2060, 2020RMB）'!AE14*$B$73</f>
        <v>3139.5062777201269</v>
      </c>
      <c r="AF14" s="95">
        <f>'高情景（2001-2060, 2020RMB）'!AF14*$B$73</f>
        <v>3187.4059613463046</v>
      </c>
      <c r="AG14" s="95">
        <f>'高情景（2001-2060, 2020RMB）'!AG14*$B$73</f>
        <v>3224.2115759930562</v>
      </c>
      <c r="AH14" s="95">
        <f>'高情景（2001-2060, 2020RMB）'!AH14*$B$73</f>
        <v>3250.464076171339</v>
      </c>
      <c r="AI14" s="95">
        <f>'高情景（2001-2060, 2020RMB）'!AI14*$B$73</f>
        <v>3266.8444147692144</v>
      </c>
      <c r="AJ14" s="243">
        <f>'高情景（2001-2060, 2020RMB）'!AJ14*$B$73</f>
        <v>3274.1481992491235</v>
      </c>
      <c r="AK14" s="97">
        <f>'高情景（2001-2060, 2020RMB）'!AK14*$B$73</f>
        <v>3273.2104806237085</v>
      </c>
      <c r="AL14" s="95">
        <f>'高情景（2001-2060, 2020RMB）'!AL14*$B$73</f>
        <v>3264.7325295120017</v>
      </c>
      <c r="AM14" s="95">
        <f>'高情景（2001-2060, 2020RMB）'!AM14*$B$73</f>
        <v>3249.4141577532341</v>
      </c>
      <c r="AN14" s="95">
        <f>'高情景（2001-2060, 2020RMB）'!AN14*$B$73</f>
        <v>3227.9889062173884</v>
      </c>
      <c r="AO14" s="99">
        <f>'高情景（2001-2060, 2020RMB）'!AO14*$B$73</f>
        <v>3201.210382531548</v>
      </c>
      <c r="AP14" s="95">
        <f>'高情景（2001-2060, 2020RMB）'!AP14*$B$73</f>
        <v>3169.8399391393268</v>
      </c>
      <c r="AQ14" s="95">
        <f>'高情景（2001-2060, 2020RMB）'!AQ14*$B$73</f>
        <v>3134.6358582169482</v>
      </c>
      <c r="AR14" s="95">
        <f>'高情景（2001-2060, 2020RMB）'!AR14*$B$73</f>
        <v>3096.3441432118166</v>
      </c>
      <c r="AS14" s="95">
        <f>'高情景（2001-2060, 2020RMB）'!AS14*$B$73</f>
        <v>3055.6909577536153</v>
      </c>
      <c r="AT14" s="95">
        <f>'高情景（2001-2060, 2020RMB）'!AT14*$B$73</f>
        <v>3013.3767026519031</v>
      </c>
      <c r="AU14" s="97">
        <f>'高情景（2001-2060, 2020RMB）'!AU14*$B$73</f>
        <v>2970.0716812592186</v>
      </c>
      <c r="AV14" s="95">
        <f>'高情景（2001-2060, 2020RMB）'!AV14*$B$73</f>
        <v>2926.4132727452693</v>
      </c>
      <c r="AW14" s="95">
        <f>'高情景（2001-2060, 2020RMB）'!AW14*$B$73</f>
        <v>2883.0045114815402</v>
      </c>
      <c r="AX14" s="95">
        <f>'高情景（2001-2060, 2020RMB）'!AX14*$B$73</f>
        <v>2840.4139581606987</v>
      </c>
      <c r="AY14" s="99">
        <f>'高情景（2001-2060, 2020RMB）'!AY14*$B$73</f>
        <v>2799.1767436575701</v>
      </c>
      <c r="AZ14" s="97">
        <f>'高情景（2001-2060, 2020RMB）'!AZ14*$B$73</f>
        <v>2759.79666906584</v>
      </c>
      <c r="BA14" s="95">
        <f>'高情景（2001-2060, 2020RMB）'!BA14*$B$73</f>
        <v>2722.7492538882561</v>
      </c>
      <c r="BB14" s="95">
        <f>'高情景（2001-2060, 2020RMB）'!BB14*$B$73</f>
        <v>2688.4856381502977</v>
      </c>
      <c r="BC14" s="95">
        <f>'高情景（2001-2060, 2020RMB）'!BC14*$B$73</f>
        <v>2657.4372624959242</v>
      </c>
      <c r="BD14" s="99">
        <f>'高情景（2001-2060, 2020RMB）'!BD14*$B$73</f>
        <v>2630.0212725259562</v>
      </c>
      <c r="BE14" s="95">
        <f>'高情景（2001-2060, 2020RMB）'!BE14*$B$73</f>
        <v>2606.6466193782871</v>
      </c>
      <c r="BF14" s="95">
        <f>'高情景（2001-2060, 2020RMB）'!BF14*$B$73</f>
        <v>2587.7208576917469</v>
      </c>
      <c r="BG14" s="95">
        <f>'高情景（2001-2060, 2020RMB）'!BG14*$B$73</f>
        <v>2573.657674784617</v>
      </c>
      <c r="BH14" s="95">
        <f>'高情景（2001-2060, 2020RMB）'!BH14*$B$73</f>
        <v>2564.8852215708043</v>
      </c>
      <c r="BI14" s="244">
        <f>'高情景（2001-2060, 2020RMB）'!BI14*$B$73</f>
        <v>2561.855357245558</v>
      </c>
    </row>
    <row r="15" spans="1:61" x14ac:dyDescent="0.2">
      <c r="A15" s="23" t="s">
        <v>68</v>
      </c>
      <c r="B15" s="53"/>
      <c r="C15" s="54"/>
      <c r="D15" s="54"/>
      <c r="E15" s="54"/>
      <c r="F15" s="55"/>
      <c r="G15" s="53"/>
      <c r="H15" s="54"/>
      <c r="I15" s="54">
        <f>'高情景（2001-2060, 2020RMB）'!I15*$B$73</f>
        <v>1691.9642035906934</v>
      </c>
      <c r="J15" s="54">
        <f>'高情景（2001-2060, 2020RMB）'!J15*$B$73</f>
        <v>1680.8699560030407</v>
      </c>
      <c r="K15" s="55">
        <f>'高情景（2001-2060, 2020RMB）'!K15*$B$73</f>
        <v>1629.0528811988204</v>
      </c>
      <c r="L15" s="53">
        <f>'高情景（2001-2060, 2020RMB）'!L15*$B$73</f>
        <v>1645.1568841099402</v>
      </c>
      <c r="M15" s="54">
        <f>'高情景（2001-2060, 2020RMB）'!M15*$B$73</f>
        <v>1616.2967364381511</v>
      </c>
      <c r="N15" s="54">
        <f>'高情景（2001-2060, 2020RMB）'!N15*$B$73</f>
        <v>1570.7335794601238</v>
      </c>
      <c r="O15" s="54">
        <f>'高情景（2001-2060, 2020RMB）'!O15*$B$73</f>
        <v>1558.6134131412034</v>
      </c>
      <c r="P15" s="54">
        <f>'高情景（2001-2060, 2020RMB）'!P15*$B$73</f>
        <v>1540.772253083157</v>
      </c>
      <c r="Q15" s="53">
        <f>'高情景（2001-2060, 2020RMB）'!Q15*$B$73</f>
        <v>1502.1130367157548</v>
      </c>
      <c r="R15" s="54">
        <f>'高情景（2001-2060, 2020RMB）'!R15*$B$73</f>
        <v>1479.4019047376719</v>
      </c>
      <c r="S15" s="54">
        <f>'高情景（2001-2060, 2020RMB）'!S15*$B$73</f>
        <v>1502.499103959708</v>
      </c>
      <c r="T15" s="54">
        <f>'高情景（2001-2060, 2020RMB）'!T15*$B$73</f>
        <v>1502.2602870929002</v>
      </c>
      <c r="U15" s="55">
        <f>'高情景（2001-2060, 2020RMB）'!U15*$B$73</f>
        <v>1460.4994252894223</v>
      </c>
      <c r="V15" s="54">
        <f>'高情景（2001-2060, 2020RMB）'!V15*$B$73</f>
        <v>1579.9619826365199</v>
      </c>
      <c r="W15" s="54">
        <f>'高情景（2001-2060, 2020RMB）'!W15*$B$73</f>
        <v>1694.8545592328228</v>
      </c>
      <c r="X15" s="100">
        <f>'高情景（2001-2060, 2020RMB）'!X15*$B$73</f>
        <v>1709.2629667822375</v>
      </c>
      <c r="Y15" s="100">
        <f>'高情景（2001-2060, 2020RMB）'!Y15*$B$73</f>
        <v>1744.5611342720513</v>
      </c>
      <c r="Z15" s="100">
        <f>'高情景（2001-2060, 2020RMB）'!Z15*$B$73</f>
        <v>1788.6950991104682</v>
      </c>
      <c r="AA15" s="65">
        <f>'高情景（2001-2060, 2020RMB）'!AA15*$B$73</f>
        <v>1830.8854827969003</v>
      </c>
      <c r="AB15" s="100">
        <f>'高情景（2001-2060, 2020RMB）'!AB15*$B$73</f>
        <v>1868.454838570261</v>
      </c>
      <c r="AC15" s="100">
        <f>'高情景（2001-2060, 2020RMB）'!AC15*$B$73</f>
        <v>1900.8698525155214</v>
      </c>
      <c r="AD15" s="100">
        <f>'高情景（2001-2060, 2020RMB）'!AD15*$B$73</f>
        <v>1927.6239244118133</v>
      </c>
      <c r="AE15" s="66">
        <f>'高情景（2001-2060, 2020RMB）'!AE15*$B$73</f>
        <v>1948.2477065951598</v>
      </c>
      <c r="AF15" s="100">
        <f>'高情景（2001-2060, 2020RMB）'!AF15*$B$73</f>
        <v>1962.4653953829657</v>
      </c>
      <c r="AG15" s="100">
        <f>'高情景（2001-2060, 2020RMB）'!AG15*$B$73</f>
        <v>1970.646698229468</v>
      </c>
      <c r="AH15" s="100">
        <f>'高情景（2001-2060, 2020RMB）'!AH15*$B$73</f>
        <v>1973.3751524857137</v>
      </c>
      <c r="AI15" s="100">
        <f>'高情景（2001-2060, 2020RMB）'!AI15*$B$73</f>
        <v>1971.2870017056773</v>
      </c>
      <c r="AJ15" s="245">
        <f>'高情景（2001-2060, 2020RMB）'!AJ15*$B$73</f>
        <v>1965.054375861245</v>
      </c>
      <c r="AK15" s="65">
        <f>'高情景（2001-2060, 2020RMB）'!AK15*$B$73</f>
        <v>1955.3117749014182</v>
      </c>
      <c r="AL15" s="100">
        <f>'高情景（2001-2060, 2020RMB）'!AL15*$B$73</f>
        <v>1942.4707990248353</v>
      </c>
      <c r="AM15" s="100">
        <f>'高情景（2001-2060, 2020RMB）'!AM15*$B$73</f>
        <v>1926.8919235727369</v>
      </c>
      <c r="AN15" s="100">
        <f>'高情景（2001-2060, 2020RMB）'!AN15*$B$73</f>
        <v>1908.9384375232444</v>
      </c>
      <c r="AO15" s="66">
        <f>'高情景（2001-2060, 2020RMB）'!AO15*$B$73</f>
        <v>1888.9720515100109</v>
      </c>
      <c r="AP15" s="100">
        <f>'高情景（2001-2060, 2020RMB）'!AP15*$B$73</f>
        <v>1867.3491114535291</v>
      </c>
      <c r="AQ15" s="100">
        <f>'高情景（2001-2060, 2020RMB）'!AQ15*$B$73</f>
        <v>1844.4174322848958</v>
      </c>
      <c r="AR15" s="100">
        <f>'高情景（2001-2060, 2020RMB）'!AR15*$B$73</f>
        <v>1820.5137498842428</v>
      </c>
      <c r="AS15" s="100">
        <f>'高情景（2001-2060, 2020RMB）'!AS15*$B$73</f>
        <v>1795.9617758405598</v>
      </c>
      <c r="AT15" s="100">
        <f>'高情景（2001-2060, 2020RMB）'!AT15*$B$73</f>
        <v>1771.0708290114101</v>
      </c>
      <c r="AU15" s="65">
        <f>'高情景（2001-2060, 2020RMB）'!AU15*$B$73</f>
        <v>1746.1350100544598</v>
      </c>
      <c r="AV15" s="100">
        <f>'高情景（2001-2060, 2020RMB）'!AV15*$B$73</f>
        <v>1721.4328799673017</v>
      </c>
      <c r="AW15" s="100">
        <f>'高情景（2001-2060, 2020RMB）'!AW15*$B$73</f>
        <v>1697.2276009990535</v>
      </c>
      <c r="AX15" s="100">
        <f>'高情景（2001-2060, 2020RMB）'!AX15*$B$73</f>
        <v>1673.7674978406351</v>
      </c>
      <c r="AY15" s="66">
        <f>'高情景（2001-2060, 2020RMB）'!AY15*$B$73</f>
        <v>1651.2869985017983</v>
      </c>
      <c r="AZ15" s="65">
        <f>'高情景（2001-2060, 2020RMB）'!AZ15*$B$73</f>
        <v>1630.0079174857799</v>
      </c>
      <c r="BA15" s="100">
        <f>'高情景（2001-2060, 2020RMB）'!BA15*$B$73</f>
        <v>1610.1410485415772</v>
      </c>
      <c r="BB15" s="100">
        <f>'高情景（2001-2060, 2020RMB）'!BB15*$B$73</f>
        <v>1591.8880402061375</v>
      </c>
      <c r="BC15" s="100">
        <f>'高情景（2001-2060, 2020RMB）'!BC15*$B$73</f>
        <v>1575.4435343843409</v>
      </c>
      <c r="BD15" s="66">
        <f>'高情景（2001-2060, 2020RMB）'!BD15*$B$73</f>
        <v>1560.9975562461616</v>
      </c>
      <c r="BE15" s="100">
        <f>'高情景（2001-2060, 2020RMB）'!BE15*$B$73</f>
        <v>1548.7381526997181</v>
      </c>
      <c r="BF15" s="100">
        <f>'高情景（2001-2060, 2020RMB）'!BF15*$B$73</f>
        <v>1538.8542866456949</v>
      </c>
      <c r="BG15" s="100">
        <f>'高情景（2001-2060, 2020RMB）'!BG15*$B$73</f>
        <v>1531.5390052262121</v>
      </c>
      <c r="BH15" s="100">
        <f>'高情景（2001-2060, 2020RMB）'!BH15*$B$73</f>
        <v>1526.9929125277192</v>
      </c>
      <c r="BI15" s="246">
        <f>'高情景（2001-2060, 2020RMB）'!BI15*$B$73</f>
        <v>1525.4279909551949</v>
      </c>
    </row>
    <row r="16" spans="1:61" x14ac:dyDescent="0.2">
      <c r="A16" s="23" t="s">
        <v>69</v>
      </c>
      <c r="B16" s="53"/>
      <c r="C16" s="54"/>
      <c r="D16" s="54"/>
      <c r="E16" s="54"/>
      <c r="F16" s="55"/>
      <c r="G16" s="53"/>
      <c r="H16" s="54"/>
      <c r="I16" s="54">
        <f>'高情景（2001-2060, 2020RMB）'!I16*$B$73</f>
        <v>281.41760114748359</v>
      </c>
      <c r="J16" s="54">
        <f>'高情景（2001-2060, 2020RMB）'!J16*$B$73</f>
        <v>334.25967698073606</v>
      </c>
      <c r="K16" s="55">
        <f>'高情景（2001-2060, 2020RMB）'!K16*$B$73</f>
        <v>391.47300839708839</v>
      </c>
      <c r="L16" s="53">
        <f>'高情景（2001-2060, 2020RMB）'!L16*$B$73</f>
        <v>451.39057847242503</v>
      </c>
      <c r="M16" s="54">
        <f>'高情景（2001-2060, 2020RMB）'!M16*$B$73</f>
        <v>518.24351654025588</v>
      </c>
      <c r="N16" s="54">
        <f>'高情景（2001-2060, 2020RMB）'!N16*$B$73</f>
        <v>566.15782799022406</v>
      </c>
      <c r="O16" s="54">
        <f>'高情景（2001-2060, 2020RMB）'!O16*$B$73</f>
        <v>600.32741241287295</v>
      </c>
      <c r="P16" s="54">
        <f>'高情景（2001-2060, 2020RMB）'!P16*$B$73</f>
        <v>583.77347861042574</v>
      </c>
      <c r="Q16" s="53">
        <f>'高情景（2001-2060, 2020RMB）'!Q16*$B$73</f>
        <v>554.88373631663364</v>
      </c>
      <c r="R16" s="54">
        <f>'高情景（2001-2060, 2020RMB）'!R16*$B$73</f>
        <v>545.93253708691338</v>
      </c>
      <c r="S16" s="54">
        <f>'高情景（2001-2060, 2020RMB）'!S16*$B$73</f>
        <v>518.03577854326159</v>
      </c>
      <c r="T16" s="54">
        <f>'高情景（2001-2060, 2020RMB）'!T16*$B$73</f>
        <v>534.93551856059025</v>
      </c>
      <c r="U16" s="55">
        <f>'高情景（2001-2060, 2020RMB）'!U16*$B$73</f>
        <v>509.19798397796114</v>
      </c>
      <c r="V16" s="103">
        <f>'高情景（2001-2060, 2020RMB）'!V16*$B$73</f>
        <v>548.19732663518835</v>
      </c>
      <c r="W16" s="103">
        <f>'高情景（2001-2060, 2020RMB）'!W16*$B$73</f>
        <v>629.2703042869897</v>
      </c>
      <c r="X16" s="100">
        <f>'高情景（2001-2060, 2020RMB）'!X16*$B$73</f>
        <v>631.38744009276218</v>
      </c>
      <c r="Y16" s="100">
        <f>'高情景（2001-2060, 2020RMB）'!Y16*$B$73</f>
        <v>637.18035365622484</v>
      </c>
      <c r="Z16" s="100">
        <f>'高情景（2001-2060, 2020RMB）'!Z16*$B$73</f>
        <v>645.83571149700424</v>
      </c>
      <c r="AA16" s="65">
        <f>'高情景（2001-2060, 2020RMB）'!AA16*$B$73</f>
        <v>656.53660686495607</v>
      </c>
      <c r="AB16" s="100">
        <f>'高情景（2001-2060, 2020RMB）'!AB16*$B$73</f>
        <v>668.42223513649958</v>
      </c>
      <c r="AC16" s="100">
        <f>'高情景（2001-2060, 2020RMB）'!AC16*$B$73</f>
        <v>680.57217452210375</v>
      </c>
      <c r="AD16" s="100">
        <f>'高情景（2001-2060, 2020RMB）'!AD16*$B$73</f>
        <v>691.99850286583671</v>
      </c>
      <c r="AE16" s="66">
        <f>'高情景（2001-2060, 2020RMB）'!AE16*$B$73</f>
        <v>701.64929560618702</v>
      </c>
      <c r="AF16" s="100">
        <f>'高情景（2001-2060, 2020RMB）'!AF16*$B$73</f>
        <v>708.62175362592041</v>
      </c>
      <c r="AG16" s="100">
        <f>'高情景（2001-2060, 2020RMB）'!AG16*$B$73</f>
        <v>712.78813954338591</v>
      </c>
      <c r="AH16" s="100">
        <f>'高情景（2001-2060, 2020RMB）'!AH16*$B$73</f>
        <v>714.24854437563602</v>
      </c>
      <c r="AI16" s="100">
        <f>'高情景（2001-2060, 2020RMB）'!AI16*$B$73</f>
        <v>713.13622227197607</v>
      </c>
      <c r="AJ16" s="245">
        <f>'高情景（2001-2060, 2020RMB）'!AJ16*$B$73</f>
        <v>709.61237188659265</v>
      </c>
      <c r="AK16" s="65">
        <f>'高情景（2001-2060, 2020RMB）'!AK16*$B$73</f>
        <v>703.86841266573572</v>
      </c>
      <c r="AL16" s="100">
        <f>'高情景（2001-2060, 2020RMB）'!AL16*$B$73</f>
        <v>696.14296358722697</v>
      </c>
      <c r="AM16" s="100">
        <f>'高情景（2001-2060, 2020RMB）'!AM16*$B$73</f>
        <v>686.69179900610789</v>
      </c>
      <c r="AN16" s="100">
        <f>'高情景（2001-2060, 2020RMB）'!AN16*$B$73</f>
        <v>675.77409768975792</v>
      </c>
      <c r="AO16" s="66">
        <f>'高情景（2001-2060, 2020RMB）'!AO16*$B$73</f>
        <v>663.64721461305373</v>
      </c>
      <c r="AP16" s="100">
        <f>'高情景（2001-2060, 2020RMB）'!AP16*$B$73</f>
        <v>650.56225322998046</v>
      </c>
      <c r="AQ16" s="100">
        <f>'高情景（2001-2060, 2020RMB）'!AQ16*$B$73</f>
        <v>636.76046812826439</v>
      </c>
      <c r="AR16" s="100">
        <f>'高情景（2001-2060, 2020RMB）'!AR16*$B$73</f>
        <v>622.47049254140302</v>
      </c>
      <c r="AS16" s="100">
        <f>'高情景（2001-2060, 2020RMB）'!AS16*$B$73</f>
        <v>607.90635674222835</v>
      </c>
      <c r="AT16" s="100">
        <f>'高情景（2001-2060, 2020RMB）'!AT16*$B$73</f>
        <v>593.26624201992661</v>
      </c>
      <c r="AU16" s="65">
        <f>'高情景（2001-2060, 2020RMB）'!AU16*$B$73</f>
        <v>578.73190046895684</v>
      </c>
      <c r="AV16" s="100">
        <f>'高情景（2001-2060, 2020RMB）'!AV16*$B$73</f>
        <v>564.46866260620448</v>
      </c>
      <c r="AW16" s="100">
        <f>'高情景（2001-2060, 2020RMB）'!AW16*$B$73</f>
        <v>550.625952097697</v>
      </c>
      <c r="AX16" s="100">
        <f>'高情景（2001-2060, 2020RMB）'!AX16*$B$73</f>
        <v>537.33822873860595</v>
      </c>
      <c r="AY16" s="66">
        <f>'高情景（2001-2060, 2020RMB）'!AY16*$B$73</f>
        <v>524.72628639779828</v>
      </c>
      <c r="AZ16" s="65">
        <f>'高情景（2001-2060, 2020RMB）'!AZ16*$B$73</f>
        <v>512.89884107357921</v>
      </c>
      <c r="BA16" s="100">
        <f>'高情景（2001-2060, 2020RMB）'!BA16*$B$73</f>
        <v>501.95435477740642</v>
      </c>
      <c r="BB16" s="100">
        <f>'高情景（2001-2060, 2020RMB）'!BB16*$B$73</f>
        <v>491.98305307229492</v>
      </c>
      <c r="BC16" s="100">
        <f>'高情景（2001-2060, 2020RMB）'!BC16*$B$73</f>
        <v>483.06910730829514</v>
      </c>
      <c r="BD16" s="66">
        <f>'高情景（2001-2060, 2020RMB）'!BD16*$B$73</f>
        <v>475.29296665804952</v>
      </c>
      <c r="BE16" s="100">
        <f>'高情景（2001-2060, 2020RMB）'!BE16*$B$73</f>
        <v>468.73383988293784</v>
      </c>
      <c r="BF16" s="100">
        <f>'高情景（2001-2060, 2020RMB）'!BF16*$B$73</f>
        <v>463.47234246637487</v>
      </c>
      <c r="BG16" s="100">
        <f>'高情景（2001-2060, 2020RMB）'!BG16*$B$73</f>
        <v>459.59334164784053</v>
      </c>
      <c r="BH16" s="100">
        <f>'高情景（2001-2060, 2020RMB）'!BH16*$B$73</f>
        <v>457.18905051126478</v>
      </c>
      <c r="BI16" s="246">
        <f>'高情景（2001-2060, 2020RMB）'!BI16*$B$73</f>
        <v>456.36244340644038</v>
      </c>
    </row>
    <row r="17" spans="1:61" x14ac:dyDescent="0.2">
      <c r="A17" s="23" t="s">
        <v>70</v>
      </c>
      <c r="B17" s="53"/>
      <c r="C17" s="54"/>
      <c r="D17" s="54"/>
      <c r="E17" s="54"/>
      <c r="F17" s="55"/>
      <c r="G17" s="53"/>
      <c r="H17" s="54"/>
      <c r="I17" s="54">
        <f>'高情景（2001-2060, 2020RMB）'!I17*$B$73</f>
        <v>180.55744315966231</v>
      </c>
      <c r="J17" s="54">
        <f>'高情景（2001-2060, 2020RMB）'!J17*$B$73</f>
        <v>205.04721531755015</v>
      </c>
      <c r="K17" s="55">
        <f>'高情景（2001-2060, 2020RMB）'!K17*$B$73</f>
        <v>221.42629294097941</v>
      </c>
      <c r="L17" s="53">
        <f>'高情景（2001-2060, 2020RMB）'!L17*$B$73</f>
        <v>245.74268226384467</v>
      </c>
      <c r="M17" s="54">
        <f>'高情景（2001-2060, 2020RMB）'!M17*$B$73</f>
        <v>269.73914786371449</v>
      </c>
      <c r="N17" s="54">
        <f>'高情景（2001-2060, 2020RMB）'!N17*$B$73</f>
        <v>280.58464392128678</v>
      </c>
      <c r="O17" s="54">
        <f>'高情景（2001-2060, 2020RMB）'!O17*$B$73</f>
        <v>288.91075657785944</v>
      </c>
      <c r="P17" s="54">
        <f>'高情景（2001-2060, 2020RMB）'!P17*$B$73</f>
        <v>285.87774026638181</v>
      </c>
      <c r="Q17" s="53">
        <f>'高情景（2001-2060, 2020RMB）'!Q17*$B$73</f>
        <v>285.95841694819694</v>
      </c>
      <c r="R17" s="54">
        <f>'高情景（2001-2060, 2020RMB）'!R17*$B$73</f>
        <v>279.02983095396297</v>
      </c>
      <c r="S17" s="54">
        <f>'高情景（2001-2060, 2020RMB）'!S17*$B$73</f>
        <v>281.99704316943155</v>
      </c>
      <c r="T17" s="54">
        <f>'高情景（2001-2060, 2020RMB）'!T17*$B$73</f>
        <v>280.04897528340433</v>
      </c>
      <c r="U17" s="55">
        <f>'高情景（2001-2060, 2020RMB）'!U17*$B$73</f>
        <v>270.36761575125257</v>
      </c>
      <c r="V17" s="103">
        <f>'高情景（2001-2060, 2020RMB）'!V17*$B$73</f>
        <v>276.71830453233645</v>
      </c>
      <c r="W17" s="103">
        <f>'高情景（2001-2060, 2020RMB）'!W17*$B$73</f>
        <v>295.71646681740617</v>
      </c>
      <c r="X17" s="100">
        <f>'高情景（2001-2060, 2020RMB）'!X17*$B$73</f>
        <v>294.83569740700153</v>
      </c>
      <c r="Y17" s="100">
        <f>'高情景（2001-2060, 2020RMB）'!Y17*$B$73</f>
        <v>293.1650166838628</v>
      </c>
      <c r="Z17" s="100">
        <f>'高情景（2001-2060, 2020RMB）'!Z17*$B$73</f>
        <v>292.14561072156414</v>
      </c>
      <c r="AA17" s="65">
        <f>'高情景（2001-2060, 2020RMB）'!AA17*$B$73</f>
        <v>292.85407720126886</v>
      </c>
      <c r="AB17" s="100">
        <f>'高情景（2001-2060, 2020RMB）'!AB17*$B$73</f>
        <v>294.98853630220032</v>
      </c>
      <c r="AC17" s="100">
        <f>'高情景（2001-2060, 2020RMB）'!AC17*$B$73</f>
        <v>297.90662081446834</v>
      </c>
      <c r="AD17" s="100">
        <f>'高情景（2001-2060, 2020RMB）'!AD17*$B$73</f>
        <v>300.95081288317289</v>
      </c>
      <c r="AE17" s="66">
        <f>'高情景（2001-2060, 2020RMB）'!AE17*$B$73</f>
        <v>303.43832491792995</v>
      </c>
      <c r="AF17" s="100">
        <f>'高情景（2001-2060, 2020RMB）'!AF17*$B$73</f>
        <v>304.7926391445809</v>
      </c>
      <c r="AG17" s="100">
        <f>'高情景（2001-2060, 2020RMB）'!AG17*$B$73</f>
        <v>304.94307962037936</v>
      </c>
      <c r="AH17" s="100">
        <f>'高情景（2001-2060, 2020RMB）'!AH17*$B$73</f>
        <v>303.95890897748671</v>
      </c>
      <c r="AI17" s="100">
        <f>'高情景（2001-2060, 2020RMB）'!AI17*$B$73</f>
        <v>301.92166781430529</v>
      </c>
      <c r="AJ17" s="245">
        <f>'高情景（2001-2060, 2020RMB）'!AJ17*$B$73</f>
        <v>298.9224401291537</v>
      </c>
      <c r="AK17" s="65">
        <f>'高情景（2001-2060, 2020RMB）'!AK17*$B$73</f>
        <v>295.06138498277102</v>
      </c>
      <c r="AL17" s="100">
        <f>'高情景（2001-2060, 2020RMB）'!AL17*$B$73</f>
        <v>290.4515582596656</v>
      </c>
      <c r="AM17" s="100">
        <f>'高情景（2001-2060, 2020RMB）'!AM17*$B$73</f>
        <v>285.20927417460268</v>
      </c>
      <c r="AN17" s="100">
        <f>'高情景（2001-2060, 2020RMB）'!AN17*$B$73</f>
        <v>279.44947401892506</v>
      </c>
      <c r="AO17" s="66">
        <f>'高情景（2001-2060, 2020RMB）'!AO17*$B$73</f>
        <v>273.28373980038918</v>
      </c>
      <c r="AP17" s="100">
        <f>'高情景（2001-2060, 2020RMB）'!AP17*$B$73</f>
        <v>266.8186930861886</v>
      </c>
      <c r="AQ17" s="100">
        <f>'高情景（2001-2060, 2020RMB）'!AQ17*$B$73</f>
        <v>260.15477390902441</v>
      </c>
      <c r="AR17" s="100">
        <f>'高情景（2001-2060, 2020RMB）'!AR17*$B$73</f>
        <v>253.38538152281572</v>
      </c>
      <c r="AS17" s="100">
        <f>'高情景（2001-2060, 2020RMB）'!AS17*$B$73</f>
        <v>246.59634910132121</v>
      </c>
      <c r="AT17" s="100">
        <f>'高情景（2001-2060, 2020RMB）'!AT17*$B$73</f>
        <v>239.86571800113094</v>
      </c>
      <c r="AU17" s="65">
        <f>'高情景（2001-2060, 2020RMB）'!AU17*$B$73</f>
        <v>233.26377365772268</v>
      </c>
      <c r="AV17" s="100">
        <f>'高情景（2001-2060, 2020RMB）'!AV17*$B$73</f>
        <v>226.85330415693983</v>
      </c>
      <c r="AW17" s="100">
        <f>'高情景（2001-2060, 2020RMB）'!AW17*$B$73</f>
        <v>220.69004358938216</v>
      </c>
      <c r="AX17" s="100">
        <f>'高情景（2001-2060, 2020RMB）'!AX17*$B$73</f>
        <v>214.82326501416995</v>
      </c>
      <c r="AY17" s="66">
        <f>'高情景（2001-2060, 2020RMB）'!AY17*$B$73</f>
        <v>209.29649182187833</v>
      </c>
      <c r="AZ17" s="65">
        <f>'高情景（2001-2060, 2020RMB）'!AZ17*$B$73</f>
        <v>204.14830113515958</v>
      </c>
      <c r="BA17" s="100">
        <f>'高情景（2001-2060, 2020RMB）'!BA17*$B$73</f>
        <v>199.41319832581448</v>
      </c>
      <c r="BB17" s="100">
        <f>'高情景（2001-2060, 2020RMB）'!BB17*$B$73</f>
        <v>195.12254753881564</v>
      </c>
      <c r="BC17" s="100">
        <f>'高情景（2001-2060, 2020RMB）'!BC17*$B$73</f>
        <v>191.30554915479911</v>
      </c>
      <c r="BD17" s="66">
        <f>'高情景（2001-2060, 2020RMB）'!BD17*$B$73</f>
        <v>187.99026132987822</v>
      </c>
      <c r="BE17" s="100">
        <f>'高情景（2001-2060, 2020RMB）'!BE17*$B$73</f>
        <v>185.20466914206739</v>
      </c>
      <c r="BF17" s="100">
        <f>'高情景（2001-2060, 2020RMB）'!BF17*$B$73</f>
        <v>182.9778115448722</v>
      </c>
      <c r="BG17" s="100">
        <f>'高情景（2001-2060, 2020RMB）'!BG17*$B$73</f>
        <v>181.34098346323665</v>
      </c>
      <c r="BH17" s="100">
        <f>'高情景（2001-2060, 2020RMB）'!BH17*$B$73</f>
        <v>180.32903824054031</v>
      </c>
      <c r="BI17" s="246">
        <f>'高情景（2001-2060, 2020RMB）'!BI17*$B$73</f>
        <v>179.98182464082183</v>
      </c>
    </row>
    <row r="18" spans="1:61" x14ac:dyDescent="0.2">
      <c r="A18" s="23" t="s">
        <v>71</v>
      </c>
      <c r="B18" s="53"/>
      <c r="C18" s="54"/>
      <c r="D18" s="54"/>
      <c r="E18" s="54"/>
      <c r="F18" s="55"/>
      <c r="G18" s="53"/>
      <c r="H18" s="54"/>
      <c r="I18" s="54">
        <f>'高情景（2001-2060, 2020RMB）'!I18*$B$73</f>
        <v>102.03795037952338</v>
      </c>
      <c r="J18" s="54">
        <f>'高情景（2001-2060, 2020RMB）'!J18*$B$73</f>
        <v>116.26469469947607</v>
      </c>
      <c r="K18" s="55">
        <f>'高情景（2001-2060, 2020RMB）'!K18*$B$73</f>
        <v>140.90712934413563</v>
      </c>
      <c r="L18" s="53">
        <f>'高情景（2001-2060, 2020RMB）'!L18*$B$73</f>
        <v>167.34812806775255</v>
      </c>
      <c r="M18" s="54">
        <f>'高情景（2001-2060, 2020RMB）'!M18*$B$73</f>
        <v>175.564430846253</v>
      </c>
      <c r="N18" s="54">
        <f>'高情景（2001-2060, 2020RMB）'!N18*$B$73</f>
        <v>186.79289546330421</v>
      </c>
      <c r="O18" s="54">
        <f>'高情景（2001-2060, 2020RMB）'!O18*$B$73</f>
        <v>193.05215160489129</v>
      </c>
      <c r="P18" s="54">
        <f>'高情景（2001-2060, 2020RMB）'!P18*$B$73</f>
        <v>195.23791970177572</v>
      </c>
      <c r="Q18" s="53">
        <f>'高情景（2001-2060, 2020RMB）'!Q18*$B$73</f>
        <v>198.72255310909739</v>
      </c>
      <c r="R18" s="54">
        <f>'高情景（2001-2060, 2020RMB）'!R18*$B$73</f>
        <v>200.34440319082623</v>
      </c>
      <c r="S18" s="54">
        <f>'高情景（2001-2060, 2020RMB）'!S18*$B$73</f>
        <v>202.27538939889473</v>
      </c>
      <c r="T18" s="54">
        <f>'高情景（2001-2060, 2020RMB）'!T18*$B$73</f>
        <v>195.41728536645851</v>
      </c>
      <c r="U18" s="55">
        <f>'高情景（2001-2060, 2020RMB）'!U18*$B$73</f>
        <v>187.90550446643661</v>
      </c>
      <c r="V18" s="54">
        <f>'高情景（2001-2060, 2020RMB）'!V18*$B$73</f>
        <v>210.31859201206336</v>
      </c>
      <c r="W18" s="54">
        <f>'高情景（2001-2060, 2020RMB）'!W18*$B$73</f>
        <v>211.08457143053002</v>
      </c>
      <c r="X18" s="100">
        <f>'高情景（2001-2060, 2020RMB）'!X18*$B$73</f>
        <v>210.62281170173858</v>
      </c>
      <c r="Y18" s="100">
        <f>'高情景（2001-2060, 2020RMB）'!Y18*$B$73</f>
        <v>209.81651284580209</v>
      </c>
      <c r="Z18" s="100">
        <f>'高情景（2001-2060, 2020RMB）'!Z18*$B$73</f>
        <v>209.52726191470217</v>
      </c>
      <c r="AA18" s="65">
        <f>'高情景（2001-2060, 2020RMB）'!AA18*$B$73</f>
        <v>210.39192406113614</v>
      </c>
      <c r="AB18" s="100">
        <f>'高情景（2001-2060, 2020RMB）'!AB18*$B$73</f>
        <v>212.17067973088757</v>
      </c>
      <c r="AC18" s="100">
        <f>'高情景（2001-2060, 2020RMB）'!AC18*$B$73</f>
        <v>214.40224819211508</v>
      </c>
      <c r="AD18" s="100">
        <f>'高情景（2001-2060, 2020RMB）'!AD18*$B$73</f>
        <v>216.61117448543499</v>
      </c>
      <c r="AE18" s="66">
        <f>'高情景（2001-2060, 2020RMB）'!AE18*$B$73</f>
        <v>218.30306044134349</v>
      </c>
      <c r="AF18" s="100">
        <f>'高情景（2001-2060, 2020RMB）'!AF18*$B$73</f>
        <v>219.06769892509351</v>
      </c>
      <c r="AG18" s="100">
        <f>'高情景（2001-2060, 2020RMB）'!AG18*$B$73</f>
        <v>218.88571270325323</v>
      </c>
      <c r="AH18" s="100">
        <f>'高情景（2001-2060, 2020RMB）'!AH18*$B$73</f>
        <v>217.84632631901624</v>
      </c>
      <c r="AI18" s="100">
        <f>'高情景（2001-2060, 2020RMB）'!AI18*$B$73</f>
        <v>216.04789275871747</v>
      </c>
      <c r="AJ18" s="245">
        <f>'高情景（2001-2060, 2020RMB）'!AJ18*$B$73</f>
        <v>213.59447199463418</v>
      </c>
      <c r="AK18" s="65">
        <f>'高情景（2001-2060, 2020RMB）'!AK18*$B$73</f>
        <v>210.58784646412147</v>
      </c>
      <c r="AL18" s="100">
        <f>'高情景（2001-2060, 2020RMB）'!AL18*$B$73</f>
        <v>207.11081648916195</v>
      </c>
      <c r="AM18" s="100">
        <f>'高情景（2001-2060, 2020RMB）'!AM18*$B$73</f>
        <v>203.24095763267411</v>
      </c>
      <c r="AN18" s="100">
        <f>'高情景（2001-2060, 2020RMB）'!AN18*$B$73</f>
        <v>199.05424810016143</v>
      </c>
      <c r="AO18" s="66">
        <f>'高情景（2001-2060, 2020RMB）'!AO18*$B$73</f>
        <v>194.62392480000352</v>
      </c>
      <c r="AP18" s="100">
        <f>'高情景（2001-2060, 2020RMB）'!AP18*$B$73</f>
        <v>190.01957913348963</v>
      </c>
      <c r="AQ18" s="100">
        <f>'高情景（2001-2060, 2020RMB）'!AQ18*$B$73</f>
        <v>185.30648528228875</v>
      </c>
      <c r="AR18" s="100">
        <f>'高情景（2001-2060, 2020RMB）'!AR18*$B$73</f>
        <v>180.5451469425802</v>
      </c>
      <c r="AS18" s="100">
        <f>'高情景（2001-2060, 2020RMB）'!AS18*$B$73</f>
        <v>175.79104356960826</v>
      </c>
      <c r="AT18" s="100">
        <f>'高情景（2001-2060, 2020RMB）'!AT18*$B$73</f>
        <v>171.09455411336052</v>
      </c>
      <c r="AU18" s="65">
        <f>'高情景（2001-2060, 2020RMB）'!AU18*$B$73</f>
        <v>166.50103474837917</v>
      </c>
      <c r="AV18" s="100">
        <f>'高情景（2001-2060, 2020RMB）'!AV18*$B$73</f>
        <v>162.0510269930659</v>
      </c>
      <c r="AW18" s="100">
        <f>'高情景（2001-2060, 2020RMB）'!AW18*$B$73</f>
        <v>157.78057362655102</v>
      </c>
      <c r="AX18" s="100">
        <f>'高情景（2001-2060, 2020RMB）'!AX18*$B$73</f>
        <v>153.72162170013368</v>
      </c>
      <c r="AY18" s="66">
        <f>'高情景（2001-2060, 2020RMB）'!AY18*$B$73</f>
        <v>149.90249448159938</v>
      </c>
      <c r="AZ18" s="65">
        <f>'高情景（2001-2060, 2020RMB）'!AZ18*$B$73</f>
        <v>146.3484171716446</v>
      </c>
      <c r="BA18" s="100">
        <f>'高情景（2001-2060, 2020RMB）'!BA18*$B$73</f>
        <v>143.08208453726573</v>
      </c>
      <c r="BB18" s="100">
        <f>'高情景（2001-2060, 2020RMB）'!BB18*$B$73</f>
        <v>140.12426210409222</v>
      </c>
      <c r="BC18" s="100">
        <f>'高情景（2001-2060, 2020RMB）'!BC18*$B$73</f>
        <v>137.49441616848861</v>
      </c>
      <c r="BD18" s="66">
        <f>'高情景（2001-2060, 2020RMB）'!BD18*$B$73</f>
        <v>135.21137160510796</v>
      </c>
      <c r="BE18" s="100">
        <f>'高情景（2001-2060, 2020RMB）'!BE18*$B$73</f>
        <v>133.29400027492306</v>
      </c>
      <c r="BF18" s="100">
        <f>'高情景（2001-2060, 2020RMB）'!BF18*$B$73</f>
        <v>131.76194684631901</v>
      </c>
      <c r="BG18" s="100">
        <f>'高情景（2001-2060, 2020RMB）'!BG18*$B$73</f>
        <v>130.63640313883133</v>
      </c>
      <c r="BH18" s="100">
        <f>'高情景（2001-2060, 2020RMB）'!BH18*$B$73</f>
        <v>129.94094684929865</v>
      </c>
      <c r="BI18" s="246">
        <f>'高情景（2001-2060, 2020RMB）'!BI18*$B$73</f>
        <v>129.70246594820372</v>
      </c>
    </row>
    <row r="19" spans="1:61" x14ac:dyDescent="0.2">
      <c r="A19" s="23" t="s">
        <v>72</v>
      </c>
      <c r="B19" s="53"/>
      <c r="C19" s="54"/>
      <c r="D19" s="54"/>
      <c r="E19" s="54"/>
      <c r="F19" s="55"/>
      <c r="G19" s="53"/>
      <c r="H19" s="54"/>
      <c r="I19" s="54">
        <f>'高情景（2001-2060, 2020RMB）'!I19*$B$73</f>
        <v>85.717112951651657</v>
      </c>
      <c r="J19" s="54">
        <f>'高情景（2001-2060, 2020RMB）'!J19*$B$73</f>
        <v>97.654765552391325</v>
      </c>
      <c r="K19" s="55">
        <f>'高情景（2001-2060, 2020RMB）'!K19*$B$73</f>
        <v>109.73871815817594</v>
      </c>
      <c r="L19" s="53">
        <f>'高情景（2001-2060, 2020RMB）'!L19*$B$73</f>
        <v>123.65277982158658</v>
      </c>
      <c r="M19" s="54">
        <f>'高情景（2001-2060, 2020RMB）'!M19*$B$73</f>
        <v>134.43243577545192</v>
      </c>
      <c r="N19" s="54">
        <f>'高情景（2001-2060, 2020RMB）'!N19*$B$73</f>
        <v>134.21856221675833</v>
      </c>
      <c r="O19" s="54">
        <f>'高情景（2001-2060, 2020RMB）'!O19*$B$73</f>
        <v>124.43271801437129</v>
      </c>
      <c r="P19" s="54">
        <f>'高情景（2001-2060, 2020RMB）'!P19*$B$73</f>
        <v>104.00226953853614</v>
      </c>
      <c r="Q19" s="53">
        <f>'高情景（2001-2060, 2020RMB）'!Q19*$B$73</f>
        <v>86.777594969769794</v>
      </c>
      <c r="R19" s="54">
        <f>'高情景（2001-2060, 2020RMB）'!R19*$B$73</f>
        <v>105.31676501870939</v>
      </c>
      <c r="S19" s="54">
        <f>'高情景（2001-2060, 2020RMB）'!S19*$B$73</f>
        <v>129.92618703400919</v>
      </c>
      <c r="T19" s="54">
        <f>'高情景（2001-2060, 2020RMB）'!T19*$B$73</f>
        <v>152.45423045719491</v>
      </c>
      <c r="U19" s="55">
        <f>'高情景（2001-2060, 2020RMB）'!U19*$B$73</f>
        <v>128.89647919768316</v>
      </c>
      <c r="V19" s="54">
        <f>'高情景（2001-2060, 2020RMB）'!V19*$B$73</f>
        <v>141.72115138199769</v>
      </c>
      <c r="W19" s="54">
        <f>'高情景（2001-2060, 2020RMB）'!W19*$B$73</f>
        <v>157.64154113199345</v>
      </c>
      <c r="X19" s="100">
        <f>'高情景（2001-2060, 2020RMB）'!X19*$B$73</f>
        <v>163.36322693126854</v>
      </c>
      <c r="Y19" s="100">
        <f>'高情景（2001-2060, 2020RMB）'!Y19*$B$73</f>
        <v>177.96799205732177</v>
      </c>
      <c r="Z19" s="100">
        <f>'高情景（2001-2060, 2020RMB）'!Z19*$B$73</f>
        <v>197.39607662968493</v>
      </c>
      <c r="AA19" s="65">
        <f>'高情景（2001-2060, 2020RMB）'!AA19*$B$73</f>
        <v>217.14113336611283</v>
      </c>
      <c r="AB19" s="100">
        <f>'高情景（2001-2060, 2020RMB）'!AB19*$B$73</f>
        <v>236.11424031539542</v>
      </c>
      <c r="AC19" s="100">
        <f>'高情景（2001-2060, 2020RMB）'!AC19*$B$73</f>
        <v>254.4141027787162</v>
      </c>
      <c r="AD19" s="100">
        <f>'高情景（2001-2060, 2020RMB）'!AD19*$B$73</f>
        <v>272.30870646649686</v>
      </c>
      <c r="AE19" s="66">
        <f>'高情景（2001-2060, 2020RMB）'!AE19*$B$73</f>
        <v>290.23223168758727</v>
      </c>
      <c r="AF19" s="100">
        <f>'高情景（2001-2060, 2020RMB）'!AF19*$B$73</f>
        <v>308.64551716538102</v>
      </c>
      <c r="AG19" s="100">
        <f>'高情景（2001-2060, 2020RMB）'!AG19*$B$73</f>
        <v>327.55714425425788</v>
      </c>
      <c r="AH19" s="100">
        <f>'高情景（2001-2060, 2020RMB）'!AH19*$B$73</f>
        <v>346.82750105821606</v>
      </c>
      <c r="AI19" s="100">
        <f>'高情景（2001-2060, 2020RMB）'!AI19*$B$73</f>
        <v>366.29070924187272</v>
      </c>
      <c r="AJ19" s="245">
        <f>'高情景（2001-2060, 2020RMB）'!AJ19*$B$73</f>
        <v>385.75430645200606</v>
      </c>
      <c r="AK19" s="65">
        <f>'高情景（2001-2060, 2020RMB）'!AK19*$B$73</f>
        <v>405.02318311234575</v>
      </c>
      <c r="AL19" s="100">
        <f>'高情景（2001-2060, 2020RMB）'!AL19*$B$73</f>
        <v>423.98009714284103</v>
      </c>
      <c r="AM19" s="100">
        <f>'高情景（2001-2060, 2020RMB）'!AM19*$B$73</f>
        <v>442.5322772063796</v>
      </c>
      <c r="AN19" s="100">
        <f>'高情景（2001-2060, 2020RMB）'!AN19*$B$73</f>
        <v>460.59130690487672</v>
      </c>
      <c r="AO19" s="66">
        <f>'高情景（2001-2060, 2020RMB）'!AO19*$B$73</f>
        <v>478.07411530270872</v>
      </c>
      <c r="AP19" s="100">
        <f>'高情景（2001-2060, 2020RMB）'!AP19*$B$73</f>
        <v>494.90385725995856</v>
      </c>
      <c r="AQ19" s="100">
        <f>'高情景（2001-2060, 2020RMB）'!AQ19*$B$73</f>
        <v>511.01067167599388</v>
      </c>
      <c r="AR19" s="100">
        <f>'高情景（2001-2060, 2020RMB）'!AR19*$B$73</f>
        <v>526.33230916018147</v>
      </c>
      <c r="AS19" s="100">
        <f>'高情景（2001-2060, 2020RMB）'!AS19*$B$73</f>
        <v>540.81462407118102</v>
      </c>
      <c r="AT19" s="100">
        <f>'高情景（2001-2060, 2020RMB）'!AT19*$B$73</f>
        <v>554.41192919479477</v>
      </c>
      <c r="AU19" s="65">
        <f>'高情景（2001-2060, 2020RMB）'!AU19*$B$73</f>
        <v>567.08721447109349</v>
      </c>
      <c r="AV19" s="100">
        <f>'高情景（2001-2060, 2020RMB）'!AV19*$B$73</f>
        <v>578.81223405664616</v>
      </c>
      <c r="AW19" s="100">
        <f>'高情景（2001-2060, 2020RMB）'!AW19*$B$73</f>
        <v>589.5674685556753</v>
      </c>
      <c r="AX19" s="100">
        <f>'高情景（2001-2060, 2020RMB）'!AX19*$B$73</f>
        <v>599.34197142978951</v>
      </c>
      <c r="AY19" s="66">
        <f>'高情景（2001-2060, 2020RMB）'!AY19*$B$73</f>
        <v>608.13311037122014</v>
      </c>
      <c r="AZ19" s="65">
        <f>'高情景（2001-2060, 2020RMB）'!AZ19*$B$73</f>
        <v>615.94621578673241</v>
      </c>
      <c r="BA19" s="100">
        <f>'高情景（2001-2060, 2020RMB）'!BA19*$B$73</f>
        <v>622.79414949062061</v>
      </c>
      <c r="BB19" s="100">
        <f>'高情景（2001-2060, 2020RMB）'!BB19*$B$73</f>
        <v>628.69680726034812</v>
      </c>
      <c r="BC19" s="100">
        <f>'高情景（2001-2060, 2020RMB）'!BC19*$B$73</f>
        <v>633.68056909326799</v>
      </c>
      <c r="BD19" s="66">
        <f>'高情景（2001-2060, 2020RMB）'!BD19*$B$73</f>
        <v>637.77771085192103</v>
      </c>
      <c r="BE19" s="100">
        <f>'高情景（2001-2060, 2020RMB）'!BE19*$B$73</f>
        <v>641.02579053958834</v>
      </c>
      <c r="BF19" s="100">
        <f>'高情景（2001-2060, 2020RMB）'!BF19*$B$73</f>
        <v>643.46702175214864</v>
      </c>
      <c r="BG19" s="100">
        <f>'高情景（2001-2060, 2020RMB）'!BG19*$B$73</f>
        <v>645.14764595445979</v>
      </c>
      <c r="BH19" s="100">
        <f>'高情景（2001-2060, 2020RMB）'!BH19*$B$73</f>
        <v>646.11731417685905</v>
      </c>
      <c r="BI19" s="246">
        <f>'高情景（2001-2060, 2020RMB）'!BI19*$B$73</f>
        <v>646.42848756673311</v>
      </c>
    </row>
    <row r="20" spans="1:61" x14ac:dyDescent="0.2">
      <c r="A20" s="23" t="s">
        <v>73</v>
      </c>
      <c r="B20" s="53"/>
      <c r="C20" s="54"/>
      <c r="D20" s="54"/>
      <c r="E20" s="54"/>
      <c r="F20" s="55"/>
      <c r="G20" s="53"/>
      <c r="H20" s="54"/>
      <c r="I20" s="54">
        <f>'高情景（2001-2060, 2020RMB）'!I20*$B$73</f>
        <v>0.57954863718673966</v>
      </c>
      <c r="J20" s="54">
        <f>'高情景（2001-2060, 2020RMB）'!J20*$B$73</f>
        <v>0.78396292295007353</v>
      </c>
      <c r="K20" s="55">
        <f>'高情景（2001-2060, 2020RMB）'!K20*$B$73</f>
        <v>0.91891072406341079</v>
      </c>
      <c r="L20" s="53">
        <f>'高情景（2001-2060, 2020RMB）'!L20*$B$73</f>
        <v>1.0842791521723463</v>
      </c>
      <c r="M20" s="54">
        <f>'高情景（2001-2060, 2020RMB）'!M20*$B$73</f>
        <v>1.0889994158201428</v>
      </c>
      <c r="N20" s="54">
        <f>'高情景（2001-2060, 2020RMB）'!N20*$B$73</f>
        <v>1.1648549132551371</v>
      </c>
      <c r="O20" s="54">
        <f>'高情景（2001-2060, 2020RMB）'!O20*$B$73</f>
        <v>1.0832759500273152</v>
      </c>
      <c r="P20" s="54">
        <f>'高情景（2001-2060, 2020RMB）'!P20*$B$73</f>
        <v>1.0523770744126235</v>
      </c>
      <c r="Q20" s="53">
        <f>'高情景（2001-2060, 2020RMB）'!Q20*$B$73</f>
        <v>0.91094818874093397</v>
      </c>
      <c r="R20" s="54">
        <f>'高情景（2001-2060, 2020RMB）'!R20*$B$73</f>
        <v>1.0539272289753696</v>
      </c>
      <c r="S20" s="54">
        <f>'高情景（2001-2060, 2020RMB）'!S20*$B$73</f>
        <v>1.0808756323636981</v>
      </c>
      <c r="T20" s="54">
        <f>'高情景（2001-2060, 2020RMB）'!T20*$B$73</f>
        <v>1.0817459755270802</v>
      </c>
      <c r="U20" s="55">
        <f>'高情景（2001-2060, 2020RMB）'!U20*$B$73</f>
        <v>1.0579535148456456</v>
      </c>
      <c r="V20" s="54">
        <f>'高情景（2001-2060, 2020RMB）'!V20*$B$73</f>
        <v>0.98256465864026232</v>
      </c>
      <c r="W20" s="103">
        <f>'高情景（2001-2060, 2020RMB）'!W20*$B$73</f>
        <v>1.2755981295838204</v>
      </c>
      <c r="X20" s="100">
        <f>'高情景（2001-2060, 2020RMB）'!X20*$B$73</f>
        <v>1.2973061923133045</v>
      </c>
      <c r="Y20" s="100">
        <f>'高情景（2001-2060, 2020RMB）'!Y20*$B$73</f>
        <v>1.3519291142632026</v>
      </c>
      <c r="Z20" s="100">
        <f>'高情景（2001-2060, 2020RMB）'!Z20*$B$73</f>
        <v>1.4234313604223672</v>
      </c>
      <c r="AA20" s="65">
        <f>'高情景（2001-2060, 2020RMB）'!AA20*$B$73</f>
        <v>1.4966109274684964</v>
      </c>
      <c r="AB20" s="100">
        <f>'高情景（2001-2060, 2020RMB）'!AB20*$B$73</f>
        <v>1.5678718758255381</v>
      </c>
      <c r="AC20" s="100">
        <f>'高情景（2001-2060, 2020RMB）'!AC20*$B$73</f>
        <v>1.6368588609655814</v>
      </c>
      <c r="AD20" s="100">
        <f>'高情景（2001-2060, 2020RMB）'!AD20*$B$73</f>
        <v>1.7032587685532337</v>
      </c>
      <c r="AE20" s="66">
        <f>'高情景（2001-2060, 2020RMB）'!AE20*$B$73</f>
        <v>1.7668045085411173</v>
      </c>
      <c r="AF20" s="100">
        <f>'高情景（2001-2060, 2020RMB）'!AF20*$B$73</f>
        <v>1.8272259641652764</v>
      </c>
      <c r="AG20" s="100">
        <f>'高情景（2001-2060, 2020RMB）'!AG20*$B$73</f>
        <v>1.8840834266310025</v>
      </c>
      <c r="AH20" s="100">
        <f>'高情景（2001-2060, 2020RMB）'!AH20*$B$73</f>
        <v>1.936903707039217</v>
      </c>
      <c r="AI20" s="100">
        <f>'高情景（2001-2060, 2020RMB）'!AI20*$B$73</f>
        <v>1.9852347921162272</v>
      </c>
      <c r="AJ20" s="245">
        <f>'高情景（2001-2060, 2020RMB）'!AJ20*$B$73</f>
        <v>2.0286521637900221</v>
      </c>
      <c r="AK20" s="65">
        <f>'高情景（2001-2060, 2020RMB）'!AK20*$B$73</f>
        <v>2.0668292293574444</v>
      </c>
      <c r="AL20" s="100">
        <f>'高情景（2001-2060, 2020RMB）'!AL20*$B$73</f>
        <v>2.0997441978980387</v>
      </c>
      <c r="AM20" s="100">
        <f>'高情景（2001-2060, 2020RMB）'!AM20*$B$73</f>
        <v>2.1275020270438278</v>
      </c>
      <c r="AN20" s="100">
        <f>'高情景（2001-2060, 2020RMB）'!AN20*$B$73</f>
        <v>2.1502669583150125</v>
      </c>
      <c r="AO20" s="66">
        <f>'高情景（2001-2060, 2020RMB）'!AO20*$B$73</f>
        <v>2.1682561920513486</v>
      </c>
      <c r="AP20" s="100">
        <f>'高情景（2001-2060, 2020RMB）'!AP20*$B$73</f>
        <v>2.181733161424642</v>
      </c>
      <c r="AQ20" s="100">
        <f>'高情景（2001-2060, 2020RMB）'!AQ20*$B$73</f>
        <v>2.19100063050512</v>
      </c>
      <c r="AR20" s="100">
        <f>'高情景（2001-2060, 2020RMB）'!AR20*$B$73</f>
        <v>2.196393821114428</v>
      </c>
      <c r="AS20" s="100">
        <f>'高情景（2001-2060, 2020RMB）'!AS20*$B$73</f>
        <v>2.1982737487515953</v>
      </c>
      <c r="AT20" s="100">
        <f>'高情景（2001-2060, 2020RMB）'!AT20*$B$73</f>
        <v>2.1970209208891744</v>
      </c>
      <c r="AU20" s="65">
        <f>'高情景（2001-2060, 2020RMB）'!AU20*$B$73</f>
        <v>2.1930295229290473</v>
      </c>
      <c r="AV20" s="100">
        <f>'高情景（2001-2060, 2020RMB）'!AV20*$B$73</f>
        <v>2.1867021894134027</v>
      </c>
      <c r="AW20" s="100">
        <f>'高情景（2001-2060, 2020RMB）'!AW20*$B$73</f>
        <v>2.1784454318169604</v>
      </c>
      <c r="AX20" s="100">
        <f>'高情景（2001-2060, 2020RMB）'!AX20*$B$73</f>
        <v>2.1686657702789365</v>
      </c>
      <c r="AY20" s="66">
        <f>'高情景（2001-2060, 2020RMB）'!AY20*$B$73</f>
        <v>2.1577665956143792</v>
      </c>
      <c r="AZ20" s="65">
        <f>'高情景（2001-2060, 2020RMB）'!AZ20*$B$73</f>
        <v>2.1461457703087223</v>
      </c>
      <c r="BA20" s="100">
        <f>'高情景（2001-2060, 2020RMB）'!BA20*$B$73</f>
        <v>2.1341939631928319</v>
      </c>
      <c r="BB20" s="100">
        <f>'高情景（2001-2060, 2020RMB）'!BB20*$B$73</f>
        <v>2.122293702209447</v>
      </c>
      <c r="BC20" s="100">
        <f>'高情景（2001-2060, 2020RMB）'!BC20*$B$73</f>
        <v>2.1108191230864275</v>
      </c>
      <c r="BD20" s="66">
        <f>'高情景（2001-2060, 2020RMB）'!BD20*$B$73</f>
        <v>2.1001363887143736</v>
      </c>
      <c r="BE20" s="100">
        <f>'高情景（2001-2060, 2020RMB）'!BE20*$B$73</f>
        <v>2.0906047544255988</v>
      </c>
      <c r="BF20" s="100">
        <f>'高情景（2001-2060, 2020RMB）'!BF20*$B$73</f>
        <v>2.0825782580144074</v>
      </c>
      <c r="BG20" s="100">
        <f>'高情景（2001-2060, 2020RMB）'!BG20*$B$73</f>
        <v>2.0764080200707138</v>
      </c>
      <c r="BH20" s="100">
        <f>'高情景（2001-2060, 2020RMB）'!BH20*$B$73</f>
        <v>2.0724451499162995</v>
      </c>
      <c r="BI20" s="246">
        <f>'高情景（2001-2060, 2020RMB）'!BI20*$B$73</f>
        <v>2.0710442651096179</v>
      </c>
    </row>
    <row r="21" spans="1:61" x14ac:dyDescent="0.2">
      <c r="A21" s="23" t="s">
        <v>74</v>
      </c>
      <c r="B21" s="53"/>
      <c r="C21" s="54"/>
      <c r="D21" s="54"/>
      <c r="E21" s="54"/>
      <c r="F21" s="55"/>
      <c r="G21" s="53"/>
      <c r="H21" s="54"/>
      <c r="I21" s="54">
        <f>'高情景（2001-2060, 2020RMB）'!I21*$B$73</f>
        <v>833.39094027453166</v>
      </c>
      <c r="J21" s="54">
        <f>'高情景（2001-2060, 2020RMB）'!J21*$B$73</f>
        <v>915.6170524396332</v>
      </c>
      <c r="K21" s="55">
        <f>'高情景（2001-2060, 2020RMB）'!K21*$B$73</f>
        <v>1022.5445517944347</v>
      </c>
      <c r="L21" s="53">
        <f>'高情景（2001-2060, 2020RMB）'!L21*$B$73</f>
        <v>1121.0818054996585</v>
      </c>
      <c r="M21" s="54">
        <f>'高情景（2001-2060, 2020RMB）'!M21*$B$73</f>
        <v>1212.4105737013122</v>
      </c>
      <c r="N21" s="54">
        <f>'高情景（2001-2060, 2020RMB）'!N21*$B$73</f>
        <v>1260.0066459506525</v>
      </c>
      <c r="O21" s="54">
        <f>'高情景（2001-2060, 2020RMB）'!O21*$B$73</f>
        <v>1301.0202924060955</v>
      </c>
      <c r="P21" s="54">
        <f>'高情景（2001-2060, 2020RMB）'!P21*$B$73</f>
        <v>1302.1734929795896</v>
      </c>
      <c r="Q21" s="53">
        <f>'高情景（2001-2060, 2020RMB）'!Q21*$B$73</f>
        <v>1348.2887559727169</v>
      </c>
      <c r="R21" s="54">
        <f>'高情景（2001-2060, 2020RMB）'!R21*$B$73</f>
        <v>1457.5547709704783</v>
      </c>
      <c r="S21" s="54">
        <f>'高情景（2001-2060, 2020RMB）'!S21*$B$73</f>
        <v>1536.9110032013343</v>
      </c>
      <c r="T21" s="54">
        <f>'高情景（2001-2060, 2020RMB）'!T21*$B$73</f>
        <v>1509.993620350115</v>
      </c>
      <c r="U21" s="55">
        <f>'高情景（2001-2060, 2020RMB）'!U21*$B$73</f>
        <v>1438.8034978249595</v>
      </c>
      <c r="V21" s="54">
        <f>'高情景（2001-2060, 2020RMB）'!V21*$B$73</f>
        <v>1613.4179608362692</v>
      </c>
      <c r="W21" s="54">
        <f>'高情景（2001-2060, 2020RMB）'!W21*$B$73</f>
        <v>1650.4342918518221</v>
      </c>
      <c r="X21" s="100">
        <f>'高情景（2001-2060, 2020RMB）'!X21*$B$73</f>
        <v>1661.0519961065563</v>
      </c>
      <c r="Y21" s="100">
        <f>'高情景（2001-2060, 2020RMB）'!Y21*$B$73</f>
        <v>1688.6806913014248</v>
      </c>
      <c r="Z21" s="100">
        <f>'高情景（2001-2060, 2020RMB）'!Z21*$B$73</f>
        <v>1727.0510877665606</v>
      </c>
      <c r="AA21" s="65">
        <f>'高情景（2001-2060, 2020RMB）'!AA21*$B$73</f>
        <v>1770.4562927685829</v>
      </c>
      <c r="AB21" s="100">
        <f>'高情景（2001-2060, 2020RMB）'!AB21*$B$73</f>
        <v>1816.2547299718763</v>
      </c>
      <c r="AC21" s="100">
        <f>'高情景（2001-2060, 2020RMB）'!AC21*$B$73</f>
        <v>1862.4473358516843</v>
      </c>
      <c r="AD21" s="100">
        <f>'高情景（2001-2060, 2020RMB）'!AD21*$B$73</f>
        <v>1906.8261939848037</v>
      </c>
      <c r="AE21" s="66">
        <f>'高情景（2001-2060, 2020RMB）'!AE21*$B$73</f>
        <v>1946.983421365893</v>
      </c>
      <c r="AF21" s="100">
        <f>'高情景（2001-2060, 2020RMB）'!AF21*$B$73</f>
        <v>1980.8130542013862</v>
      </c>
      <c r="AG21" s="100">
        <f>'高情景（2001-2060, 2020RMB）'!AG21*$B$73</f>
        <v>2008.0217391885385</v>
      </c>
      <c r="AH21" s="100">
        <f>'高情景（2001-2060, 2020RMB）'!AH21*$B$73</f>
        <v>2028.8619312169274</v>
      </c>
      <c r="AI21" s="100">
        <f>'高情景（2001-2060, 2020RMB）'!AI21*$B$73</f>
        <v>2043.6721005174068</v>
      </c>
      <c r="AJ21" s="245">
        <f>'高情景（2001-2060, 2020RMB）'!AJ21*$B$73</f>
        <v>2052.8634211359317</v>
      </c>
      <c r="AK21" s="65">
        <f>'高情景（2001-2060, 2020RMB）'!AK21*$B$73</f>
        <v>2056.8806846391822</v>
      </c>
      <c r="AL21" s="100">
        <f>'高情景（2001-2060, 2020RMB）'!AL21*$B$73</f>
        <v>2056.1124704097806</v>
      </c>
      <c r="AM21" s="100">
        <f>'高情景（2001-2060, 2020RMB）'!AM21*$B$73</f>
        <v>2050.956676757768</v>
      </c>
      <c r="AN21" s="100">
        <f>'高情景（2001-2060, 2020RMB）'!AN21*$B$73</f>
        <v>2041.8370846574683</v>
      </c>
      <c r="AO21" s="66">
        <f>'高情景（2001-2060, 2020RMB）'!AO21*$B$73</f>
        <v>2029.195067497521</v>
      </c>
      <c r="AP21" s="100">
        <f>'高情景（2001-2060, 2020RMB）'!AP21*$B$73</f>
        <v>2013.4819802699199</v>
      </c>
      <c r="AQ21" s="100">
        <f>'高情景（2001-2060, 2020RMB）'!AQ21*$B$73</f>
        <v>1995.152349241213</v>
      </c>
      <c r="AR21" s="100">
        <f>'高情景（2001-2060, 2020RMB）'!AR21*$B$73</f>
        <v>1974.6579439748923</v>
      </c>
      <c r="AS21" s="100">
        <f>'高情景（2001-2060, 2020RMB）'!AS21*$B$73</f>
        <v>1952.4427780022011</v>
      </c>
      <c r="AT21" s="100">
        <f>'高情景（2001-2060, 2020RMB）'!AT21*$B$73</f>
        <v>1928.9390533859316</v>
      </c>
      <c r="AU21" s="65">
        <f>'高情景（2001-2060, 2020RMB）'!AU21*$B$73</f>
        <v>1904.5640384487369</v>
      </c>
      <c r="AV21" s="100">
        <f>'高情景（2001-2060, 2020RMB）'!AV21*$B$73</f>
        <v>1879.7178472919684</v>
      </c>
      <c r="AW21" s="100">
        <f>'高情景（2001-2060, 2020RMB）'!AW21*$B$73</f>
        <v>1854.7820744016124</v>
      </c>
      <c r="AX21" s="100">
        <f>'高情景（2001-2060, 2020RMB）'!AX21*$B$73</f>
        <v>1830.1192274126026</v>
      </c>
      <c r="AY21" s="66">
        <f>'高情景（2001-2060, 2020RMB）'!AY21*$B$73</f>
        <v>1806.0728956264929</v>
      </c>
      <c r="AZ21" s="65">
        <f>'高情景（2001-2060, 2020RMB）'!AZ21*$B$73</f>
        <v>1782.9685907081086</v>
      </c>
      <c r="BA21" s="100">
        <f>'高情景（2001-2060, 2020RMB）'!BA21*$B$73</f>
        <v>1761.1151986446439</v>
      </c>
      <c r="BB21" s="100">
        <f>'高情景（2001-2060, 2020RMB）'!BB21*$B$73</f>
        <v>1740.8069880639059</v>
      </c>
      <c r="BC21" s="100">
        <f>'高情景（2001-2060, 2020RMB）'!BC21*$B$73</f>
        <v>1722.3261289489772</v>
      </c>
      <c r="BD21" s="66">
        <f>'高情景（2001-2060, 2020RMB）'!BD21*$B$73</f>
        <v>1705.9456873034328</v>
      </c>
      <c r="BE21" s="100">
        <f>'高情景（2001-2060, 2020RMB）'!BE21*$B$73</f>
        <v>1691.9330751666287</v>
      </c>
      <c r="BF21" s="100">
        <f>'高情景（2001-2060, 2020RMB）'!BF21*$B$73</f>
        <v>1680.5539514295601</v>
      </c>
      <c r="BG21" s="100">
        <f>'高情景（2001-2060, 2020RMB）'!BG21*$B$73</f>
        <v>1672.0765871854453</v>
      </c>
      <c r="BH21" s="100">
        <f>'高情景（2001-2060, 2020RMB）'!BH21*$B$73</f>
        <v>1666.7767300600613</v>
      </c>
      <c r="BI21" s="246">
        <f>'高情景（2001-2060, 2020RMB）'!BI21*$B$73</f>
        <v>1664.9430254971905</v>
      </c>
    </row>
    <row r="22" spans="1:61" x14ac:dyDescent="0.2">
      <c r="A22" s="23" t="s">
        <v>75</v>
      </c>
      <c r="B22" s="53"/>
      <c r="C22" s="54"/>
      <c r="D22" s="54"/>
      <c r="E22" s="54"/>
      <c r="F22" s="55"/>
      <c r="G22" s="53"/>
      <c r="H22" s="54"/>
      <c r="I22" s="54">
        <f>'高情景（2001-2060, 2020RMB）'!I22*$B$73</f>
        <v>391.28880568769222</v>
      </c>
      <c r="J22" s="54">
        <f>'高情景（2001-2060, 2020RMB）'!J22*$B$73</f>
        <v>423.21858349686204</v>
      </c>
      <c r="K22" s="55">
        <f>'高情景（2001-2060, 2020RMB）'!K22*$B$73</f>
        <v>473.46484150296209</v>
      </c>
      <c r="L22" s="53">
        <f>'高情景（2001-2060, 2020RMB）'!L22*$B$73</f>
        <v>532.73845955027809</v>
      </c>
      <c r="M22" s="54">
        <f>'高情景（2001-2060, 2020RMB）'!M22*$B$73</f>
        <v>567.00897566965182</v>
      </c>
      <c r="N22" s="54">
        <f>'高情景（2001-2060, 2020RMB）'!N22*$B$73</f>
        <v>592.50008564898212</v>
      </c>
      <c r="O22" s="54">
        <f>'高情景（2001-2060, 2020RMB）'!O22*$B$73</f>
        <v>616.898584911184</v>
      </c>
      <c r="P22" s="54">
        <f>'高情景（2001-2060, 2020RMB）'!P22*$B$73</f>
        <v>629.15051844987215</v>
      </c>
      <c r="Q22" s="53">
        <f>'高情景（2001-2060, 2020RMB）'!Q22*$B$73</f>
        <v>668.00872114290121</v>
      </c>
      <c r="R22" s="54">
        <f>'高情景（2001-2060, 2020RMB）'!R22*$B$73</f>
        <v>737.69629270652126</v>
      </c>
      <c r="S22" s="54">
        <f>'高情景（2001-2060, 2020RMB）'!S22*$B$73</f>
        <v>783.73618171684529</v>
      </c>
      <c r="T22" s="54">
        <f>'高情景（2001-2060, 2020RMB）'!T22*$B$73</f>
        <v>795.70204914280976</v>
      </c>
      <c r="U22" s="55">
        <f>'高情景（2001-2060, 2020RMB）'!U22*$B$73</f>
        <v>781.27991692211458</v>
      </c>
      <c r="V22" s="54">
        <f>'高情景（2001-2060, 2020RMB）'!V22*$B$73</f>
        <v>878.53711842257519</v>
      </c>
      <c r="W22" s="103">
        <f>'高情景（2001-2060, 2020RMB）'!W22*$B$73</f>
        <v>912.97236037763207</v>
      </c>
      <c r="X22" s="100">
        <f>'高情景（2001-2060, 2020RMB）'!X22*$B$73</f>
        <v>924.72792736572967</v>
      </c>
      <c r="Y22" s="100">
        <f>'高情景（2001-2060, 2020RMB）'!Y22*$B$73</f>
        <v>954.38123033197962</v>
      </c>
      <c r="Z22" s="100">
        <f>'高情景（2001-2060, 2020RMB）'!Z22*$B$73</f>
        <v>993.43556226866178</v>
      </c>
      <c r="AA22" s="65">
        <f>'高情景（2001-2060, 2020RMB）'!AA22*$B$73</f>
        <v>1034.0434629687154</v>
      </c>
      <c r="AB22" s="100">
        <f>'高情景（2001-2060, 2020RMB）'!AB22*$B$73</f>
        <v>1074.0951720123594</v>
      </c>
      <c r="AC22" s="100">
        <f>'高情景（2001-2060, 2020RMB）'!AC22*$B$73</f>
        <v>1112.9823392031808</v>
      </c>
      <c r="AD22" s="100">
        <f>'高情景（2001-2060, 2020RMB）'!AD22*$B$73</f>
        <v>1150.0374326960996</v>
      </c>
      <c r="AE22" s="66">
        <f>'高情景（2001-2060, 2020RMB）'!AE22*$B$73</f>
        <v>1184.5421863174479</v>
      </c>
      <c r="AF22" s="100">
        <f>'高情景（2001-2060, 2020RMB）'!AF22*$B$73</f>
        <v>1215.8669308771553</v>
      </c>
      <c r="AG22" s="100">
        <f>'高情景（2001-2060, 2020RMB）'!AG22*$B$73</f>
        <v>1243.8912732565109</v>
      </c>
      <c r="AH22" s="100">
        <f>'高情景（2001-2060, 2020RMB）'!AH22*$B$73</f>
        <v>1268.6709783952663</v>
      </c>
      <c r="AI22" s="100">
        <f>'高情景（2001-2060, 2020RMB）'!AI22*$B$73</f>
        <v>1290.3132281509074</v>
      </c>
      <c r="AJ22" s="245">
        <f>'高情景（2001-2060, 2020RMB）'!AJ22*$B$73</f>
        <v>1308.9715405165737</v>
      </c>
      <c r="AK22" s="65">
        <f>'高情景（2001-2060, 2020RMB）'!AK22*$B$73</f>
        <v>1324.8161152260614</v>
      </c>
      <c r="AL22" s="100">
        <f>'高情景（2001-2060, 2020RMB）'!AL22*$B$73</f>
        <v>1337.9537734887419</v>
      </c>
      <c r="AM22" s="100">
        <f>'高情景（2001-2060, 2020RMB）'!AM22*$B$73</f>
        <v>1348.4926130953872</v>
      </c>
      <c r="AN22" s="100">
        <f>'高情景（2001-2060, 2020RMB）'!AN22*$B$73</f>
        <v>1356.5625997748359</v>
      </c>
      <c r="AO22" s="66">
        <f>'高情景（2001-2060, 2020RMB）'!AO22*$B$73</f>
        <v>1362.3125576158734</v>
      </c>
      <c r="AP22" s="100">
        <f>'高情景（2001-2060, 2020RMB）'!AP22*$B$73</f>
        <v>1365.907158856236</v>
      </c>
      <c r="AQ22" s="100">
        <f>'高情景（2001-2060, 2020RMB）'!AQ22*$B$73</f>
        <v>1367.5239828562055</v>
      </c>
      <c r="AR22" s="100">
        <f>'高情景（2001-2060, 2020RMB）'!AR22*$B$73</f>
        <v>1367.350704731781</v>
      </c>
      <c r="AS22" s="100">
        <f>'高情景（2001-2060, 2020RMB）'!AS22*$B$73</f>
        <v>1365.5824643221022</v>
      </c>
      <c r="AT22" s="100">
        <f>'高情景（2001-2060, 2020RMB）'!AT22*$B$73</f>
        <v>1362.4194563314672</v>
      </c>
      <c r="AU22" s="65">
        <f>'高情景（2001-2060, 2020RMB）'!AU22*$B$73</f>
        <v>1358.0647729801931</v>
      </c>
      <c r="AV22" s="100">
        <f>'高情景（2001-2060, 2020RMB）'!AV22*$B$73</f>
        <v>1352.7225216183911</v>
      </c>
      <c r="AW22" s="100">
        <f>'高情景（2001-2060, 2020RMB）'!AW22*$B$73</f>
        <v>1346.5962317330532</v>
      </c>
      <c r="AX22" s="100">
        <f>'高情景（2001-2060, 2020RMB）'!AX22*$B$73</f>
        <v>1339.88755877984</v>
      </c>
      <c r="AY22" s="66">
        <f>'高情景（2001-2060, 2020RMB）'!AY22*$B$73</f>
        <v>1332.7952864057072</v>
      </c>
      <c r="AZ22" s="65">
        <f>'高情景（2001-2060, 2020RMB）'!AZ22*$B$73</f>
        <v>1325.5146239566807</v>
      </c>
      <c r="BA22" s="100">
        <f>'高情景（2001-2060, 2020RMB）'!BA22*$B$73</f>
        <v>1318.2367927037164</v>
      </c>
      <c r="BB22" s="100">
        <f>'高情景（2001-2060, 2020RMB）'!BB22*$B$73</f>
        <v>1311.1488919539966</v>
      </c>
      <c r="BC22" s="100">
        <f>'高情景（2001-2060, 2020RMB）'!BC22*$B$73</f>
        <v>1304.4340351068681</v>
      </c>
      <c r="BD22" s="66">
        <f>'高情景（2001-2060, 2020RMB）'!BD22*$B$73</f>
        <v>1298.2717457123497</v>
      </c>
      <c r="BE22" s="100">
        <f>'高情景（2001-2060, 2020RMB）'!BE22*$B$73</f>
        <v>1292.8386046392077</v>
      </c>
      <c r="BF22" s="100">
        <f>'高情景（2001-2060, 2020RMB）'!BF22*$B$73</f>
        <v>1288.3091415081319</v>
      </c>
      <c r="BG22" s="100">
        <f>'高情景（2001-2060, 2020RMB）'!BG22*$B$73</f>
        <v>1284.8569665533519</v>
      </c>
      <c r="BH22" s="100">
        <f>'高情景（2001-2060, 2020RMB）'!BH22*$B$73</f>
        <v>1282.6561430229458</v>
      </c>
      <c r="BI22" s="246">
        <f>'高情景（2001-2060, 2020RMB）'!BI22*$B$73</f>
        <v>1281.8828051210828</v>
      </c>
    </row>
    <row r="23" spans="1:61" x14ac:dyDescent="0.2">
      <c r="A23" s="23" t="s">
        <v>116</v>
      </c>
      <c r="B23" s="53"/>
      <c r="C23" s="54"/>
      <c r="D23" s="54"/>
      <c r="E23" s="54"/>
      <c r="F23" s="55"/>
      <c r="G23" s="53"/>
      <c r="H23" s="54"/>
      <c r="I23" s="54">
        <f>'高情景（2001-2060, 2020RMB）'!I23*$B$73</f>
        <v>416.04114103076466</v>
      </c>
      <c r="J23" s="54">
        <f>'高情景（2001-2060, 2020RMB）'!J23*$B$73</f>
        <v>451.96266195450079</v>
      </c>
      <c r="K23" s="55">
        <f>'高情景（2001-2060, 2020RMB）'!K23*$B$73</f>
        <v>502.98809016179717</v>
      </c>
      <c r="L23" s="53">
        <f>'高情景（2001-2060, 2020RMB）'!L23*$B$73</f>
        <v>574.6573651611958</v>
      </c>
      <c r="M23" s="54">
        <f>'高情景（2001-2060, 2020RMB）'!M23*$B$73</f>
        <v>615.45397266684449</v>
      </c>
      <c r="N23" s="54">
        <f>'高情景（2001-2060, 2020RMB）'!N23*$B$73</f>
        <v>644.29234645209567</v>
      </c>
      <c r="O23" s="54">
        <f>'高情景（2001-2060, 2020RMB）'!O23*$B$73</f>
        <v>657.85186687048679</v>
      </c>
      <c r="P23" s="54">
        <f>'高情景（2001-2060, 2020RMB）'!P23*$B$73</f>
        <v>672.16537230123561</v>
      </c>
      <c r="Q23" s="53">
        <f>'高情景（2001-2060, 2020RMB）'!Q23*$B$73</f>
        <v>708.43265072745317</v>
      </c>
      <c r="R23" s="54">
        <f>'高情景（2001-2060, 2020RMB）'!R23*$B$73</f>
        <v>782.33730119535221</v>
      </c>
      <c r="S23" s="54">
        <f>'高情景（2001-2060, 2020RMB）'!S23*$B$73</f>
        <v>835.83708420068547</v>
      </c>
      <c r="T23" s="54">
        <f>'高情景（2001-2060, 2020RMB）'!T23*$B$73</f>
        <v>855.85139170274385</v>
      </c>
      <c r="U23" s="55">
        <f>'高情景（2001-2060, 2020RMB）'!U23*$B$73</f>
        <v>805.56639983284151</v>
      </c>
      <c r="V23" s="54">
        <f>'高情景（2001-2060, 2020RMB）'!V23*$B$73</f>
        <v>927.65431597354814</v>
      </c>
      <c r="W23" s="54">
        <f>'高情景（2001-2060, 2020RMB）'!W23*$B$73</f>
        <v>1001.7083980576186</v>
      </c>
      <c r="X23" s="100">
        <f>'高情景（2001-2060, 2020RMB）'!X23*$B$73</f>
        <v>1019.3958912821878</v>
      </c>
      <c r="Y23" s="100">
        <f>'高情景（2001-2060, 2020RMB）'!Y23*$B$73</f>
        <v>1063.9222661618669</v>
      </c>
      <c r="Z23" s="100">
        <f>'高情景（2001-2060, 2020RMB）'!Z23*$B$73</f>
        <v>1122.2403078805316</v>
      </c>
      <c r="AA23" s="65">
        <f>'高情景（2001-2060, 2020RMB）'!AA23*$B$73</f>
        <v>1181.91159554469</v>
      </c>
      <c r="AB23" s="100">
        <f>'高情景（2001-2060, 2020RMB）'!AB23*$B$73</f>
        <v>1239.9507029752911</v>
      </c>
      <c r="AC23" s="100">
        <f>'高情景（2001-2060, 2020RMB）'!AC23*$B$73</f>
        <v>1296.0208821036176</v>
      </c>
      <c r="AD23" s="100">
        <f>'高情景（2001-2060, 2020RMB）'!AD23*$B$73</f>
        <v>1349.8191716439376</v>
      </c>
      <c r="AE23" s="66">
        <f>'高情景（2001-2060, 2020RMB）'!AE23*$B$73</f>
        <v>1401.0803977862249</v>
      </c>
      <c r="AF23" s="100">
        <f>'高情景（2001-2060, 2020RMB）'!AF23*$B$73</f>
        <v>1449.6075931250389</v>
      </c>
      <c r="AG23" s="100">
        <f>'高情景（2001-2060, 2020RMB）'!AG23*$B$73</f>
        <v>1495.3631010787767</v>
      </c>
      <c r="AH23" s="100">
        <f>'高情景（2001-2060, 2020RMB）'!AH23*$B$73</f>
        <v>1538.3981445483021</v>
      </c>
      <c r="AI23" s="100">
        <f>'高情景（2001-2060, 2020RMB）'!AI23*$B$73</f>
        <v>1578.824269209754</v>
      </c>
      <c r="AJ23" s="245">
        <f>'高情景（2001-2060, 2020RMB）'!AJ23*$B$73</f>
        <v>1616.8095830002944</v>
      </c>
      <c r="AK23" s="65">
        <f>'高情景（2001-2060, 2020RMB）'!AK23*$B$73</f>
        <v>1652.5219957502798</v>
      </c>
      <c r="AL23" s="100">
        <f>'高情景（2001-2060, 2020RMB）'!AL23*$B$73</f>
        <v>1685.958591800596</v>
      </c>
      <c r="AM23" s="100">
        <f>'高情景（2001-2060, 2020RMB）'!AM23*$B$73</f>
        <v>1717.0858513207511</v>
      </c>
      <c r="AN23" s="100">
        <f>'高情景（2001-2060, 2020RMB）'!AN23*$B$73</f>
        <v>1745.8894320169065</v>
      </c>
      <c r="AO23" s="66">
        <f>'高情景（2001-2060, 2020RMB）'!AO23*$B$73</f>
        <v>1772.3735217266569</v>
      </c>
      <c r="AP23" s="100">
        <f>'高情景（2001-2060, 2020RMB）'!AP23*$B$73</f>
        <v>1796.5600206133804</v>
      </c>
      <c r="AQ23" s="100">
        <f>'高情景（2001-2060, 2020RMB）'!AQ23*$B$73</f>
        <v>1818.4875795850703</v>
      </c>
      <c r="AR23" s="100">
        <f>'高情景（2001-2060, 2020RMB）'!AR23*$B$73</f>
        <v>1838.2105221191441</v>
      </c>
      <c r="AS23" s="100">
        <f>'高情景（2001-2060, 2020RMB）'!AS23*$B$73</f>
        <v>1855.7976766145371</v>
      </c>
      <c r="AT23" s="100">
        <f>'高情景（2001-2060, 2020RMB）'!AT23*$B$73</f>
        <v>1871.3311457842392</v>
      </c>
      <c r="AU23" s="65">
        <f>'高情景（2001-2060, 2020RMB）'!AU23*$B$73</f>
        <v>1884.9050385223595</v>
      </c>
      <c r="AV23" s="100">
        <f>'高情景（2001-2060, 2020RMB）'!AV23*$B$73</f>
        <v>1896.6241882106783</v>
      </c>
      <c r="AW23" s="100">
        <f>'高情景（2001-2060, 2020RMB）'!AW23*$B$73</f>
        <v>1906.6028796534397</v>
      </c>
      <c r="AX23" s="100">
        <f>'高情景（2001-2060, 2020RMB）'!AX23*$B$73</f>
        <v>1914.9636048274901</v>
      </c>
      <c r="AY23" s="66">
        <f>'高情景（2001-2060, 2020RMB）'!AY23*$B$73</f>
        <v>1921.8358654861124</v>
      </c>
      <c r="AZ23" s="65">
        <f>'高情景（2001-2060, 2020RMB）'!AZ23*$B$73</f>
        <v>1927.3550384317505</v>
      </c>
      <c r="BA23" s="100">
        <f>'高情景（2001-2060, 2020RMB）'!BA23*$B$73</f>
        <v>1931.6613170427302</v>
      </c>
      <c r="BB23" s="100">
        <f>'高情景（2001-2060, 2020RMB）'!BB23*$B$73</f>
        <v>1934.8987404599959</v>
      </c>
      <c r="BC23" s="100">
        <f>'高情景（2001-2060, 2020RMB）'!BC23*$B$73</f>
        <v>1937.2143197646144</v>
      </c>
      <c r="BD23" s="66">
        <f>'高情景（2001-2060, 2020RMB）'!BD23*$B$73</f>
        <v>1938.7572685466689</v>
      </c>
      <c r="BE23" s="100">
        <f>'高情景（2001-2060, 2020RMB）'!BE23*$B$73</f>
        <v>1939.6783435182369</v>
      </c>
      <c r="BF23" s="100">
        <f>'高情景（2001-2060, 2020RMB）'!BF23*$B$73</f>
        <v>1940.1292992836802</v>
      </c>
      <c r="BG23" s="100">
        <f>'高情景（2001-2060, 2020RMB）'!BG23*$B$73</f>
        <v>1940.2624600711583</v>
      </c>
      <c r="BH23" s="100">
        <f>'高情景（2001-2060, 2020RMB）'!BH23*$B$73</f>
        <v>1940.2304101649534</v>
      </c>
      <c r="BI23" s="246">
        <f>'高情景（2001-2060, 2020RMB）'!BI23*$B$73</f>
        <v>1940.1858039681345</v>
      </c>
    </row>
    <row r="24" spans="1:61" x14ac:dyDescent="0.2">
      <c r="A24" s="23" t="s">
        <v>117</v>
      </c>
      <c r="B24" s="53"/>
      <c r="C24" s="54"/>
      <c r="D24" s="54"/>
      <c r="E24" s="54"/>
      <c r="F24" s="55"/>
      <c r="G24" s="53"/>
      <c r="H24" s="54"/>
      <c r="I24" s="54">
        <f>'高情景（2001-2060, 2020RMB）'!I24*$B$73</f>
        <v>814.11627430874023</v>
      </c>
      <c r="J24" s="54">
        <f>'高情景（2001-2060, 2020RMB）'!J24*$B$73</f>
        <v>835.01707948040792</v>
      </c>
      <c r="K24" s="55">
        <f>'高情景（2001-2060, 2020RMB）'!K24*$B$73</f>
        <v>907.39414275234458</v>
      </c>
      <c r="L24" s="53">
        <f>'高情景（2001-2060, 2020RMB）'!L24*$B$73</f>
        <v>981.75649437877132</v>
      </c>
      <c r="M24" s="54">
        <f>'高情景（2001-2060, 2020RMB）'!M24*$B$73</f>
        <v>1021.5462277456062</v>
      </c>
      <c r="N24" s="54">
        <f>'高情景（2001-2060, 2020RMB）'!N24*$B$73</f>
        <v>1040.3000235379272</v>
      </c>
      <c r="O24" s="54">
        <f>'高情景（2001-2060, 2020RMB）'!O24*$B$73</f>
        <v>1079.148969615429</v>
      </c>
      <c r="P24" s="54">
        <f>'高情景（2001-2060, 2020RMB）'!P24*$B$73</f>
        <v>1058.6057770282716</v>
      </c>
      <c r="Q24" s="53">
        <f>'高情景（2001-2060, 2020RMB）'!Q24*$B$73</f>
        <v>947.33214392277785</v>
      </c>
      <c r="R24" s="54">
        <f>'高情景（2001-2060, 2020RMB）'!R24*$B$73</f>
        <v>992.46075246780401</v>
      </c>
      <c r="S24" s="54">
        <f>'高情景（2001-2060, 2020RMB）'!S24*$B$73</f>
        <v>1047.4832402189634</v>
      </c>
      <c r="T24" s="54">
        <f>'高情景（2001-2060, 2020RMB）'!T24*$B$73</f>
        <v>1062.4659761973628</v>
      </c>
      <c r="U24" s="55">
        <f>'高情景（2001-2060, 2020RMB）'!U24*$B$73</f>
        <v>1060.6811984790204</v>
      </c>
      <c r="V24" s="54">
        <f>'高情景（2001-2060, 2020RMB）'!V24*$B$73</f>
        <v>1143.0228686473731</v>
      </c>
      <c r="W24" s="54">
        <f>'高情景（2001-2060, 2020RMB）'!W24*$B$73</f>
        <v>1242.3975261070618</v>
      </c>
      <c r="X24" s="100">
        <f>'高情景（2001-2060, 2020RMB）'!X24*$B$73</f>
        <v>1258.0934061297944</v>
      </c>
      <c r="Y24" s="100">
        <f>'高情景（2001-2060, 2020RMB）'!Y24*$B$73</f>
        <v>1297.7717609056592</v>
      </c>
      <c r="Z24" s="100">
        <f>'高情景（2001-2060, 2020RMB）'!Z24*$B$73</f>
        <v>1350.2358742490633</v>
      </c>
      <c r="AA24" s="65">
        <f>'高情景（2001-2060, 2020RMB）'!AA24*$B$73</f>
        <v>1405.1619151959542</v>
      </c>
      <c r="AB24" s="100">
        <f>'高情景（2001-2060, 2020RMB）'!AB24*$B$73</f>
        <v>1459.7383896464248</v>
      </c>
      <c r="AC24" s="100">
        <f>'高情景（2001-2060, 2020RMB）'!AC24*$B$73</f>
        <v>1513.1044177135736</v>
      </c>
      <c r="AD24" s="100">
        <f>'高情景（2001-2060, 2020RMB）'!AD24*$B$73</f>
        <v>1564.3043678260719</v>
      </c>
      <c r="AE24" s="66">
        <f>'高情景（2001-2060, 2020RMB）'!AE24*$B$73</f>
        <v>1612.2982572683761</v>
      </c>
      <c r="AF24" s="100">
        <f>'高情景（2001-2060, 2020RMB）'!AF24*$B$73</f>
        <v>1656.1723239127512</v>
      </c>
      <c r="AG24" s="100">
        <f>'高情景（2001-2060, 2020RMB）'!AG24*$B$73</f>
        <v>1695.7810459544846</v>
      </c>
      <c r="AH24" s="100">
        <f>'高情景（2001-2060, 2020RMB）'!AH24*$B$73</f>
        <v>1731.2397486444938</v>
      </c>
      <c r="AI24" s="100">
        <f>'高情景（2001-2060, 2020RMB）'!AI24*$B$73</f>
        <v>1762.7345045967454</v>
      </c>
      <c r="AJ24" s="245">
        <f>'高情景（2001-2060, 2020RMB）'!AJ24*$B$73</f>
        <v>1790.5148123810175</v>
      </c>
      <c r="AK24" s="65">
        <f>'高情景（2001-2060, 2020RMB）'!AK24*$B$73</f>
        <v>1814.8401201101769</v>
      </c>
      <c r="AL24" s="100">
        <f>'高情景（2001-2060, 2020RMB）'!AL24*$B$73</f>
        <v>1835.8305284927612</v>
      </c>
      <c r="AM24" s="100">
        <f>'高情景（2001-2060, 2020RMB）'!AM24*$B$73</f>
        <v>1853.5911137446087</v>
      </c>
      <c r="AN24" s="100">
        <f>'高情景（2001-2060, 2020RMB）'!AN24*$B$73</f>
        <v>1868.2534694863089</v>
      </c>
      <c r="AO24" s="66">
        <f>'高情景（2001-2060, 2020RMB）'!AO24*$B$73</f>
        <v>1879.9726713572968</v>
      </c>
      <c r="AP24" s="100">
        <f>'高情景（2001-2060, 2020RMB）'!AP24*$B$73</f>
        <v>1888.9241846972266</v>
      </c>
      <c r="AQ24" s="100">
        <f>'高情景（2001-2060, 2020RMB）'!AQ24*$B$73</f>
        <v>1895.3007867357232</v>
      </c>
      <c r="AR24" s="100">
        <f>'高情景（2001-2060, 2020RMB）'!AR24*$B$73</f>
        <v>1899.3095671387571</v>
      </c>
      <c r="AS24" s="100">
        <f>'高情景（2001-2060, 2020RMB）'!AS24*$B$73</f>
        <v>1901.1690624733067</v>
      </c>
      <c r="AT24" s="100">
        <f>'高情景（2001-2060, 2020RMB）'!AT24*$B$73</f>
        <v>1901.1065715434756</v>
      </c>
      <c r="AU24" s="65">
        <f>'高情景（2001-2060, 2020RMB）'!AU24*$B$73</f>
        <v>1899.3556899532791</v>
      </c>
      <c r="AV24" s="100">
        <f>'高情景（2001-2060, 2020RMB）'!AV24*$B$73</f>
        <v>1896.1540939500037</v>
      </c>
      <c r="AW24" s="100">
        <f>'高情景（2001-2060, 2020RMB）'!AW24*$B$73</f>
        <v>1891.7415958334846</v>
      </c>
      <c r="AX24" s="100">
        <f>'高情景（2001-2060, 2020RMB）'!AX24*$B$73</f>
        <v>1886.3584861689012</v>
      </c>
      <c r="AY24" s="66">
        <f>'高情景（2001-2060, 2020RMB）'!AY24*$B$73</f>
        <v>1880.2441718522384</v>
      </c>
      <c r="AZ24" s="65">
        <f>'高情景（2001-2060, 2020RMB）'!AZ24*$B$73</f>
        <v>1873.6361138452567</v>
      </c>
      <c r="BA24" s="100">
        <f>'高情景（2001-2060, 2020RMB）'!BA24*$B$73</f>
        <v>1866.7690641775637</v>
      </c>
      <c r="BB24" s="100">
        <f>'高情景（2001-2060, 2020RMB）'!BB24*$B$73</f>
        <v>1859.8745986332899</v>
      </c>
      <c r="BC24" s="100">
        <f>'高情景（2001-2060, 2020RMB）'!BC24*$B$73</f>
        <v>1853.1809393989765</v>
      </c>
      <c r="BD24" s="66">
        <f>'高情景（2001-2060, 2020RMB）'!BD24*$B$73</f>
        <v>1846.9130608299879</v>
      </c>
      <c r="BE24" s="100">
        <f>'高情景（2001-2060, 2020RMB）'!BE24*$B$73</f>
        <v>1841.2930713658745</v>
      </c>
      <c r="BF24" s="100">
        <f>'高情景（2001-2060, 2020RMB）'!BF24*$B$73</f>
        <v>1836.5408654579439</v>
      </c>
      <c r="BG24" s="100">
        <f>'高情景（2001-2060, 2020RMB）'!BG24*$B$73</f>
        <v>1832.8750411331791</v>
      </c>
      <c r="BH24" s="100">
        <f>'高情景（2001-2060, 2020RMB）'!BH24*$B$73</f>
        <v>1830.5140814864933</v>
      </c>
      <c r="BI24" s="246">
        <f>'高情景（2001-2060, 2020RMB）'!BI24*$B$73</f>
        <v>1829.677801959805</v>
      </c>
    </row>
    <row r="25" spans="1:61" x14ac:dyDescent="0.2">
      <c r="A25" s="23" t="s">
        <v>78</v>
      </c>
      <c r="B25" s="53"/>
      <c r="C25" s="54"/>
      <c r="D25" s="54"/>
      <c r="E25" s="54"/>
      <c r="F25" s="55"/>
      <c r="G25" s="53"/>
      <c r="H25" s="54"/>
      <c r="I25" s="54">
        <f>'高情景（2001-2060, 2020RMB）'!I25*$B$73</f>
        <v>777.95991739521935</v>
      </c>
      <c r="J25" s="54">
        <f>'高情景（2001-2060, 2020RMB）'!J25*$B$73</f>
        <v>800.14486261054606</v>
      </c>
      <c r="K25" s="55">
        <f>'高情景（2001-2060, 2020RMB）'!K25*$B$73</f>
        <v>867.16819741371125</v>
      </c>
      <c r="L25" s="53">
        <f>'高情景（2001-2060, 2020RMB）'!L25*$B$73</f>
        <v>902.40443183874095</v>
      </c>
      <c r="M25" s="54">
        <f>'高情景（2001-2060, 2020RMB）'!M25*$B$73</f>
        <v>963.89151239458693</v>
      </c>
      <c r="N25" s="54">
        <f>'高情景（2001-2060, 2020RMB）'!N25*$B$73</f>
        <v>995.32175969285993</v>
      </c>
      <c r="O25" s="54">
        <f>'高情景（2001-2060, 2020RMB）'!O25*$B$73</f>
        <v>1018.1773917073065</v>
      </c>
      <c r="P25" s="54">
        <f>'高情景（2001-2060, 2020RMB）'!P25*$B$73</f>
        <v>1033.569172982455</v>
      </c>
      <c r="Q25" s="53">
        <f>'高情景（2001-2060, 2020RMB）'!Q25*$B$73</f>
        <v>1064.120195424287</v>
      </c>
      <c r="R25" s="54">
        <f>'高情景（2001-2060, 2020RMB）'!R25*$B$73</f>
        <v>1120.1978705238769</v>
      </c>
      <c r="S25" s="54">
        <f>'高情景（2001-2060, 2020RMB）'!S25*$B$73</f>
        <v>1126.5331937839655</v>
      </c>
      <c r="T25" s="54">
        <f>'高情景（2001-2060, 2020RMB）'!T25*$B$73</f>
        <v>1100.2861515096881</v>
      </c>
      <c r="U25" s="55">
        <f>'高情景（2001-2060, 2020RMB）'!U25*$B$73</f>
        <v>1071.8283979331518</v>
      </c>
      <c r="V25" s="54">
        <f>'高情景（2001-2060, 2020RMB）'!V25*$B$73</f>
        <v>1131.5999339945606</v>
      </c>
      <c r="W25" s="54">
        <f>'高情景（2001-2060, 2020RMB）'!W25*$B$73</f>
        <v>1118.4784851316513</v>
      </c>
      <c r="X25" s="100">
        <f>'高情景（2001-2060, 2020RMB）'!X25*$B$73</f>
        <v>1123.376354808257</v>
      </c>
      <c r="Y25" s="100">
        <f>'高情景（2001-2060, 2020RMB）'!Y25*$B$73</f>
        <v>1135.7391079720142</v>
      </c>
      <c r="Z25" s="100">
        <f>'高情景（2001-2060, 2020RMB）'!Z25*$B$73</f>
        <v>1152.0679524624172</v>
      </c>
      <c r="AA25" s="65">
        <f>'高情景（2001-2060, 2020RMB）'!AA25*$B$73</f>
        <v>1169.1204251226723</v>
      </c>
      <c r="AB25" s="100">
        <f>'高情景（2001-2060, 2020RMB）'!AB25*$B$73</f>
        <v>1185.0507053626375</v>
      </c>
      <c r="AC25" s="100">
        <f>'高情景（2001-2060, 2020RMB）'!AC25*$B$73</f>
        <v>1198.3147803773854</v>
      </c>
      <c r="AD25" s="100">
        <f>'高情景（2001-2060, 2020RMB）'!AD25*$B$73</f>
        <v>1207.3160145091008</v>
      </c>
      <c r="AE25" s="66">
        <f>'高情景（2001-2060, 2020RMB）'!AE25*$B$73</f>
        <v>1210.4499413273786</v>
      </c>
      <c r="AF25" s="100">
        <f>'高情景（2001-2060, 2020RMB）'!AF25*$B$73</f>
        <v>1206.6855566185684</v>
      </c>
      <c r="AG25" s="100">
        <f>'高情景（2001-2060, 2020RMB）'!AG25*$B$73</f>
        <v>1197.1584974053483</v>
      </c>
      <c r="AH25" s="100">
        <f>'高情景（2001-2060, 2020RMB）'!AH25*$B$73</f>
        <v>1183.5704490090864</v>
      </c>
      <c r="AI25" s="100">
        <f>'高情景（2001-2060, 2020RMB）'!AI25*$B$73</f>
        <v>1167.6055819359151</v>
      </c>
      <c r="AJ25" s="245">
        <f>'高情景（2001-2060, 2020RMB）'!AJ25*$B$73</f>
        <v>1150.8864205227467</v>
      </c>
      <c r="AK25" s="65">
        <f>'高情景（2001-2060, 2020RMB）'!AK25*$B$73</f>
        <v>1134.70367510192</v>
      </c>
      <c r="AL25" s="100">
        <f>'高情景（2001-2060, 2020RMB）'!AL25*$B$73</f>
        <v>1119.2952976930135</v>
      </c>
      <c r="AM25" s="100">
        <f>'高情景（2001-2060, 2020RMB）'!AM25*$B$73</f>
        <v>1104.6442126254956</v>
      </c>
      <c r="AN25" s="100">
        <f>'高情景（2001-2060, 2020RMB）'!AN25*$B$73</f>
        <v>1090.7343514277024</v>
      </c>
      <c r="AO25" s="66">
        <f>'高情景（2001-2060, 2020RMB）'!AO25*$B$73</f>
        <v>1077.550641684812</v>
      </c>
      <c r="AP25" s="100">
        <f>'高情景（2001-2060, 2020RMB）'!AP25*$B$73</f>
        <v>1065.078997357273</v>
      </c>
      <c r="AQ25" s="100">
        <f>'高情景（2001-2060, 2020RMB）'!AQ25*$B$73</f>
        <v>1053.3063106245015</v>
      </c>
      <c r="AR25" s="100">
        <f>'高情景（2001-2060, 2020RMB）'!AR25*$B$73</f>
        <v>1042.2204453217303</v>
      </c>
      <c r="AS25" s="100">
        <f>'高情景（2001-2060, 2020RMB）'!AS25*$B$73</f>
        <v>1031.8102320417945</v>
      </c>
      <c r="AT25" s="100">
        <f>'高情景（2001-2060, 2020RMB）'!AT25*$B$73</f>
        <v>1022.0654649779442</v>
      </c>
      <c r="AU25" s="65">
        <f>'高情景（2001-2060, 2020RMB）'!AU25*$B$73</f>
        <v>1012.97690058891</v>
      </c>
      <c r="AV25" s="100">
        <f>'高情景（2001-2060, 2020RMB）'!AV25*$B$73</f>
        <v>1004.5362581729449</v>
      </c>
      <c r="AW25" s="100">
        <f>'高情景（2001-2060, 2020RMB）'!AW25*$B$73</f>
        <v>996.73622244422052</v>
      </c>
      <c r="AX25" s="100">
        <f>'高情景（2001-2060, 2020RMB）'!AX25*$B$73</f>
        <v>989.57044821196178</v>
      </c>
      <c r="AY25" s="66">
        <f>'高情景（2001-2060, 2020RMB）'!AY25*$B$73</f>
        <v>983.03356727070752</v>
      </c>
      <c r="AZ25" s="65">
        <f>'高情景（2001-2060, 2020RMB）'!AZ25*$B$73</f>
        <v>977.12119761911333</v>
      </c>
      <c r="BA25" s="100">
        <f>'高情景（2001-2060, 2020RMB）'!BA25*$B$73</f>
        <v>971.82995513433025</v>
      </c>
      <c r="BB25" s="100">
        <f>'高情景（2001-2060, 2020RMB）'!BB25*$B$73</f>
        <v>967.1574678400699</v>
      </c>
      <c r="BC25" s="100">
        <f>'高情景（2001-2060, 2020RMB）'!BC25*$B$73</f>
        <v>963.10239291826076</v>
      </c>
      <c r="BD25" s="66">
        <f>'高情景（2001-2060, 2020RMB）'!BD25*$B$73</f>
        <v>959.66443662753534</v>
      </c>
      <c r="BE25" s="100">
        <f>'高情景（2001-2060, 2020RMB）'!BE25*$B$73</f>
        <v>956.84437730620243</v>
      </c>
      <c r="BF25" s="100">
        <f>'高情景（2001-2060, 2020RMB）'!BF25*$B$73</f>
        <v>954.64409165339202</v>
      </c>
      <c r="BG25" s="100">
        <f>'高情景（2001-2060, 2020RMB）'!BG25*$B$73</f>
        <v>953.06658449947679</v>
      </c>
      <c r="BH25" s="100">
        <f>'高情景（2001-2060, 2020RMB）'!BH25*$B$73</f>
        <v>952.11602229625316</v>
      </c>
      <c r="BI25" s="246">
        <f>'高情景（2001-2060, 2020RMB）'!BI25*$B$73</f>
        <v>951.79777057836111</v>
      </c>
    </row>
    <row r="26" spans="1:61" x14ac:dyDescent="0.2">
      <c r="A26" s="23" t="s">
        <v>79</v>
      </c>
      <c r="B26" s="53"/>
      <c r="C26" s="54"/>
      <c r="D26" s="54"/>
      <c r="E26" s="54"/>
      <c r="F26" s="55"/>
      <c r="G26" s="53"/>
      <c r="H26" s="54"/>
      <c r="I26" s="54">
        <f>'高情景（2001-2060, 2020RMB）'!I26*$B$73</f>
        <v>476.7254918794149</v>
      </c>
      <c r="J26" s="54">
        <f>'高情景（2001-2060, 2020RMB）'!J26*$B$73</f>
        <v>496.64690042756814</v>
      </c>
      <c r="K26" s="55">
        <f>'高情景（2001-2060, 2020RMB）'!K26*$B$73</f>
        <v>554.64626925052289</v>
      </c>
      <c r="L26" s="53">
        <f>'高情景（2001-2060, 2020RMB）'!L26*$B$73</f>
        <v>616.08885280120433</v>
      </c>
      <c r="M26" s="54">
        <f>'高情景（2001-2060, 2020RMB）'!M26*$B$73</f>
        <v>628.74162899988778</v>
      </c>
      <c r="N26" s="54">
        <f>'高情景（2001-2060, 2020RMB）'!N26*$B$73</f>
        <v>640.28422178339451</v>
      </c>
      <c r="O26" s="54">
        <f>'高情景（2001-2060, 2020RMB）'!O26*$B$73</f>
        <v>658.05639887173447</v>
      </c>
      <c r="P26" s="54">
        <f>'高情景（2001-2060, 2020RMB）'!P26*$B$73</f>
        <v>651.77235477871579</v>
      </c>
      <c r="Q26" s="53">
        <f>'高情景（2001-2060, 2020RMB）'!Q26*$B$73</f>
        <v>660.22500337453687</v>
      </c>
      <c r="R26" s="54">
        <f>'高情景（2001-2060, 2020RMB）'!R26*$B$73</f>
        <v>707.04711262930834</v>
      </c>
      <c r="S26" s="54">
        <f>'高情景（2001-2060, 2020RMB）'!S26*$B$73</f>
        <v>734.98204225344136</v>
      </c>
      <c r="T26" s="54">
        <f>'高情景（2001-2060, 2020RMB）'!T26*$B$73</f>
        <v>715.02314991124069</v>
      </c>
      <c r="U26" s="55">
        <f>'高情景（2001-2060, 2020RMB）'!U26*$B$73</f>
        <v>629.43608541742412</v>
      </c>
      <c r="V26" s="54">
        <f>'高情景（2001-2060, 2020RMB）'!V26*$B$73</f>
        <v>711.06790152819349</v>
      </c>
      <c r="W26" s="54">
        <f>'高情景（2001-2060, 2020RMB）'!W26*$B$73</f>
        <v>708.60132920643639</v>
      </c>
      <c r="X26" s="100">
        <f>'高情景（2001-2060, 2020RMB）'!X26*$B$73</f>
        <v>712.58394685348071</v>
      </c>
      <c r="Y26" s="100">
        <f>'高情景（2001-2060, 2020RMB）'!Y26*$B$73</f>
        <v>722.52853277172153</v>
      </c>
      <c r="Z26" s="100">
        <f>'高情景（2001-2060, 2020RMB）'!Z26*$B$73</f>
        <v>735.41755977773016</v>
      </c>
      <c r="AA26" s="65">
        <f>'高情景（2001-2060, 2020RMB）'!AA26*$B$73</f>
        <v>748.49695162502542</v>
      </c>
      <c r="AB26" s="100">
        <f>'高情景（2001-2060, 2020RMB）'!AB26*$B$73</f>
        <v>760.514878897264</v>
      </c>
      <c r="AC26" s="100">
        <f>'高情景（2001-2060, 2020RMB）'!AC26*$B$73</f>
        <v>770.5725192216056</v>
      </c>
      <c r="AD26" s="100">
        <f>'高情景（2001-2060, 2020RMB）'!AD26*$B$73</f>
        <v>777.73908505154384</v>
      </c>
      <c r="AE26" s="66">
        <f>'高情景（2001-2060, 2020RMB）'!AE26*$B$73</f>
        <v>781.07983012606587</v>
      </c>
      <c r="AF26" s="100">
        <f>'高情景（2001-2060, 2020RMB）'!AF26*$B$73</f>
        <v>780.00554585158329</v>
      </c>
      <c r="AG26" s="100">
        <f>'高情景（2001-2060, 2020RMB）'!AG26*$B$73</f>
        <v>775.2346682795054</v>
      </c>
      <c r="AH26" s="100">
        <f>'高情景（2001-2060, 2020RMB）'!AH26*$B$73</f>
        <v>767.83439699618009</v>
      </c>
      <c r="AI26" s="100">
        <f>'高情景（2001-2060, 2020RMB）'!AI26*$B$73</f>
        <v>758.86841428797504</v>
      </c>
      <c r="AJ26" s="245">
        <f>'高情景（2001-2060, 2020RMB）'!AJ26*$B$73</f>
        <v>749.36875353962193</v>
      </c>
      <c r="AK26" s="65">
        <f>'高情景（2001-2060, 2020RMB）'!AK26*$B$73</f>
        <v>740.16161138998507</v>
      </c>
      <c r="AL26" s="100">
        <f>'高情景（2001-2060, 2020RMB）'!AL26*$B$73</f>
        <v>731.40041835362808</v>
      </c>
      <c r="AM26" s="100">
        <f>'高情景（2001-2060, 2020RMB）'!AM26*$B$73</f>
        <v>723.07500876553547</v>
      </c>
      <c r="AN26" s="100">
        <f>'高情景（2001-2060, 2020RMB）'!AN26*$B$73</f>
        <v>715.17582491962185</v>
      </c>
      <c r="AO26" s="66">
        <f>'高情景（2001-2060, 2020RMB）'!AO26*$B$73</f>
        <v>707.69390342858514</v>
      </c>
      <c r="AP26" s="100">
        <f>'高情景（2001-2060, 2020RMB）'!AP26*$B$73</f>
        <v>700.62086271853684</v>
      </c>
      <c r="AQ26" s="100">
        <f>'高情景（2001-2060, 2020RMB）'!AQ26*$B$73</f>
        <v>693.94889164822155</v>
      </c>
      <c r="AR26" s="100">
        <f>'高情景（2001-2060, 2020RMB）'!AR26*$B$73</f>
        <v>687.67073924530223</v>
      </c>
      <c r="AS26" s="100">
        <f>'高情景（2001-2060, 2020RMB）'!AS26*$B$73</f>
        <v>681.77970555504817</v>
      </c>
      <c r="AT26" s="100">
        <f>'高情景（2001-2060, 2020RMB）'!AT26*$B$73</f>
        <v>676.26963359961439</v>
      </c>
      <c r="AU26" s="65">
        <f>'高情景（2001-2060, 2020RMB）'!AU26*$B$73</f>
        <v>671.13490244907518</v>
      </c>
      <c r="AV26" s="100">
        <f>'高情景（2001-2060, 2020RMB）'!AV26*$B$73</f>
        <v>666.37042140847257</v>
      </c>
      <c r="AW26" s="100">
        <f>'高情景（2001-2060, 2020RMB）'!AW26*$B$73</f>
        <v>661.97162532837581</v>
      </c>
      <c r="AX26" s="100">
        <f>'高情景（2001-2060, 2020RMB）'!AX26*$B$73</f>
        <v>657.93447104973234</v>
      </c>
      <c r="AY26" s="66">
        <f>'高情景（2001-2060, 2020RMB）'!AY26*$B$73</f>
        <v>654.2554349973268</v>
      </c>
      <c r="AZ26" s="65">
        <f>'高情景（2001-2060, 2020RMB）'!AZ26*$B$73</f>
        <v>650.93151193984534</v>
      </c>
      <c r="BA26" s="100">
        <f>'高情景（2001-2060, 2020RMB）'!BA26*$B$73</f>
        <v>647.96021493830267</v>
      </c>
      <c r="BB26" s="100">
        <f>'高情景（2001-2060, 2020RMB）'!BB26*$B$73</f>
        <v>645.33957650874402</v>
      </c>
      <c r="BC26" s="100">
        <f>'高情景（2001-2060, 2020RMB）'!BC26*$B$73</f>
        <v>643.06815102932569</v>
      </c>
      <c r="BD26" s="66">
        <f>'高情景（2001-2060, 2020RMB）'!BD26*$B$73</f>
        <v>641.14501842642619</v>
      </c>
      <c r="BE26" s="100">
        <f>'高情景（2001-2060, 2020RMB）'!BE26*$B$73</f>
        <v>639.56978917925073</v>
      </c>
      <c r="BF26" s="100">
        <f>'高情景（2001-2060, 2020RMB）'!BF26*$B$73</f>
        <v>638.34261068743274</v>
      </c>
      <c r="BG26" s="100">
        <f>'高情景（2001-2060, 2020RMB）'!BG26*$B$73</f>
        <v>637.46417505161025</v>
      </c>
      <c r="BH26" s="100">
        <f>'高情景（2001-2060, 2020RMB）'!BH26*$B$73</f>
        <v>636.93572832269876</v>
      </c>
      <c r="BI26" s="246">
        <f>'高情景（2001-2060, 2020RMB）'!BI26*$B$73</f>
        <v>636.75908128175593</v>
      </c>
    </row>
    <row r="27" spans="1:61" x14ac:dyDescent="0.2">
      <c r="A27" s="23" t="s">
        <v>118</v>
      </c>
      <c r="B27" s="53"/>
      <c r="C27" s="54"/>
      <c r="D27" s="54"/>
      <c r="E27" s="54"/>
      <c r="F27" s="55"/>
      <c r="G27" s="53"/>
      <c r="H27" s="54"/>
      <c r="I27" s="54">
        <f>'高情景（2001-2060, 2020RMB）'!I27*$B$73</f>
        <v>317.40570200504726</v>
      </c>
      <c r="J27" s="54">
        <f>'高情景（2001-2060, 2020RMB）'!J27*$B$73</f>
        <v>328.86416119741517</v>
      </c>
      <c r="K27" s="55">
        <f>'高情景（2001-2060, 2020RMB）'!K27*$B$73</f>
        <v>372.06001518974961</v>
      </c>
      <c r="L27" s="53">
        <f>'高情景（2001-2060, 2020RMB）'!L27*$B$73</f>
        <v>404.33843438097756</v>
      </c>
      <c r="M27" s="54">
        <f>'高情景（2001-2060, 2020RMB）'!M27*$B$73</f>
        <v>414.56707567507476</v>
      </c>
      <c r="N27" s="54">
        <f>'高情景（2001-2060, 2020RMB）'!N27*$B$73</f>
        <v>425.72220273226264</v>
      </c>
      <c r="O27" s="54">
        <f>'高情景（2001-2060, 2020RMB）'!O27*$B$73</f>
        <v>433.45732712865822</v>
      </c>
      <c r="P27" s="54">
        <f>'高情景（2001-2060, 2020RMB）'!P27*$B$73</f>
        <v>431.37419054235727</v>
      </c>
      <c r="Q27" s="53">
        <f>'高情景（2001-2060, 2020RMB）'!Q27*$B$73</f>
        <v>435.28467205973448</v>
      </c>
      <c r="R27" s="54">
        <f>'高情景（2001-2060, 2020RMB）'!R27*$B$73</f>
        <v>460.86717494499976</v>
      </c>
      <c r="S27" s="54">
        <f>'高情景（2001-2060, 2020RMB）'!S27*$B$73</f>
        <v>480.45236428562674</v>
      </c>
      <c r="T27" s="54">
        <f>'高情景（2001-2060, 2020RMB）'!T27*$B$73</f>
        <v>472.96421799246747</v>
      </c>
      <c r="U27" s="55">
        <f>'高情景（2001-2060, 2020RMB）'!U27*$B$73</f>
        <v>403.99792185347974</v>
      </c>
      <c r="V27" s="54">
        <f>'高情景（2001-2060, 2020RMB）'!V27*$B$73</f>
        <v>456.8132112388443</v>
      </c>
      <c r="W27" s="54">
        <f>'高情景（2001-2060, 2020RMB）'!W27*$B$73</f>
        <v>462.18928676227665</v>
      </c>
      <c r="X27" s="100">
        <f>'高情景（2001-2060, 2020RMB）'!X27*$B$73</f>
        <v>461.39572894159534</v>
      </c>
      <c r="Y27" s="100">
        <f>'高情景（2001-2060, 2020RMB）'!Y27*$B$73</f>
        <v>460.15175658114237</v>
      </c>
      <c r="Z27" s="100">
        <f>'高情景（2001-2060, 2020RMB）'!Z27*$B$73</f>
        <v>460.15278964791037</v>
      </c>
      <c r="AA27" s="65">
        <f>'高情景（2001-2060, 2020RMB）'!AA27*$B$73</f>
        <v>462.65382645116739</v>
      </c>
      <c r="AB27" s="100">
        <f>'高情景（2001-2060, 2020RMB）'!AB27*$B$73</f>
        <v>467.1572902059001</v>
      </c>
      <c r="AC27" s="100">
        <f>'高情景（2001-2060, 2020RMB）'!AC27*$B$73</f>
        <v>472.71866017324089</v>
      </c>
      <c r="AD27" s="100">
        <f>'高情景（2001-2060, 2020RMB）'!AD27*$B$73</f>
        <v>478.35990945759187</v>
      </c>
      <c r="AE27" s="66">
        <f>'高情景（2001-2060, 2020RMB）'!AE27*$B$73</f>
        <v>483.05767611000533</v>
      </c>
      <c r="AF27" s="100">
        <f>'高情景（2001-2060, 2020RMB）'!AF27*$B$73</f>
        <v>485.94723650500777</v>
      </c>
      <c r="AG27" s="100">
        <f>'高情景（2001-2060, 2020RMB）'!AG27*$B$73</f>
        <v>486.93920629277636</v>
      </c>
      <c r="AH27" s="100">
        <f>'高情景（2001-2060, 2020RMB）'!AH27*$B$73</f>
        <v>486.16021113618126</v>
      </c>
      <c r="AI27" s="100">
        <f>'高情景（2001-2060, 2020RMB）'!AI27*$B$73</f>
        <v>483.75633555158299</v>
      </c>
      <c r="AJ27" s="245">
        <f>'高情景（2001-2060, 2020RMB）'!AJ27*$B$73</f>
        <v>479.88817548356053</v>
      </c>
      <c r="AK27" s="65">
        <f>'高情景（2001-2060, 2020RMB）'!AK27*$B$73</f>
        <v>474.72362528869115</v>
      </c>
      <c r="AL27" s="100">
        <f>'高情景（2001-2060, 2020RMB）'!AL27*$B$73</f>
        <v>468.42633253145743</v>
      </c>
      <c r="AM27" s="100">
        <f>'高情景（2001-2060, 2020RMB）'!AM27*$B$73</f>
        <v>461.15975610877229</v>
      </c>
      <c r="AN27" s="100">
        <f>'高情景（2001-2060, 2020RMB）'!AN27*$B$73</f>
        <v>453.08650914631914</v>
      </c>
      <c r="AO27" s="66">
        <f>'高情景（2001-2060, 2020RMB）'!AO27*$B$73</f>
        <v>444.36564718765425</v>
      </c>
      <c r="AP27" s="100">
        <f>'高情景（2001-2060, 2020RMB）'!AP27*$B$73</f>
        <v>435.15043838965943</v>
      </c>
      <c r="AQ27" s="100">
        <f>'高情景（2001-2060, 2020RMB）'!AQ27*$B$73</f>
        <v>425.58661532417557</v>
      </c>
      <c r="AR27" s="100">
        <f>'高情景（2001-2060, 2020RMB）'!AR27*$B$73</f>
        <v>415.81109161814084</v>
      </c>
      <c r="AS27" s="100">
        <f>'高情景（2001-2060, 2020RMB）'!AS27*$B$73</f>
        <v>405.95111412242017</v>
      </c>
      <c r="AT27" s="100">
        <f>'高情景（2001-2060, 2020RMB）'!AT27*$B$73</f>
        <v>396.12381247561882</v>
      </c>
      <c r="AU27" s="65">
        <f>'高情景（2001-2060, 2020RMB）'!AU27*$B$73</f>
        <v>386.43610254665447</v>
      </c>
      <c r="AV27" s="100">
        <f>'高情景（2001-2060, 2020RMB）'!AV27*$B$73</f>
        <v>376.98489790879762</v>
      </c>
      <c r="AW27" s="100">
        <f>'高情景（2001-2060, 2020RMB）'!AW27*$B$73</f>
        <v>367.85758376608788</v>
      </c>
      <c r="AX27" s="100">
        <f>'高情景（2001-2060, 2020RMB）'!AX27*$B$73</f>
        <v>359.13271015026947</v>
      </c>
      <c r="AY27" s="66">
        <f>'高情景（2001-2060, 2020RMB）'!AY27*$B$73</f>
        <v>350.88086527955346</v>
      </c>
      <c r="AZ27" s="65">
        <f>'高情景（2001-2060, 2020RMB）'!AZ27*$B$73</f>
        <v>343.16569531115744</v>
      </c>
      <c r="BA27" s="100">
        <f>'高情景（2001-2060, 2020RMB）'!BA27*$B$73</f>
        <v>336.04504298260377</v>
      </c>
      <c r="BB27" s="100">
        <f>'高情景（2001-2060, 2020RMB）'!BB27*$B$73</f>
        <v>329.57218455389068</v>
      </c>
      <c r="BC27" s="100">
        <f>'高情景（2001-2060, 2020RMB）'!BC27*$B$73</f>
        <v>323.79715184951419</v>
      </c>
      <c r="BD27" s="66">
        <f>'高情景（2001-2060, 2020RMB）'!BD27*$B$73</f>
        <v>318.76813396048806</v>
      </c>
      <c r="BE27" s="100">
        <f>'高情景（2001-2060, 2020RMB）'!BE27*$B$73</f>
        <v>314.53296129817869</v>
      </c>
      <c r="BF27" s="100">
        <f>'高情景（2001-2060, 2020RMB）'!BF27*$B$73</f>
        <v>311.14068328534091</v>
      </c>
      <c r="BG27" s="100">
        <f>'高情景（2001-2060, 2020RMB）'!BG27*$B$73</f>
        <v>308.64326021735548</v>
      </c>
      <c r="BH27" s="100">
        <f>'高情景（2001-2060, 2020RMB）'!BH27*$B$73</f>
        <v>307.09740003120243</v>
      </c>
      <c r="BI27" s="246">
        <f>'高情景（2001-2060, 2020RMB）'!BI27*$B$73</f>
        <v>306.56658231110606</v>
      </c>
    </row>
    <row r="28" spans="1:61" x14ac:dyDescent="0.2">
      <c r="A28" s="23" t="s">
        <v>119</v>
      </c>
      <c r="B28" s="53"/>
      <c r="C28" s="54"/>
      <c r="D28" s="54"/>
      <c r="E28" s="54"/>
      <c r="F28" s="55"/>
      <c r="G28" s="53"/>
      <c r="H28" s="54"/>
      <c r="I28" s="54">
        <f>'高情景（2001-2060, 2020RMB）'!I28*$B$73</f>
        <v>183.06258888169535</v>
      </c>
      <c r="J28" s="54">
        <f>'高情景（2001-2060, 2020RMB）'!J28*$B$73</f>
        <v>204.24795840987005</v>
      </c>
      <c r="K28" s="55">
        <f>'高情景（2001-2060, 2020RMB）'!K28*$B$73</f>
        <v>242.7781894886572</v>
      </c>
      <c r="L28" s="53">
        <f>'高情景（2001-2060, 2020RMB）'!L28*$B$73</f>
        <v>282.2698285326012</v>
      </c>
      <c r="M28" s="54">
        <f>'高情景（2001-2060, 2020RMB）'!M28*$B$73</f>
        <v>302.04027033522306</v>
      </c>
      <c r="N28" s="54">
        <f>'高情景（2001-2060, 2020RMB）'!N28*$B$73</f>
        <v>320.49689172431061</v>
      </c>
      <c r="O28" s="54">
        <f>'高情景（2001-2060, 2020RMB）'!O28*$B$73</f>
        <v>336.46002467903793</v>
      </c>
      <c r="P28" s="54">
        <f>'高情景（2001-2060, 2020RMB）'!P28*$B$73</f>
        <v>339.31187379870977</v>
      </c>
      <c r="Q28" s="53">
        <f>'高情景（2001-2060, 2020RMB）'!Q28*$B$73</f>
        <v>353.64619395247428</v>
      </c>
      <c r="R28" s="54">
        <f>'高情景（2001-2060, 2020RMB）'!R28*$B$73</f>
        <v>380.15807784697552</v>
      </c>
      <c r="S28" s="54">
        <f>'高情景（2001-2060, 2020RMB）'!S28*$B$73</f>
        <v>389.12148812811552</v>
      </c>
      <c r="T28" s="54">
        <f>'高情景（2001-2060, 2020RMB）'!T28*$B$73</f>
        <v>383.43196789554264</v>
      </c>
      <c r="U28" s="55">
        <f>'高情景（2001-2060, 2020RMB）'!U28*$B$73</f>
        <v>363.87101977345213</v>
      </c>
      <c r="V28" s="54">
        <f>'高情景（2001-2060, 2020RMB）'!V28*$B$73</f>
        <v>418.25991064157745</v>
      </c>
      <c r="W28" s="54">
        <f>'高情景（2001-2060, 2020RMB）'!W28*$B$73</f>
        <v>422.75738400977508</v>
      </c>
      <c r="X28" s="100">
        <f>'高情景（2001-2060, 2020RMB）'!X28*$B$73</f>
        <v>424.89512205584009</v>
      </c>
      <c r="Y28" s="100">
        <f>'高情景（2001-2060, 2020RMB）'!Y28*$B$73</f>
        <v>430.5688218413556</v>
      </c>
      <c r="Z28" s="100">
        <f>'高情景（2001-2060, 2020RMB）'!Z28*$B$73</f>
        <v>438.68976988464789</v>
      </c>
      <c r="AA28" s="65">
        <f>'高情景（2001-2060, 2020RMB）'!AA28*$B$73</f>
        <v>448.24814242718469</v>
      </c>
      <c r="AB28" s="100">
        <f>'高情景（2001-2060, 2020RMB）'!AB28*$B$73</f>
        <v>458.61702961155493</v>
      </c>
      <c r="AC28" s="100">
        <f>'高情景（2001-2060, 2020RMB）'!AC28*$B$73</f>
        <v>469.2295241923635</v>
      </c>
      <c r="AD28" s="100">
        <f>'高情景（2001-2060, 2020RMB）'!AD28*$B$73</f>
        <v>479.46481850210961</v>
      </c>
      <c r="AE28" s="66">
        <f>'高情景（2001-2060, 2020RMB）'!AE28*$B$73</f>
        <v>488.64922061582615</v>
      </c>
      <c r="AF28" s="100">
        <f>'高情景（2001-2060, 2020RMB）'!AF28*$B$73</f>
        <v>496.19629461873461</v>
      </c>
      <c r="AG28" s="100">
        <f>'高情景（2001-2060, 2020RMB）'!AG28*$B$73</f>
        <v>502.02861870084564</v>
      </c>
      <c r="AH28" s="100">
        <f>'高情景（2001-2060, 2020RMB）'!AH28*$B$73</f>
        <v>506.21953535603694</v>
      </c>
      <c r="AI28" s="100">
        <f>'高情景（2001-2060, 2020RMB）'!AI28*$B$73</f>
        <v>508.86386073644184</v>
      </c>
      <c r="AJ28" s="245">
        <f>'高情景（2001-2060, 2020RMB）'!AJ28*$B$73</f>
        <v>510.07426624797915</v>
      </c>
      <c r="AK28" s="65">
        <f>'高情景（2001-2060, 2020RMB）'!AK28*$B$73</f>
        <v>509.97193109915258</v>
      </c>
      <c r="AL28" s="100">
        <f>'高情景（2001-2060, 2020RMB）'!AL28*$B$73</f>
        <v>508.66600634191013</v>
      </c>
      <c r="AM28" s="100">
        <f>'高情景（2001-2060, 2020RMB）'!AM28*$B$73</f>
        <v>506.26792069552369</v>
      </c>
      <c r="AN28" s="100">
        <f>'高情景（2001-2060, 2020RMB）'!AN28*$B$73</f>
        <v>502.89466265868293</v>
      </c>
      <c r="AO28" s="66">
        <f>'高情景（2001-2060, 2020RMB）'!AO28*$B$73</f>
        <v>498.66654842569272</v>
      </c>
      <c r="AP28" s="100">
        <f>'高情景（2001-2060, 2020RMB）'!AP28*$B$73</f>
        <v>493.70520734864652</v>
      </c>
      <c r="AQ28" s="100">
        <f>'高情景（2001-2060, 2020RMB）'!AQ28*$B$73</f>
        <v>488.13181300347776</v>
      </c>
      <c r="AR28" s="100">
        <f>'高情景（2001-2060, 2020RMB）'!AR28*$B$73</f>
        <v>482.06557675340252</v>
      </c>
      <c r="AS28" s="100">
        <f>'高情景（2001-2060, 2020RMB）'!AS28*$B$73</f>
        <v>475.62251082340077</v>
      </c>
      <c r="AT28" s="100">
        <f>'高情景（2001-2060, 2020RMB）'!AT28*$B$73</f>
        <v>468.91445951812898</v>
      </c>
      <c r="AU28" s="65">
        <f>'高情景（2001-2060, 2020RMB）'!AU28*$B$73</f>
        <v>462.04839044111009</v>
      </c>
      <c r="AV28" s="100">
        <f>'高情景（2001-2060, 2020RMB）'!AV28*$B$73</f>
        <v>455.12593242403307</v>
      </c>
      <c r="AW28" s="100">
        <f>'高情景（2001-2060, 2020RMB）'!AW28*$B$73</f>
        <v>448.2431432996475</v>
      </c>
      <c r="AX28" s="100">
        <f>'高情景（2001-2060, 2020RMB）'!AX28*$B$73</f>
        <v>441.49048854552774</v>
      </c>
      <c r="AY28" s="66">
        <f>'高情景（2001-2060, 2020RMB）'!AY28*$B$73</f>
        <v>434.9530110516356</v>
      </c>
      <c r="AZ28" s="65">
        <f>'高情景（2001-2060, 2020RMB）'!AZ28*$B$73</f>
        <v>428.7106726666027</v>
      </c>
      <c r="BA28" s="100">
        <f>'高情景（2001-2060, 2020RMB）'!BA28*$B$73</f>
        <v>422.8388495989193</v>
      </c>
      <c r="BB28" s="100">
        <f>'高情景（2001-2060, 2020RMB）'!BB28*$B$73</f>
        <v>417.4089660419952</v>
      </c>
      <c r="BC28" s="100">
        <f>'高情景（2001-2060, 2020RMB）'!BC28*$B$73</f>
        <v>412.48925342897633</v>
      </c>
      <c r="BD28" s="66">
        <f>'高情景（2001-2060, 2020RMB）'!BD28*$B$73</f>
        <v>408.14562640513361</v>
      </c>
      <c r="BE28" s="100">
        <f>'高情景（2001-2060, 2020RMB）'!BE28*$B$73</f>
        <v>404.44267086881382</v>
      </c>
      <c r="BF28" s="100">
        <f>'高情景（2001-2060, 2020RMB）'!BF28*$B$73</f>
        <v>401.44474425355776</v>
      </c>
      <c r="BG28" s="100">
        <f>'高情景（2001-2060, 2020RMB）'!BG28*$B$73</f>
        <v>399.21719362808096</v>
      </c>
      <c r="BH28" s="100">
        <f>'高情景（2001-2060, 2020RMB）'!BH28*$B$73</f>
        <v>397.82770325425759</v>
      </c>
      <c r="BI28" s="246">
        <f>'高情景（2001-2060, 2020RMB）'!BI28*$B$73</f>
        <v>397.34779010328094</v>
      </c>
    </row>
    <row r="29" spans="1:61" x14ac:dyDescent="0.2">
      <c r="A29" s="23" t="s">
        <v>120</v>
      </c>
      <c r="B29" s="53"/>
      <c r="C29" s="54"/>
      <c r="D29" s="54"/>
      <c r="E29" s="54"/>
      <c r="F29" s="55"/>
      <c r="G29" s="53"/>
      <c r="H29" s="54"/>
      <c r="I29" s="54">
        <f>'高情景（2001-2060, 2020RMB）'!I29*$B$73</f>
        <v>129.81889472982971</v>
      </c>
      <c r="J29" s="54">
        <f>'高情景（2001-2060, 2020RMB）'!J29*$B$73</f>
        <v>133.8900994239722</v>
      </c>
      <c r="K29" s="55">
        <f>'高情景（2001-2060, 2020RMB）'!K29*$B$73</f>
        <v>155.6371038995149</v>
      </c>
      <c r="L29" s="53">
        <f>'高情景（2001-2060, 2020RMB）'!L29*$B$73</f>
        <v>172.28007045156349</v>
      </c>
      <c r="M29" s="54">
        <f>'高情景（2001-2060, 2020RMB）'!M29*$B$73</f>
        <v>182.37861258806183</v>
      </c>
      <c r="N29" s="54">
        <f>'高情景（2001-2060, 2020RMB）'!N29*$B$73</f>
        <v>190.92434116214173</v>
      </c>
      <c r="O29" s="54">
        <f>'高情景（2001-2060, 2020RMB）'!O29*$B$73</f>
        <v>198.96943926643203</v>
      </c>
      <c r="P29" s="54">
        <f>'高情景（2001-2060, 2020RMB）'!P29*$B$73</f>
        <v>201.78849524439579</v>
      </c>
      <c r="Q29" s="53">
        <f>'高情景（2001-2060, 2020RMB）'!Q29*$B$73</f>
        <v>209.91925901214057</v>
      </c>
      <c r="R29" s="54">
        <f>'高情景（2001-2060, 2020RMB）'!R29*$B$73</f>
        <v>233.30569642673959</v>
      </c>
      <c r="S29" s="54">
        <f>'高情景（2001-2060, 2020RMB）'!S29*$B$73</f>
        <v>245.31106464866127</v>
      </c>
      <c r="T29" s="54">
        <f>'高情景（2001-2060, 2020RMB）'!T29*$B$73</f>
        <v>242.43382368782244</v>
      </c>
      <c r="U29" s="55">
        <f>'高情景（2001-2060, 2020RMB）'!U29*$B$73</f>
        <v>224.20291022259102</v>
      </c>
      <c r="V29" s="54">
        <f>'高情景（2001-2060, 2020RMB）'!V29*$B$73</f>
        <v>261.91706865328678</v>
      </c>
      <c r="W29" s="54">
        <f>'高情景（2001-2060, 2020RMB）'!W29*$B$73</f>
        <v>248.2374641170465</v>
      </c>
      <c r="X29" s="100">
        <f>'高情景（2001-2060, 2020RMB）'!X29*$B$73</f>
        <v>249.35389656202787</v>
      </c>
      <c r="Y29" s="100">
        <f>'高情景（2001-2060, 2020RMB）'!Y29*$B$73</f>
        <v>252.35175454042746</v>
      </c>
      <c r="Z29" s="100">
        <f>'高情景（2001-2060, 2020RMB）'!Z29*$B$73</f>
        <v>256.71623780525994</v>
      </c>
      <c r="AA29" s="65">
        <f>'高情景（2001-2060, 2020RMB）'!AA29*$B$73</f>
        <v>261.96146184808561</v>
      </c>
      <c r="AB29" s="100">
        <f>'高情景（2001-2060, 2020RMB）'!AB29*$B$73</f>
        <v>267.73032967702767</v>
      </c>
      <c r="AC29" s="100">
        <f>'高情景（2001-2060, 2020RMB）'!AC29*$B$73</f>
        <v>273.67655671731183</v>
      </c>
      <c r="AD29" s="100">
        <f>'高情景（2001-2060, 2020RMB）'!AD29*$B$73</f>
        <v>279.42240957151711</v>
      </c>
      <c r="AE29" s="66">
        <f>'高情景（2001-2060, 2020RMB）'!AE29*$B$73</f>
        <v>284.55894163713504</v>
      </c>
      <c r="AF29" s="100">
        <f>'高情景（2001-2060, 2020RMB）'!AF29*$B$73</f>
        <v>288.73092156780132</v>
      </c>
      <c r="AG29" s="100">
        <f>'高情景（2001-2060, 2020RMB）'!AG29*$B$73</f>
        <v>291.89243582196508</v>
      </c>
      <c r="AH29" s="100">
        <f>'高情景（2001-2060, 2020RMB）'!AH29*$B$73</f>
        <v>294.08862659260865</v>
      </c>
      <c r="AI29" s="100">
        <f>'高情景（2001-2060, 2020RMB）'!AI29*$B$73</f>
        <v>295.3771009632423</v>
      </c>
      <c r="AJ29" s="245">
        <f>'高情景（2001-2060, 2020RMB）'!AJ29*$B$73</f>
        <v>295.82575768200849</v>
      </c>
      <c r="AK29" s="65">
        <f>'高情景（2001-2060, 2020RMB）'!AK29*$B$73</f>
        <v>295.5074502895697</v>
      </c>
      <c r="AL29" s="100">
        <f>'高情景（2001-2060, 2020RMB）'!AL29*$B$73</f>
        <v>294.48849107980845</v>
      </c>
      <c r="AM29" s="100">
        <f>'高情景（2001-2060, 2020RMB）'!AM29*$B$73</f>
        <v>292.83647874073648</v>
      </c>
      <c r="AN29" s="100">
        <f>'高情景（2001-2060, 2020RMB）'!AN29*$B$73</f>
        <v>290.62200632829916</v>
      </c>
      <c r="AO29" s="66">
        <f>'高情景（2001-2060, 2020RMB）'!AO29*$B$73</f>
        <v>287.91732788906666</v>
      </c>
      <c r="AP29" s="100">
        <f>'高情景（2001-2060, 2020RMB）'!AP29*$B$73</f>
        <v>284.79516341675247</v>
      </c>
      <c r="AQ29" s="100">
        <f>'高情景（2001-2060, 2020RMB）'!AQ29*$B$73</f>
        <v>281.32765775131406</v>
      </c>
      <c r="AR29" s="100">
        <f>'高情景（2001-2060, 2020RMB）'!AR29*$B$73</f>
        <v>277.5855022184719</v>
      </c>
      <c r="AS29" s="100">
        <f>'高情景（2001-2060, 2020RMB）'!AS29*$B$73</f>
        <v>273.63722184337314</v>
      </c>
      <c r="AT29" s="100">
        <f>'高情景（2001-2060, 2020RMB）'!AT29*$B$73</f>
        <v>269.5486259731864</v>
      </c>
      <c r="AU29" s="65">
        <f>'高情景（2001-2060, 2020RMB）'!AU29*$B$73</f>
        <v>265.38241616272887</v>
      </c>
      <c r="AV29" s="100">
        <f>'高情景（2001-2060, 2020RMB）'!AV29*$B$73</f>
        <v>261.19794221332666</v>
      </c>
      <c r="AW29" s="100">
        <f>'高情景（2001-2060, 2020RMB）'!AW29*$B$73</f>
        <v>257.05109526415958</v>
      </c>
      <c r="AX29" s="100">
        <f>'高情景（2001-2060, 2020RMB）'!AX29*$B$73</f>
        <v>252.99432574327008</v>
      </c>
      <c r="AY29" s="66">
        <f>'高情景（2001-2060, 2020RMB）'!AY29*$B$73</f>
        <v>249.07677369920611</v>
      </c>
      <c r="AZ29" s="65">
        <f>'高情景（2001-2060, 2020RMB）'!AZ29*$B$73</f>
        <v>245.34449945269722</v>
      </c>
      <c r="BA29" s="100">
        <f>'高情景（2001-2060, 2020RMB）'!BA29*$B$73</f>
        <v>241.84080352987939</v>
      </c>
      <c r="BB29" s="100">
        <f>'高情景（2001-2060, 2020RMB）'!BB29*$B$73</f>
        <v>238.60662637168053</v>
      </c>
      <c r="BC29" s="100">
        <f>'高情景（2001-2060, 2020RMB）'!BC29*$B$73</f>
        <v>235.68102027921677</v>
      </c>
      <c r="BD29" s="66">
        <f>'高情景（2001-2060, 2020RMB）'!BD29*$B$73</f>
        <v>233.10168839269085</v>
      </c>
      <c r="BE29" s="100">
        <f>'高情景（2001-2060, 2020RMB）'!BE29*$B$73</f>
        <v>230.90558817435974</v>
      </c>
      <c r="BF29" s="100">
        <f>'高情景（2001-2060, 2020RMB）'!BF29*$B$73</f>
        <v>229.12959986408777</v>
      </c>
      <c r="BG29" s="100">
        <f>'高情景（2001-2060, 2020RMB）'!BG29*$B$73</f>
        <v>227.81126371782716</v>
      </c>
      <c r="BH29" s="100">
        <f>'高情景（2001-2060, 2020RMB）'!BH29*$B$73</f>
        <v>226.98959357745517</v>
      </c>
      <c r="BI29" s="246">
        <f>'高情景（2001-2060, 2020RMB）'!BI29*$B$73</f>
        <v>226.70597854507699</v>
      </c>
    </row>
    <row r="30" spans="1:61" x14ac:dyDescent="0.2">
      <c r="A30" s="23" t="s">
        <v>83</v>
      </c>
      <c r="B30" s="53"/>
      <c r="C30" s="54"/>
      <c r="D30" s="54"/>
      <c r="E30" s="54"/>
      <c r="F30" s="55"/>
      <c r="G30" s="53"/>
      <c r="H30" s="54"/>
      <c r="I30" s="54">
        <f>'高情景（2001-2060, 2020RMB）'!I30*$B$73</f>
        <v>330.51097925239907</v>
      </c>
      <c r="J30" s="54">
        <f>'高情景（2001-2060, 2020RMB）'!J30*$B$73</f>
        <v>346.82881592155036</v>
      </c>
      <c r="K30" s="55">
        <f>'高情景（2001-2060, 2020RMB）'!K30*$B$73</f>
        <v>391.37387085407408</v>
      </c>
      <c r="L30" s="53">
        <f>'高情景（2001-2060, 2020RMB）'!L30*$B$73</f>
        <v>430.21670812444341</v>
      </c>
      <c r="M30" s="54">
        <f>'高情景（2001-2060, 2020RMB）'!M30*$B$73</f>
        <v>445.60519760051397</v>
      </c>
      <c r="N30" s="54">
        <f>'高情景（2001-2060, 2020RMB）'!N30*$B$73</f>
        <v>458.865417905372</v>
      </c>
      <c r="O30" s="54">
        <f>'高情景（2001-2060, 2020RMB）'!O30*$B$73</f>
        <v>468.52251694999666</v>
      </c>
      <c r="P30" s="54">
        <f>'高情景（2001-2060, 2020RMB）'!P30*$B$73</f>
        <v>468.04882510911114</v>
      </c>
      <c r="Q30" s="53">
        <f>'高情景（2001-2060, 2020RMB）'!Q30*$B$73</f>
        <v>483.71081514868058</v>
      </c>
      <c r="R30" s="54">
        <f>'高情景（2001-2060, 2020RMB）'!R30*$B$73</f>
        <v>510.18094586861395</v>
      </c>
      <c r="S30" s="54">
        <f>'高情景（2001-2060, 2020RMB）'!S30*$B$73</f>
        <v>513.06629433986552</v>
      </c>
      <c r="T30" s="54">
        <f>'高情景（2001-2060, 2020RMB）'!T30*$B$73</f>
        <v>515.4581519234448</v>
      </c>
      <c r="U30" s="55">
        <f>'高情景（2001-2060, 2020RMB）'!U30*$B$73</f>
        <v>504.61954407507056</v>
      </c>
      <c r="V30" s="54">
        <f>'高情景（2001-2060, 2020RMB）'!V30*$B$73</f>
        <v>558.50495491767742</v>
      </c>
      <c r="W30" s="54">
        <f>'高情景（2001-2060, 2020RMB）'!W30*$B$73</f>
        <v>563.9431107539109</v>
      </c>
      <c r="X30" s="100">
        <f>'高情景（2001-2060, 2020RMB）'!X30*$B$73</f>
        <v>569.79933837358101</v>
      </c>
      <c r="Y30" s="100">
        <f>'高情景（2001-2060, 2020RMB）'!Y30*$B$73</f>
        <v>584.23032401201669</v>
      </c>
      <c r="Z30" s="100">
        <f>'高情景（2001-2060, 2020RMB）'!Z30*$B$73</f>
        <v>602.45565793035155</v>
      </c>
      <c r="AA30" s="65">
        <f>'高情景（2001-2060, 2020RMB）'!AA30*$B$73</f>
        <v>620.09937218526181</v>
      </c>
      <c r="AB30" s="100">
        <f>'高情景（2001-2060, 2020RMB）'!AB30*$B$73</f>
        <v>635.8596411706493</v>
      </c>
      <c r="AC30" s="100">
        <f>'高情景（2001-2060, 2020RMB）'!AC30*$B$73</f>
        <v>649.24197775762104</v>
      </c>
      <c r="AD30" s="100">
        <f>'高情景（2001-2060, 2020RMB）'!AD30*$B$73</f>
        <v>659.7492172715763</v>
      </c>
      <c r="AE30" s="66">
        <f>'高情景（2001-2060, 2020RMB）'!AE30*$B$73</f>
        <v>666.89848853217859</v>
      </c>
      <c r="AF30" s="100">
        <f>'高情景（2001-2060, 2020RMB）'!AF30*$B$73</f>
        <v>670.43345435159108</v>
      </c>
      <c r="AG30" s="100">
        <f>'高情景（2001-2060, 2020RMB）'!AG30*$B$73</f>
        <v>670.92350796448511</v>
      </c>
      <c r="AH30" s="100">
        <f>'高情景（2001-2060, 2020RMB）'!AH30*$B$73</f>
        <v>669.18001210711452</v>
      </c>
      <c r="AI30" s="100">
        <f>'高情景（2001-2060, 2020RMB）'!AI30*$B$73</f>
        <v>666.03455772327493</v>
      </c>
      <c r="AJ30" s="245">
        <f>'高情景（2001-2060, 2020RMB）'!AJ30*$B$73</f>
        <v>662.31661521198293</v>
      </c>
      <c r="AK30" s="65">
        <f>'高情景（2001-2060, 2020RMB）'!AK30*$B$73</f>
        <v>658.7060732741885</v>
      </c>
      <c r="AL30" s="100">
        <f>'高情景（2001-2060, 2020RMB）'!AL30*$B$73</f>
        <v>655.3301125975288</v>
      </c>
      <c r="AM30" s="100">
        <f>'高情景（2001-2060, 2020RMB）'!AM30*$B$73</f>
        <v>652.17950043380347</v>
      </c>
      <c r="AN30" s="100">
        <f>'高情景（2001-2060, 2020RMB）'!AN30*$B$73</f>
        <v>649.24535234806444</v>
      </c>
      <c r="AO30" s="66">
        <f>'高情景（2001-2060, 2020RMB）'!AO30*$B$73</f>
        <v>646.51910757810333</v>
      </c>
      <c r="AP30" s="100">
        <f>'高情景（2001-2060, 2020RMB）'!AP30*$B$73</f>
        <v>643.99250578702981</v>
      </c>
      <c r="AQ30" s="100">
        <f>'高情景（2001-2060, 2020RMB）'!AQ30*$B$73</f>
        <v>641.65756511832672</v>
      </c>
      <c r="AR30" s="100">
        <f>'高情景（2001-2060, 2020RMB）'!AR30*$B$73</f>
        <v>639.50656147019208</v>
      </c>
      <c r="AS30" s="100">
        <f>'高情景（2001-2060, 2020RMB）'!AS30*$B$73</f>
        <v>637.53200891283382</v>
      </c>
      <c r="AT30" s="100">
        <f>'高情景（2001-2060, 2020RMB）'!AT30*$B$73</f>
        <v>635.72664117860211</v>
      </c>
      <c r="AU30" s="65">
        <f>'高情景（2001-2060, 2020RMB）'!AU30*$B$73</f>
        <v>634.083394160848</v>
      </c>
      <c r="AV30" s="100">
        <f>'高情景（2001-2060, 2020RMB）'!AV30*$B$73</f>
        <v>632.59538936272963</v>
      </c>
      <c r="AW30" s="100">
        <f>'高情景（2001-2060, 2020RMB）'!AW30*$B$73</f>
        <v>631.25591824234573</v>
      </c>
      <c r="AX30" s="100">
        <f>'高情景（2001-2060, 2020RMB）'!AX30*$B$73</f>
        <v>630.05842740523394</v>
      </c>
      <c r="AY30" s="66">
        <f>'高情景（2001-2060, 2020RMB）'!AY30*$B$73</f>
        <v>628.99650459968484</v>
      </c>
      <c r="AZ30" s="65">
        <f>'高情景（2001-2060, 2020RMB）'!AZ30*$B$73</f>
        <v>628.06386547441844</v>
      </c>
      <c r="BA30" s="100">
        <f>'高情景（2001-2060, 2020RMB）'!BA30*$B$73</f>
        <v>627.2543410619453</v>
      </c>
      <c r="BB30" s="100">
        <f>'高情景（2001-2060, 2020RMB）'!BB30*$B$73</f>
        <v>626.56186595456825</v>
      </c>
      <c r="BC30" s="100">
        <f>'高情景（2001-2060, 2020RMB）'!BC30*$B$73</f>
        <v>625.98046714318536</v>
      </c>
      <c r="BD30" s="66">
        <f>'高情景（2001-2060, 2020RMB）'!BD30*$B$73</f>
        <v>625.50425349224713</v>
      </c>
      <c r="BE30" s="100">
        <f>'高情景（2001-2060, 2020RMB）'!BE30*$B$73</f>
        <v>625.12740582709694</v>
      </c>
      <c r="BF30" s="100">
        <f>'高情景（2001-2060, 2020RMB）'!BF30*$B$73</f>
        <v>624.84416761252578</v>
      </c>
      <c r="BG30" s="100">
        <f>'高情景（2001-2060, 2020RMB）'!BG30*$B$73</f>
        <v>624.64883620404828</v>
      </c>
      <c r="BH30" s="100">
        <f>'高情景（2001-2060, 2020RMB）'!BH30*$B$73</f>
        <v>624.53575465558049</v>
      </c>
      <c r="BI30" s="246">
        <f>'高情景（2001-2060, 2020RMB）'!BI30*$B$73</f>
        <v>624.49930406949716</v>
      </c>
    </row>
    <row r="31" spans="1:61" x14ac:dyDescent="0.2">
      <c r="A31" s="23" t="s">
        <v>121</v>
      </c>
      <c r="B31" s="53"/>
      <c r="C31" s="54"/>
      <c r="D31" s="54"/>
      <c r="E31" s="54"/>
      <c r="F31" s="55"/>
      <c r="G31" s="53"/>
      <c r="H31" s="54"/>
      <c r="I31" s="54">
        <f>'高情景（2001-2060, 2020RMB）'!I31*$B$73</f>
        <v>132.30534533453411</v>
      </c>
      <c r="J31" s="54">
        <f>'高情景（2001-2060, 2020RMB）'!J31*$B$73</f>
        <v>136.45452673148776</v>
      </c>
      <c r="K31" s="55">
        <f>'高情景（2001-2060, 2020RMB）'!K31*$B$73</f>
        <v>152.25743267504157</v>
      </c>
      <c r="L31" s="53">
        <f>'高情景（2001-2060, 2020RMB）'!L31*$B$73</f>
        <v>166.63708022402926</v>
      </c>
      <c r="M31" s="54">
        <f>'高情景（2001-2060, 2020RMB）'!M31*$B$73</f>
        <v>174.65983518420302</v>
      </c>
      <c r="N31" s="54">
        <f>'高情景（2001-2060, 2020RMB）'!N31*$B$73</f>
        <v>185.6645251013515</v>
      </c>
      <c r="O31" s="54">
        <f>'高情景（2001-2060, 2020RMB）'!O31*$B$73</f>
        <v>195.80201081827016</v>
      </c>
      <c r="P31" s="54">
        <f>'高情景（2001-2060, 2020RMB）'!P31*$B$73</f>
        <v>198.2046721022628</v>
      </c>
      <c r="Q31" s="53">
        <f>'高情景（2001-2060, 2020RMB）'!Q31*$B$73</f>
        <v>205.2239061979808</v>
      </c>
      <c r="R31" s="54">
        <f>'高情景（2001-2060, 2020RMB）'!R31*$B$73</f>
        <v>228.50270875026825</v>
      </c>
      <c r="S31" s="54">
        <f>'高情景（2001-2060, 2020RMB）'!S31*$B$73</f>
        <v>242.53612456989296</v>
      </c>
      <c r="T31" s="54">
        <f>'高情景（2001-2060, 2020RMB）'!T31*$B$73</f>
        <v>239.69143073965321</v>
      </c>
      <c r="U31" s="55">
        <f>'高情景（2001-2060, 2020RMB）'!U31*$B$73</f>
        <v>227.23159947633118</v>
      </c>
      <c r="V31" s="54">
        <f>'高情景（2001-2060, 2020RMB）'!V31*$B$73</f>
        <v>263.08931594356079</v>
      </c>
      <c r="W31" s="54">
        <f>'高情景（2001-2060, 2020RMB）'!W31*$B$73</f>
        <v>268.32355876398901</v>
      </c>
      <c r="X31" s="100">
        <f>'高情景（2001-2060, 2020RMB）'!X31*$B$73</f>
        <v>271.08193970394984</v>
      </c>
      <c r="Y31" s="100">
        <f>'高情景（2001-2060, 2020RMB）'!Y31*$B$73</f>
        <v>278.08447470690703</v>
      </c>
      <c r="Z31" s="100">
        <f>'高情景（2001-2060, 2020RMB）'!Z31*$B$73</f>
        <v>287.41770190418623</v>
      </c>
      <c r="AA31" s="65">
        <f>'高情景（2001-2060, 2020RMB）'!AA31*$B$73</f>
        <v>297.33766004153085</v>
      </c>
      <c r="AB31" s="100">
        <f>'高情景（2001-2060, 2020RMB）'!AB31*$B$73</f>
        <v>307.30962998467965</v>
      </c>
      <c r="AC31" s="100">
        <f>'高情景（2001-2060, 2020RMB）'!AC31*$B$73</f>
        <v>317.09928661826615</v>
      </c>
      <c r="AD31" s="100">
        <f>'高情景（2001-2060, 2020RMB）'!AD31*$B$73</f>
        <v>326.44513934397071</v>
      </c>
      <c r="AE31" s="66">
        <f>'高情景（2001-2060, 2020RMB）'!AE31*$B$73</f>
        <v>335.06108886464017</v>
      </c>
      <c r="AF31" s="100">
        <f>'高情景（2001-2060, 2020RMB）'!AF31*$B$73</f>
        <v>342.69499784496213</v>
      </c>
      <c r="AG31" s="100">
        <f>'高情景（2001-2060, 2020RMB）'!AG31*$B$73</f>
        <v>349.30530132740387</v>
      </c>
      <c r="AH31" s="100">
        <f>'高情景（2001-2060, 2020RMB）'!AH31*$B$73</f>
        <v>354.91799813400519</v>
      </c>
      <c r="AI31" s="100">
        <f>'高情景（2001-2060, 2020RMB）'!AI31*$B$73</f>
        <v>359.57384778928235</v>
      </c>
      <c r="AJ31" s="245">
        <f>'高情景（2001-2060, 2020RMB）'!AJ31*$B$73</f>
        <v>363.32659811323828</v>
      </c>
      <c r="AK31" s="65">
        <f>'高情景（2001-2060, 2020RMB）'!AK31*$B$73</f>
        <v>366.23530440786664</v>
      </c>
      <c r="AL31" s="100">
        <f>'高情景（2001-2060, 2020RMB）'!AL31*$B$73</f>
        <v>368.34473261727953</v>
      </c>
      <c r="AM31" s="100">
        <f>'高情景（2001-2060, 2020RMB）'!AM31*$B$73</f>
        <v>369.70080002890916</v>
      </c>
      <c r="AN31" s="100">
        <f>'高情景（2001-2060, 2020RMB）'!AN31*$B$73</f>
        <v>370.35517302904543</v>
      </c>
      <c r="AO31" s="66">
        <f>'高情景（2001-2060, 2020RMB）'!AO31*$B$73</f>
        <v>370.36417077656097</v>
      </c>
      <c r="AP31" s="100">
        <f>'高情景（2001-2060, 2020RMB）'!AP31*$B$73</f>
        <v>369.78770863059492</v>
      </c>
      <c r="AQ31" s="100">
        <f>'高情景（2001-2060, 2020RMB）'!AQ31*$B$73</f>
        <v>368.68830301403773</v>
      </c>
      <c r="AR31" s="100">
        <f>'高情景（2001-2060, 2020RMB）'!AR31*$B$73</f>
        <v>367.13015519309823</v>
      </c>
      <c r="AS31" s="100">
        <f>'高情景（2001-2060, 2020RMB）'!AS31*$B$73</f>
        <v>365.17832733319437</v>
      </c>
      <c r="AT31" s="100">
        <f>'高情景（2001-2060, 2020RMB）'!AT31*$B$73</f>
        <v>362.89802030125861</v>
      </c>
      <c r="AU31" s="65">
        <f>'高情景（2001-2060, 2020RMB）'!AU31*$B$73</f>
        <v>360.35395914008012</v>
      </c>
      <c r="AV31" s="100">
        <f>'高情景（2001-2060, 2020RMB）'!AV31*$B$73</f>
        <v>357.60988902549326</v>
      </c>
      <c r="AW31" s="100">
        <f>'高情景（2001-2060, 2020RMB）'!AW31*$B$73</f>
        <v>354.72818188658607</v>
      </c>
      <c r="AX31" s="100">
        <f>'高情景（2001-2060, 2020RMB）'!AX31*$B$73</f>
        <v>351.76955175111254</v>
      </c>
      <c r="AY31" s="66">
        <f>'高情景（2001-2060, 2020RMB）'!AY31*$B$73</f>
        <v>348.7928752797468</v>
      </c>
      <c r="AZ31" s="65">
        <f>'高情景（2001-2060, 2020RMB）'!AZ31*$B$73</f>
        <v>345.85511286338095</v>
      </c>
      <c r="BA31" s="100">
        <f>'高情景（2001-2060, 2020RMB）'!BA31*$B$73</f>
        <v>343.01132505456007</v>
      </c>
      <c r="BB31" s="100">
        <f>'高情景（2001-2060, 2020RMB）'!BB31*$B$73</f>
        <v>340.31477895696787</v>
      </c>
      <c r="BC31" s="100">
        <f>'高情景（2001-2060, 2020RMB）'!BC31*$B$73</f>
        <v>337.81713947157402</v>
      </c>
      <c r="BD31" s="66">
        <f>'高情景（2001-2060, 2020RMB）'!BD31*$B$73</f>
        <v>335.56874096130008</v>
      </c>
      <c r="BE31" s="100">
        <f>'高情景（2001-2060, 2020RMB）'!BE31*$B$73</f>
        <v>333.61893591852089</v>
      </c>
      <c r="BF31" s="100">
        <f>'高情景（2001-2060, 2020RMB）'!BF31*$B$73</f>
        <v>332.01651857943079</v>
      </c>
      <c r="BG31" s="100">
        <f>'高情景（2001-2060, 2020RMB）'!BG31*$B$73</f>
        <v>330.81022311464318</v>
      </c>
      <c r="BH31" s="100">
        <f>'高情景（2001-2060, 2020RMB）'!BH31*$B$73</f>
        <v>330.04929803781545</v>
      </c>
      <c r="BI31" s="246">
        <f>'高情景（2001-2060, 2020RMB）'!BI31*$B$73</f>
        <v>329.78416083108749</v>
      </c>
    </row>
    <row r="32" spans="1:61" x14ac:dyDescent="0.2">
      <c r="A32" s="23" t="s">
        <v>122</v>
      </c>
      <c r="B32" s="53"/>
      <c r="C32" s="54"/>
      <c r="D32" s="54"/>
      <c r="E32" s="54"/>
      <c r="F32" s="55"/>
      <c r="G32" s="53"/>
      <c r="H32" s="54"/>
      <c r="I32" s="54">
        <f>'高情景（2001-2060, 2020RMB）'!I32*$B$73</f>
        <v>170.42468956755869</v>
      </c>
      <c r="J32" s="54">
        <f>'高情景（2001-2060, 2020RMB）'!J32*$B$73</f>
        <v>173.66913344109759</v>
      </c>
      <c r="K32" s="55">
        <f>'高情景（2001-2060, 2020RMB）'!K32*$B$73</f>
        <v>191.42075515659477</v>
      </c>
      <c r="L32" s="53">
        <f>'高情景（2001-2060, 2020RMB）'!L32*$B$73</f>
        <v>206.37225177144529</v>
      </c>
      <c r="M32" s="54">
        <f>'高情景（2001-2060, 2020RMB）'!M32*$B$73</f>
        <v>217.87978028933472</v>
      </c>
      <c r="N32" s="54">
        <f>'高情景（2001-2060, 2020RMB）'!N32*$B$73</f>
        <v>234.91924084417857</v>
      </c>
      <c r="O32" s="54">
        <f>'高情景（2001-2060, 2020RMB）'!O32*$B$73</f>
        <v>255.85414158302899</v>
      </c>
      <c r="P32" s="54">
        <f>'高情景（2001-2060, 2020RMB）'!P32*$B$73</f>
        <v>256.80911821767586</v>
      </c>
      <c r="Q32" s="53">
        <f>'高情景（2001-2060, 2020RMB）'!Q32*$B$73</f>
        <v>258.63590484068948</v>
      </c>
      <c r="R32" s="54">
        <f>'高情景（2001-2060, 2020RMB）'!R32*$B$73</f>
        <v>285.61715157751394</v>
      </c>
      <c r="S32" s="54">
        <f>'高情景（2001-2060, 2020RMB）'!S32*$B$73</f>
        <v>306.57089441525198</v>
      </c>
      <c r="T32" s="54">
        <f>'高情景（2001-2060, 2020RMB）'!T32*$B$73</f>
        <v>298.83694300207299</v>
      </c>
      <c r="U32" s="55">
        <f>'高情景（2001-2060, 2020RMB）'!U32*$B$73</f>
        <v>271.73919261461918</v>
      </c>
      <c r="V32" s="54">
        <f>'高情景（2001-2060, 2020RMB）'!V32*$B$73</f>
        <v>325.08880077316945</v>
      </c>
      <c r="W32" s="54">
        <f>'高情景（2001-2060, 2020RMB）'!W32*$B$73</f>
        <v>321.64947440422594</v>
      </c>
      <c r="X32" s="100">
        <f>'高情景（2001-2060, 2020RMB）'!X32*$B$73</f>
        <v>324.58466596446783</v>
      </c>
      <c r="Y32" s="100">
        <f>'高情景（2001-2060, 2020RMB）'!Y32*$B$73</f>
        <v>332.08575331959037</v>
      </c>
      <c r="Z32" s="100">
        <f>'高情景（2001-2060, 2020RMB）'!Z32*$B$73</f>
        <v>342.19980869751606</v>
      </c>
      <c r="AA32" s="65">
        <f>'高情景（2001-2060, 2020RMB）'!AA32*$B$73</f>
        <v>353.15400532768638</v>
      </c>
      <c r="AB32" s="100">
        <f>'高情景（2001-2060, 2020RMB）'!AB32*$B$73</f>
        <v>364.35150125988054</v>
      </c>
      <c r="AC32" s="100">
        <f>'高情景（2001-2060, 2020RMB）'!AC32*$B$73</f>
        <v>375.47726407677328</v>
      </c>
      <c r="AD32" s="100">
        <f>'高情景（2001-2060, 2020RMB）'!AD32*$B$73</f>
        <v>386.17840221295762</v>
      </c>
      <c r="AE32" s="66">
        <f>'高情景（2001-2060, 2020RMB）'!AE32*$B$73</f>
        <v>396.06655802680092</v>
      </c>
      <c r="AF32" s="100">
        <f>'高情景（2001-2060, 2020RMB）'!AF32*$B$73</f>
        <v>404.79935535751582</v>
      </c>
      <c r="AG32" s="100">
        <f>'高情景（2001-2060, 2020RMB）'!AG32*$B$73</f>
        <v>412.32762872645844</v>
      </c>
      <c r="AH32" s="100">
        <f>'高情景（2001-2060, 2020RMB）'!AH32*$B$73</f>
        <v>418.6938442741814</v>
      </c>
      <c r="AI32" s="100">
        <f>'高情景（2001-2060, 2020RMB）'!AI32*$B$73</f>
        <v>423.95792655987913</v>
      </c>
      <c r="AJ32" s="245">
        <f>'高情景（2001-2060, 2020RMB）'!AJ32*$B$73</f>
        <v>428.1949256828284</v>
      </c>
      <c r="AK32" s="65">
        <f>'高情景（2001-2060, 2020RMB）'!AK32*$B$73</f>
        <v>431.48372224296139</v>
      </c>
      <c r="AL32" s="100">
        <f>'高情景（2001-2060, 2020RMB）'!AL32*$B$73</f>
        <v>433.87756497638867</v>
      </c>
      <c r="AM32" s="100">
        <f>'高情景（2001-2060, 2020RMB）'!AM32*$B$73</f>
        <v>435.42827218321861</v>
      </c>
      <c r="AN32" s="100">
        <f>'高情景（2001-2060, 2020RMB）'!AN32*$B$73</f>
        <v>436.19379354808007</v>
      </c>
      <c r="AO32" s="66">
        <f>'高情景（2001-2060, 2020RMB）'!AO32*$B$73</f>
        <v>436.23704440959654</v>
      </c>
      <c r="AP32" s="100">
        <f>'高情景（2001-2060, 2020RMB）'!AP32*$B$73</f>
        <v>435.62478440229745</v>
      </c>
      <c r="AQ32" s="100">
        <f>'高情景（2001-2060, 2020RMB）'!AQ32*$B$73</f>
        <v>434.42656238739897</v>
      </c>
      <c r="AR32" s="100">
        <f>'高情景（2001-2060, 2020RMB）'!AR32*$B$73</f>
        <v>432.71374534794904</v>
      </c>
      <c r="AS32" s="100">
        <f>'高情景（2001-2060, 2020RMB）'!AS32*$B$73</f>
        <v>430.55864477819904</v>
      </c>
      <c r="AT32" s="100">
        <f>'高情景（2001-2060, 2020RMB）'!AT32*$B$73</f>
        <v>428.03375018881371</v>
      </c>
      <c r="AU32" s="65">
        <f>'高情景（2001-2060, 2020RMB）'!AU32*$B$73</f>
        <v>425.21107578978791</v>
      </c>
      <c r="AV32" s="100">
        <f>'高情景（2001-2060, 2020RMB）'!AV32*$B$73</f>
        <v>422.16162328243013</v>
      </c>
      <c r="AW32" s="100">
        <f>'高情景（2001-2060, 2020RMB）'!AW32*$B$73</f>
        <v>418.95496104308603</v>
      </c>
      <c r="AX32" s="100">
        <f>'高情景（2001-2060, 2020RMB）'!AX32*$B$73</f>
        <v>415.65891784248595</v>
      </c>
      <c r="AY32" s="66">
        <f>'高情景（2001-2060, 2020RMB）'!AY32*$B$73</f>
        <v>412.33938762271117</v>
      </c>
      <c r="AZ32" s="65">
        <f>'高情景（2001-2060, 2020RMB）'!AZ32*$B$73</f>
        <v>409.06024073972503</v>
      </c>
      <c r="BA32" s="100">
        <f>'高情景（2001-2060, 2020RMB）'!BA32*$B$73</f>
        <v>405.88333645196832</v>
      </c>
      <c r="BB32" s="100">
        <f>'高情景（2001-2060, 2020RMB）'!BB32*$B$73</f>
        <v>402.86863126603839</v>
      </c>
      <c r="BC32" s="100">
        <f>'高情景（2001-2060, 2020RMB）'!BC32*$B$73</f>
        <v>400.07437800676524</v>
      </c>
      <c r="BD32" s="66">
        <f>'高情景（2001-2060, 2020RMB）'!BD32*$B$73</f>
        <v>397.5574111292284</v>
      </c>
      <c r="BE32" s="100">
        <f>'高情景（2001-2060, 2020RMB）'!BE32*$B$73</f>
        <v>395.37351480639495</v>
      </c>
      <c r="BF32" s="100">
        <f>'高情景（2001-2060, 2020RMB）'!BF32*$B$73</f>
        <v>393.57787168686536</v>
      </c>
      <c r="BG32" s="100">
        <f>'高情景（2001-2060, 2020RMB）'!BG32*$B$73</f>
        <v>392.22559191140323</v>
      </c>
      <c r="BH32" s="100">
        <f>'高情景（2001-2060, 2020RMB）'!BH32*$B$73</f>
        <v>391.37232400548606</v>
      </c>
      <c r="BI32" s="246">
        <f>'高情景（2001-2060, 2020RMB）'!BI32*$B$73</f>
        <v>391.07495164455247</v>
      </c>
    </row>
    <row r="33" spans="1:61" x14ac:dyDescent="0.2">
      <c r="A33" s="23" t="s">
        <v>86</v>
      </c>
      <c r="B33" s="53"/>
      <c r="C33" s="54"/>
      <c r="D33" s="54"/>
      <c r="E33" s="54"/>
      <c r="F33" s="55"/>
      <c r="G33" s="53"/>
      <c r="H33" s="54"/>
      <c r="I33" s="54">
        <f>'高情景（2001-2060, 2020RMB）'!I33*$B$73</f>
        <v>637.16698879349872</v>
      </c>
      <c r="J33" s="54">
        <f>'高情景（2001-2060, 2020RMB）'!J33*$B$73</f>
        <v>635.4050592414402</v>
      </c>
      <c r="K33" s="55">
        <f>'高情景（2001-2060, 2020RMB）'!K33*$B$73</f>
        <v>676.28810522775109</v>
      </c>
      <c r="L33" s="53">
        <f>'高情景（2001-2060, 2020RMB）'!L33*$B$73</f>
        <v>699.21935440753566</v>
      </c>
      <c r="M33" s="54">
        <f>'高情景（2001-2060, 2020RMB）'!M33*$B$73</f>
        <v>707.5885313743712</v>
      </c>
      <c r="N33" s="54">
        <f>'高情景（2001-2060, 2020RMB）'!N33*$B$73</f>
        <v>713.18461791746836</v>
      </c>
      <c r="O33" s="54">
        <f>'高情景（2001-2060, 2020RMB）'!O33*$B$73</f>
        <v>720.67276491046107</v>
      </c>
      <c r="P33" s="54">
        <f>'高情景（2001-2060, 2020RMB）'!P33*$B$73</f>
        <v>734.30200114359138</v>
      </c>
      <c r="Q33" s="53">
        <f>'高情景（2001-2060, 2020RMB）'!Q33*$B$73</f>
        <v>764.60618968075028</v>
      </c>
      <c r="R33" s="54">
        <f>'高情景（2001-2060, 2020RMB）'!R33*$B$73</f>
        <v>811.09142498845029</v>
      </c>
      <c r="S33" s="54">
        <f>'高情景（2001-2060, 2020RMB）'!S33*$B$73</f>
        <v>859.28912273215599</v>
      </c>
      <c r="T33" s="54">
        <f>'高情景（2001-2060, 2020RMB）'!T33*$B$73</f>
        <v>869.92301724643733</v>
      </c>
      <c r="U33" s="55">
        <f>'高情景（2001-2060, 2020RMB）'!U33*$B$73</f>
        <v>847.42336584085638</v>
      </c>
      <c r="V33" s="54">
        <f>'高情景（2001-2060, 2020RMB）'!V33*$B$73</f>
        <v>889.38677171330733</v>
      </c>
      <c r="W33" s="54">
        <f>'高情景（2001-2060, 2020RMB）'!W33*$B$73</f>
        <v>857.39068108754168</v>
      </c>
      <c r="X33" s="100">
        <f>'高情景（2001-2060, 2020RMB）'!X33*$B$73</f>
        <v>865.50173105072622</v>
      </c>
      <c r="Y33" s="100">
        <f>'高情景（2001-2060, 2020RMB）'!Y33*$B$73</f>
        <v>884.8440071753887</v>
      </c>
      <c r="Z33" s="100">
        <f>'高情景（2001-2060, 2020RMB）'!Z33*$B$73</f>
        <v>907.76183311919362</v>
      </c>
      <c r="AA33" s="65">
        <f>'高情景（2001-2060, 2020RMB）'!AA33*$B$73</f>
        <v>927.45509469682474</v>
      </c>
      <c r="AB33" s="100">
        <f>'高情景（2001-2060, 2020RMB）'!AB33*$B$73</f>
        <v>942.73351016433151</v>
      </c>
      <c r="AC33" s="100">
        <f>'高情景（2001-2060, 2020RMB）'!AC33*$B$73</f>
        <v>953.96378379270914</v>
      </c>
      <c r="AD33" s="100">
        <f>'高情景（2001-2060, 2020RMB）'!AD33*$B$73</f>
        <v>961.59794815923146</v>
      </c>
      <c r="AE33" s="66">
        <f>'高情景（2001-2060, 2020RMB）'!AE33*$B$73</f>
        <v>966.15248309496224</v>
      </c>
      <c r="AF33" s="100">
        <f>'高情景（2001-2060, 2020RMB）'!AF33*$B$73</f>
        <v>968.10430725962647</v>
      </c>
      <c r="AG33" s="100">
        <f>'高情景（2001-2060, 2020RMB）'!AG33*$B$73</f>
        <v>967.62004592475841</v>
      </c>
      <c r="AH33" s="100">
        <f>'高情景（2001-2060, 2020RMB）'!AH33*$B$73</f>
        <v>964.80090115083715</v>
      </c>
      <c r="AI33" s="100">
        <f>'高情景（2001-2060, 2020RMB）'!AI33*$B$73</f>
        <v>959.76430796420925</v>
      </c>
      <c r="AJ33" s="245">
        <f>'高情景（2001-2060, 2020RMB）'!AJ33*$B$73</f>
        <v>952.64140525454388</v>
      </c>
      <c r="AK33" s="65">
        <f>'高情景（2001-2060, 2020RMB）'!AK33*$B$73</f>
        <v>943.58946851071528</v>
      </c>
      <c r="AL33" s="100">
        <f>'高情景（2001-2060, 2020RMB）'!AL33*$B$73</f>
        <v>932.83296973504616</v>
      </c>
      <c r="AM33" s="100">
        <f>'高情景（2001-2060, 2020RMB）'!AM33*$B$73</f>
        <v>920.61310964372365</v>
      </c>
      <c r="AN33" s="100">
        <f>'高情景（2001-2060, 2020RMB）'!AN33*$B$73</f>
        <v>907.16896269505287</v>
      </c>
      <c r="AO33" s="66">
        <f>'高情景（2001-2060, 2020RMB）'!AO33*$B$73</f>
        <v>892.73439279805348</v>
      </c>
      <c r="AP33" s="100">
        <f>'高情景（2001-2060, 2020RMB）'!AP33*$B$73</f>
        <v>877.53551023607008</v>
      </c>
      <c r="AQ33" s="100">
        <f>'高情景（2001-2060, 2020RMB）'!AQ33*$B$73</f>
        <v>861.78866493749217</v>
      </c>
      <c r="AR33" s="100">
        <f>'高情景（2001-2060, 2020RMB）'!AR33*$B$73</f>
        <v>845.69895705559497</v>
      </c>
      <c r="AS33" s="100">
        <f>'高情景（2001-2060, 2020RMB）'!AS33*$B$73</f>
        <v>829.45923491355416</v>
      </c>
      <c r="AT33" s="100">
        <f>'高情景（2001-2060, 2020RMB）'!AT33*$B$73</f>
        <v>813.24954261876553</v>
      </c>
      <c r="AU33" s="65">
        <f>'高情景（2001-2060, 2020RMB）'!AU33*$B$73</f>
        <v>797.23697482951593</v>
      </c>
      <c r="AV33" s="100">
        <f>'高情景（2001-2060, 2020RMB）'!AV33*$B$73</f>
        <v>781.57589396905348</v>
      </c>
      <c r="AW33" s="100">
        <f>'高情景（2001-2060, 2020RMB）'!AW33*$B$73</f>
        <v>766.40846528583666</v>
      </c>
      <c r="AX33" s="100">
        <f>'高情景（2001-2060, 2020RMB）'!AX33*$B$73</f>
        <v>751.86546720072886</v>
      </c>
      <c r="AY33" s="66">
        <f>'高情景（2001-2060, 2020RMB）'!AY33*$B$73</f>
        <v>738.06733801866426</v>
      </c>
      <c r="AZ33" s="65">
        <f>'高情景（2001-2060, 2020RMB）'!AZ33*$B$73</f>
        <v>725.12542500124334</v>
      </c>
      <c r="BA33" s="100">
        <f>'高情景（2001-2060, 2020RMB）'!BA33*$B$73</f>
        <v>713.14340772970581</v>
      </c>
      <c r="BB33" s="100">
        <f>'高情景（2001-2060, 2020RMB）'!BB33*$B$73</f>
        <v>702.21887442252569</v>
      </c>
      <c r="BC33" s="100">
        <f>'高情景（2001-2060, 2020RMB）'!BC33*$B$73</f>
        <v>692.44503725979177</v>
      </c>
      <c r="BD33" s="66">
        <f>'高情景（2001-2060, 2020RMB）'!BD33*$B$73</f>
        <v>683.91258072778487</v>
      </c>
      <c r="BE33" s="100">
        <f>'高情景（2001-2060, 2020RMB）'!BE33*$B$73</f>
        <v>676.71164552638743</v>
      </c>
      <c r="BF33" s="100">
        <f>'高情景（2001-2060, 2020RMB）'!BF33*$B$73</f>
        <v>670.93395975219005</v>
      </c>
      <c r="BG33" s="100">
        <f>'高情景（2001-2060, 2020RMB）'!BG33*$B$73</f>
        <v>666.67513904021644</v>
      </c>
      <c r="BH33" s="100">
        <f>'高情景（2001-2060, 2020RMB）'!BH33*$B$73</f>
        <v>664.03718837011991</v>
      </c>
      <c r="BI33" s="246">
        <f>'高情景（2001-2060, 2020RMB）'!BI33*$B$73</f>
        <v>663.13125067957048</v>
      </c>
    </row>
    <row r="34" spans="1:61" x14ac:dyDescent="0.2">
      <c r="A34" s="23" t="s">
        <v>123</v>
      </c>
      <c r="B34" s="53"/>
      <c r="C34" s="54"/>
      <c r="D34" s="54"/>
      <c r="E34" s="54"/>
      <c r="F34" s="55"/>
      <c r="G34" s="53"/>
      <c r="H34" s="54"/>
      <c r="I34" s="54">
        <f>'高情景（2001-2060, 2020RMB）'!I34*$B$73</f>
        <v>1419.8380757555262</v>
      </c>
      <c r="J34" s="54">
        <f>'高情景（2001-2060, 2020RMB）'!J34*$B$73</f>
        <v>1542.4286998947809</v>
      </c>
      <c r="K34" s="55">
        <f>'高情景（2001-2060, 2020RMB）'!K34*$B$73</f>
        <v>1730.0458304753768</v>
      </c>
      <c r="L34" s="53">
        <f>'高情景（2001-2060, 2020RMB）'!L34*$B$73</f>
        <v>1906.7354752745023</v>
      </c>
      <c r="M34" s="54">
        <f>'高情景（2001-2060, 2020RMB）'!M34*$B$73</f>
        <v>2027.5786033384431</v>
      </c>
      <c r="N34" s="54">
        <f>'高情景（2001-2060, 2020RMB）'!N34*$B$73</f>
        <v>2159.1813020087934</v>
      </c>
      <c r="O34" s="54">
        <f>'高情景（2001-2060, 2020RMB）'!O34*$B$73</f>
        <v>2283.2851622002017</v>
      </c>
      <c r="P34" s="54">
        <f>'高情景（2001-2060, 2020RMB）'!P34*$B$73</f>
        <v>2371.9558120290712</v>
      </c>
      <c r="Q34" s="53">
        <f>'高情景（2001-2060, 2020RMB）'!Q34*$B$73</f>
        <v>2492.9925213528795</v>
      </c>
      <c r="R34" s="54">
        <f>'高情景（2001-2060, 2020RMB）'!R34*$B$73</f>
        <v>2619.3229436382521</v>
      </c>
      <c r="S34" s="54">
        <f>'高情景（2001-2060, 2020RMB）'!S34*$B$73</f>
        <v>2701.9460856533151</v>
      </c>
      <c r="T34" s="54">
        <f>'高情景（2001-2060, 2020RMB）'!T34*$B$73</f>
        <v>2727.5678902198274</v>
      </c>
      <c r="U34" s="55">
        <f>'高情景（2001-2060, 2020RMB）'!U34*$B$73</f>
        <v>2728.2631047167106</v>
      </c>
      <c r="V34" s="54">
        <f>'高情景（2001-2060, 2020RMB）'!V34*$B$73</f>
        <v>3059.367524259646</v>
      </c>
      <c r="W34" s="54">
        <f>'高情景（2001-2060, 2020RMB）'!W34*$B$73</f>
        <v>3312.9183905035534</v>
      </c>
      <c r="X34" s="100">
        <f>'高情景（2001-2060, 2020RMB）'!X34*$B$73</f>
        <v>3381.4693620507278</v>
      </c>
      <c r="Y34" s="100">
        <f>'高情景（2001-2060, 2020RMB）'!Y34*$B$73</f>
        <v>3550.0453147453777</v>
      </c>
      <c r="Z34" s="100">
        <f>'高情景（2001-2060, 2020RMB）'!Z34*$B$73</f>
        <v>3760.6462335006522</v>
      </c>
      <c r="AA34" s="65">
        <f>'高情景（2001-2060, 2020RMB）'!AA34*$B$73</f>
        <v>3956.4631640074904</v>
      </c>
      <c r="AB34" s="100">
        <f>'高情景（2001-2060, 2020RMB）'!AB34*$B$73</f>
        <v>4123.6493004158774</v>
      </c>
      <c r="AC34" s="100">
        <f>'高情景（2001-2060, 2020RMB）'!AC34*$B$73</f>
        <v>4261.3740144517315</v>
      </c>
      <c r="AD34" s="100">
        <f>'高情景（2001-2060, 2020RMB）'!AD34*$B$73</f>
        <v>4369.9281806118515</v>
      </c>
      <c r="AE34" s="66">
        <f>'高情景（2001-2060, 2020RMB）'!AE34*$B$73</f>
        <v>4450.6049271661386</v>
      </c>
      <c r="AF34" s="100">
        <f>'高情景（2001-2060, 2020RMB）'!AF34*$B$73</f>
        <v>4505.8090727172466</v>
      </c>
      <c r="AG34" s="100">
        <f>'高情景（2001-2060, 2020RMB）'!AG34*$B$73</f>
        <v>4539.6929172603595</v>
      </c>
      <c r="AH34" s="100">
        <f>'高情景（2001-2060, 2020RMB）'!AH34*$B$73</f>
        <v>4557.1842462195291</v>
      </c>
      <c r="AI34" s="100">
        <f>'高情景（2001-2060, 2020RMB）'!AI34*$B$73</f>
        <v>4563.5161003397907</v>
      </c>
      <c r="AJ34" s="245">
        <f>'高情景（2001-2060, 2020RMB）'!AJ34*$B$73</f>
        <v>4564.0663007360417</v>
      </c>
      <c r="AK34" s="65">
        <f>'高情景（2001-2060, 2020RMB）'!AK34*$B$73</f>
        <v>4563.3579244686744</v>
      </c>
      <c r="AL34" s="100">
        <f>'高情景（2001-2060, 2020RMB）'!AL34*$B$73</f>
        <v>4562.3210816448054</v>
      </c>
      <c r="AM34" s="100">
        <f>'高情景（2001-2060, 2020RMB）'!AM34*$B$73</f>
        <v>4560.9864145235206</v>
      </c>
      <c r="AN34" s="100">
        <f>'高情景（2001-2060, 2020RMB）'!AN34*$B$73</f>
        <v>4559.3845922613427</v>
      </c>
      <c r="AO34" s="66">
        <f>'高情景（2001-2060, 2020RMB）'!AO34*$B$73</f>
        <v>4557.546291996644</v>
      </c>
      <c r="AP34" s="100">
        <f>'高情景（2001-2060, 2020RMB）'!AP34*$B$73</f>
        <v>4555.5021819827944</v>
      </c>
      <c r="AQ34" s="100">
        <f>'高情景（2001-2060, 2020RMB）'!AQ34*$B$73</f>
        <v>4553.2829067749517</v>
      </c>
      <c r="AR34" s="100">
        <f>'高情景（2001-2060, 2020RMB）'!AR34*$B$73</f>
        <v>4550.9190744722318</v>
      </c>
      <c r="AS34" s="100">
        <f>'高情景（2001-2060, 2020RMB）'!AS34*$B$73</f>
        <v>4548.441246014695</v>
      </c>
      <c r="AT34" s="100">
        <f>'高情景（2001-2060, 2020RMB）'!AT34*$B$73</f>
        <v>4545.8799265323751</v>
      </c>
      <c r="AU34" s="65">
        <f>'高情景（2001-2060, 2020RMB）'!AU34*$B$73</f>
        <v>4543.2655587414274</v>
      </c>
      <c r="AV34" s="100">
        <f>'高情景（2001-2060, 2020RMB）'!AV34*$B$73</f>
        <v>4540.6285183816271</v>
      </c>
      <c r="AW34" s="100">
        <f>'高情景（2001-2060, 2020RMB）'!AW34*$B$73</f>
        <v>4537.9991116877754</v>
      </c>
      <c r="AX34" s="100">
        <f>'高情景（2001-2060, 2020RMB）'!AX34*$B$73</f>
        <v>4535.4075748872838</v>
      </c>
      <c r="AY34" s="66">
        <f>'高情景（2001-2060, 2020RMB）'!AY34*$B$73</f>
        <v>4532.8840757160269</v>
      </c>
      <c r="AZ34" s="65">
        <f>'高情景（2001-2060, 2020RMB）'!AZ34*$B$73</f>
        <v>4530.4587169441438</v>
      </c>
      <c r="BA34" s="100">
        <f>'高情景（2001-2060, 2020RMB）'!BA34*$B$73</f>
        <v>4528.1615419044956</v>
      </c>
      <c r="BB34" s="100">
        <f>'高情景（2001-2060, 2020RMB）'!BB34*$B$73</f>
        <v>4526.02254201703</v>
      </c>
      <c r="BC34" s="100">
        <f>'高情景（2001-2060, 2020RMB）'!BC34*$B$73</f>
        <v>4524.0716663035382</v>
      </c>
      <c r="BD34" s="66">
        <f>'高情景（2001-2060, 2020RMB）'!BD34*$B$73</f>
        <v>4522.3388328889141</v>
      </c>
      <c r="BE34" s="100">
        <f>'高情景（2001-2060, 2020RMB）'!BE34*$B$73</f>
        <v>4520.8539424871369</v>
      </c>
      <c r="BF34" s="100">
        <f>'高情景（2001-2060, 2020RMB）'!BF34*$B$73</f>
        <v>4519.6468938721264</v>
      </c>
      <c r="BG34" s="100">
        <f>'高情景（2001-2060, 2020RMB）'!BG34*$B$73</f>
        <v>4518.7476013366868</v>
      </c>
      <c r="BH34" s="100">
        <f>'高情景（2001-2060, 2020RMB）'!BH34*$B$73</f>
        <v>4518.1860141458383</v>
      </c>
      <c r="BI34" s="246">
        <f>'高情景（2001-2060, 2020RMB）'!BI34*$B$73</f>
        <v>4517.9921379938114</v>
      </c>
    </row>
    <row r="35" spans="1:61" x14ac:dyDescent="0.2">
      <c r="A35" s="23" t="s">
        <v>88</v>
      </c>
      <c r="B35" s="53"/>
      <c r="C35" s="54"/>
      <c r="D35" s="54"/>
      <c r="E35" s="54"/>
      <c r="F35" s="55"/>
      <c r="G35" s="53"/>
      <c r="H35" s="54"/>
      <c r="I35" s="54">
        <f>'高情景（2001-2060, 2020RMB）'!I35*$B$73</f>
        <v>483.71746576031296</v>
      </c>
      <c r="J35" s="54">
        <f>'高情景（2001-2060, 2020RMB）'!J35*$B$73</f>
        <v>526.39931856443491</v>
      </c>
      <c r="K35" s="55">
        <f>'高情景（2001-2060, 2020RMB）'!K35*$B$73</f>
        <v>588.89561954508417</v>
      </c>
      <c r="L35" s="53">
        <f>'高情景（2001-2060, 2020RMB）'!L35*$B$73</f>
        <v>667.14701885654767</v>
      </c>
      <c r="M35" s="54">
        <f>'高情景（2001-2060, 2020RMB）'!M35*$B$73</f>
        <v>727.21213278788082</v>
      </c>
      <c r="N35" s="54">
        <f>'高情景（2001-2060, 2020RMB）'!N35*$B$73</f>
        <v>784.08433283869726</v>
      </c>
      <c r="O35" s="54">
        <f>'高情景（2001-2060, 2020RMB）'!O35*$B$73</f>
        <v>844.18584088878629</v>
      </c>
      <c r="P35" s="54">
        <f>'高情景（2001-2060, 2020RMB）'!P35*$B$73</f>
        <v>880.17306998213451</v>
      </c>
      <c r="Q35" s="53">
        <f>'高情景（2001-2060, 2020RMB）'!Q35*$B$73</f>
        <v>951.71412557052213</v>
      </c>
      <c r="R35" s="54">
        <f>'高情景（2001-2060, 2020RMB）'!R35*$B$73</f>
        <v>1082.788275133966</v>
      </c>
      <c r="S35" s="54">
        <f>'高情景（2001-2060, 2020RMB）'!S35*$B$73</f>
        <v>1182.709399569696</v>
      </c>
      <c r="T35" s="54">
        <f>'高情景（2001-2060, 2020RMB）'!T35*$B$73</f>
        <v>1215.5909598218193</v>
      </c>
      <c r="U35" s="55">
        <f>'高情景（2001-2060, 2020RMB）'!U35*$B$73</f>
        <v>1245.2987832640374</v>
      </c>
      <c r="V35" s="54">
        <f>'高情景（2001-2060, 2020RMB）'!V35*$B$73</f>
        <v>1618.1465370188198</v>
      </c>
      <c r="W35" s="54">
        <f>'高情景（2001-2060, 2020RMB）'!W35*$B$73</f>
        <v>1587.8769898349155</v>
      </c>
      <c r="X35" s="100">
        <f>'高情景（2001-2060, 2020RMB）'!X35*$B$73</f>
        <v>1619.6517352302103</v>
      </c>
      <c r="Y35" s="100">
        <f>'高情景（2001-2060, 2020RMB）'!Y35*$B$73</f>
        <v>1696.396099422343</v>
      </c>
      <c r="Z35" s="100">
        <f>'高情景（2001-2060, 2020RMB）'!Z35*$B$73</f>
        <v>1788.8364349576623</v>
      </c>
      <c r="AA35" s="65">
        <f>'高情景（2001-2060, 2020RMB）'!AA35*$B$73</f>
        <v>1869.1487624833728</v>
      </c>
      <c r="AB35" s="100">
        <f>'高情景（2001-2060, 2020RMB）'!AB35*$B$73</f>
        <v>1934.0156882748888</v>
      </c>
      <c r="AC35" s="100">
        <f>'高情景（2001-2060, 2020RMB）'!AC35*$B$73</f>
        <v>1987.8666683123486</v>
      </c>
      <c r="AD35" s="100">
        <f>'高情景（2001-2060, 2020RMB）'!AD35*$B$73</f>
        <v>2036.0755515241024</v>
      </c>
      <c r="AE35" s="66">
        <f>'高情景（2001-2060, 2020RMB）'!AE35*$B$73</f>
        <v>2084.7219982678544</v>
      </c>
      <c r="AF35" s="100">
        <f>'高情景（2001-2060, 2020RMB）'!AF35*$B$73</f>
        <v>2139.1806185717428</v>
      </c>
      <c r="AG35" s="100">
        <f>'高情景（2001-2060, 2020RMB）'!AG35*$B$73</f>
        <v>2199.9152262160619</v>
      </c>
      <c r="AH35" s="100">
        <f>'高情景（2001-2060, 2020RMB）'!AH35*$B$73</f>
        <v>2266.0366930821187</v>
      </c>
      <c r="AI35" s="100">
        <f>'高情景（2001-2060, 2020RMB）'!AI35*$B$73</f>
        <v>2336.5428479973948</v>
      </c>
      <c r="AJ35" s="245">
        <f>'高情景（2001-2060, 2020RMB）'!AJ35*$B$73</f>
        <v>2410.2922147530908</v>
      </c>
      <c r="AK35" s="65">
        <f>'高情景（2001-2060, 2020RMB）'!AK35*$B$73</f>
        <v>2486.1915090902139</v>
      </c>
      <c r="AL35" s="100">
        <f>'高情景（2001-2060, 2020RMB）'!AL35*$B$73</f>
        <v>2563.8587897120278</v>
      </c>
      <c r="AM35" s="100">
        <f>'高情景（2001-2060, 2020RMB）'!AM35*$B$73</f>
        <v>2643.0808881379762</v>
      </c>
      <c r="AN35" s="100">
        <f>'高情景（2001-2060, 2020RMB）'!AN35*$B$73</f>
        <v>2723.6156722662731</v>
      </c>
      <c r="AO35" s="66">
        <f>'高情景（2001-2060, 2020RMB）'!AO35*$B$73</f>
        <v>2805.1907623985653</v>
      </c>
      <c r="AP35" s="100">
        <f>'高情景（2001-2060, 2020RMB）'!AP35*$B$73</f>
        <v>2887.5024993130492</v>
      </c>
      <c r="AQ35" s="100">
        <f>'高情景（2001-2060, 2020RMB）'!AQ35*$B$73</f>
        <v>2970.2152156244906</v>
      </c>
      <c r="AR35" s="100">
        <f>'高情景（2001-2060, 2020RMB）'!AR35*$B$73</f>
        <v>3052.9608637439919</v>
      </c>
      <c r="AS35" s="100">
        <f>'高情景（2001-2060, 2020RMB）'!AS35*$B$73</f>
        <v>3135.3390548355496</v>
      </c>
      <c r="AT35" s="100">
        <f>'高情景（2001-2060, 2020RMB）'!AT35*$B$73</f>
        <v>3216.9175630537925</v>
      </c>
      <c r="AU35" s="65">
        <f>'高情景（2001-2060, 2020RMB）'!AU35*$B$73</f>
        <v>3297.2333478329228</v>
      </c>
      <c r="AV35" s="100">
        <f>'高情景（2001-2060, 2020RMB）'!AV35*$B$73</f>
        <v>3375.7941438823605</v>
      </c>
      <c r="AW35" s="100">
        <f>'高情景（2001-2060, 2020RMB）'!AW35*$B$73</f>
        <v>3452.0806636492625</v>
      </c>
      <c r="AX35" s="100">
        <f>'高情景（2001-2060, 2020RMB）'!AX35*$B$73</f>
        <v>3525.5494501774238</v>
      </c>
      <c r="AY35" s="66">
        <f>'高情景（2001-2060, 2020RMB）'!AY35*$B$73</f>
        <v>3595.6364094123965</v>
      </c>
      <c r="AZ35" s="65">
        <f>'高情景（2001-2060, 2020RMB）'!AZ35*$B$73</f>
        <v>3661.7610400070143</v>
      </c>
      <c r="BA35" s="100">
        <f>'高情景（2001-2060, 2020RMB）'!BA35*$B$73</f>
        <v>3723.331365569682</v>
      </c>
      <c r="BB35" s="100">
        <f>'高情景（2001-2060, 2020RMB）'!BB35*$B$73</f>
        <v>3779.7495591404831</v>
      </c>
      <c r="BC35" s="100">
        <f>'高情景（2001-2060, 2020RMB）'!BC35*$B$73</f>
        <v>3830.418232633705</v>
      </c>
      <c r="BD35" s="66">
        <f>'高情景（2001-2060, 2020RMB）'!BD35*$B$73</f>
        <v>3874.7473453007337</v>
      </c>
      <c r="BE35" s="100">
        <f>'高情景（2001-2060, 2020RMB）'!BE35*$B$73</f>
        <v>3912.1616652934877</v>
      </c>
      <c r="BF35" s="100">
        <f>'高情景（2001-2060, 2020RMB）'!BF35*$B$73</f>
        <v>3942.1086975967523</v>
      </c>
      <c r="BG35" s="100">
        <f>'高情景（2001-2060, 2020RMB）'!BG35*$B$73</f>
        <v>3964.0669705026221</v>
      </c>
      <c r="BH35" s="100">
        <f>'高情景（2001-2060, 2020RMB）'!BH35*$B$73</f>
        <v>3977.5545520664091</v>
      </c>
      <c r="BI35" s="246">
        <f>'高情景（2001-2060, 2020RMB）'!BI35*$B$73</f>
        <v>3982.1376483421914</v>
      </c>
    </row>
    <row r="36" spans="1:61" x14ac:dyDescent="0.2">
      <c r="A36" s="23" t="s">
        <v>89</v>
      </c>
      <c r="B36" s="53"/>
      <c r="C36" s="54"/>
      <c r="D36" s="54"/>
      <c r="E36" s="54"/>
      <c r="F36" s="55"/>
      <c r="G36" s="53"/>
      <c r="H36" s="54"/>
      <c r="I36" s="54">
        <f>'高情景（2001-2060, 2020RMB）'!I36*$B$73</f>
        <v>118.34009269006653</v>
      </c>
      <c r="J36" s="54">
        <f>'高情景（2001-2060, 2020RMB）'!J36*$B$73</f>
        <v>123.62182795184819</v>
      </c>
      <c r="K36" s="55">
        <f>'高情景（2001-2060, 2020RMB）'!K36*$B$73</f>
        <v>133.37663196120397</v>
      </c>
      <c r="L36" s="53">
        <f>'高情景（2001-2060, 2020RMB）'!L36*$B$73</f>
        <v>142.25650870419096</v>
      </c>
      <c r="M36" s="54">
        <f>'高情景（2001-2060, 2020RMB）'!M36*$B$73</f>
        <v>153.16827823699467</v>
      </c>
      <c r="N36" s="54">
        <f>'高情景（2001-2060, 2020RMB）'!N36*$B$73</f>
        <v>160.49079984258429</v>
      </c>
      <c r="O36" s="54">
        <f>'高情景（2001-2060, 2020RMB）'!O36*$B$73</f>
        <v>166.94576669297967</v>
      </c>
      <c r="P36" s="54">
        <f>'高情景（2001-2060, 2020RMB）'!P36*$B$73</f>
        <v>176.1215580414071</v>
      </c>
      <c r="Q36" s="53">
        <f>'高情景（2001-2060, 2020RMB）'!Q36*$B$73</f>
        <v>182.35873919401584</v>
      </c>
      <c r="R36" s="54">
        <f>'高情景（2001-2060, 2020RMB）'!R36*$B$73</f>
        <v>195.29133151703161</v>
      </c>
      <c r="S36" s="54">
        <f>'高情景（2001-2060, 2020RMB）'!S36*$B$73</f>
        <v>209.22959491007907</v>
      </c>
      <c r="T36" s="54">
        <f>'高情景（2001-2060, 2020RMB）'!T36*$B$73</f>
        <v>225.7383827465211</v>
      </c>
      <c r="U36" s="55">
        <f>'高情景（2001-2060, 2020RMB）'!U36*$B$73</f>
        <v>223.1754643875409</v>
      </c>
      <c r="V36" s="54">
        <f>'高情景（2001-2060, 2020RMB）'!V36*$B$73</f>
        <v>249.09839628267974</v>
      </c>
      <c r="W36" s="54">
        <f>'高情景（2001-2060, 2020RMB）'!W36*$B$73</f>
        <v>255.82558027423454</v>
      </c>
      <c r="X36" s="100">
        <f>'高情景（2001-2060, 2020RMB）'!X36*$B$73</f>
        <v>262.06148705694659</v>
      </c>
      <c r="Y36" s="100">
        <f>'高情景（2001-2060, 2020RMB）'!Y36*$B$73</f>
        <v>277.4589693533859</v>
      </c>
      <c r="Z36" s="100">
        <f>'高情景（2001-2060, 2020RMB）'!Z36*$B$73</f>
        <v>296.79561001969279</v>
      </c>
      <c r="AA36" s="65">
        <f>'高情景（2001-2060, 2020RMB）'!AA36*$B$73</f>
        <v>314.80783749575761</v>
      </c>
      <c r="AB36" s="100">
        <f>'高情景（2001-2060, 2020RMB）'!AB36*$B$73</f>
        <v>330.20744605472822</v>
      </c>
      <c r="AC36" s="100">
        <f>'高情景（2001-2060, 2020RMB）'!AC36*$B$73</f>
        <v>342.96103067758611</v>
      </c>
      <c r="AD36" s="100">
        <f>'高情景（2001-2060, 2020RMB）'!AD36*$B$73</f>
        <v>353.1690204019522</v>
      </c>
      <c r="AE36" s="66">
        <f>'高情景（2001-2060, 2020RMB）'!AE36*$B$73</f>
        <v>361.04693438775803</v>
      </c>
      <c r="AF36" s="100">
        <f>'高情景（2001-2060, 2020RMB）'!AF36*$B$73</f>
        <v>366.89431524908059</v>
      </c>
      <c r="AG36" s="100">
        <f>'高情景（2001-2060, 2020RMB）'!AG36*$B$73</f>
        <v>371.04483098471951</v>
      </c>
      <c r="AH36" s="100">
        <f>'高情景（2001-2060, 2020RMB）'!AH36*$B$73</f>
        <v>373.87066706927857</v>
      </c>
      <c r="AI36" s="100">
        <f>'高情景（2001-2060, 2020RMB）'!AI36*$B$73</f>
        <v>375.77469042612523</v>
      </c>
      <c r="AJ36" s="245">
        <f>'高情景（2001-2060, 2020RMB）'!AJ36*$B$73</f>
        <v>377.17795901261212</v>
      </c>
      <c r="AK36" s="65">
        <f>'高情景（2001-2060, 2020RMB）'!AK36*$B$73</f>
        <v>378.43911444392313</v>
      </c>
      <c r="AL36" s="100">
        <f>'高情景（2001-2060, 2020RMB）'!AL36*$B$73</f>
        <v>379.63128028658599</v>
      </c>
      <c r="AM36" s="100">
        <f>'高情景（2001-2060, 2020RMB）'!AM36*$B$73</f>
        <v>380.75561214614095</v>
      </c>
      <c r="AN36" s="100">
        <f>'高情景（2001-2060, 2020RMB）'!AN36*$B$73</f>
        <v>381.81332423346043</v>
      </c>
      <c r="AO36" s="66">
        <f>'高情景（2001-2060, 2020RMB）'!AO36*$B$73</f>
        <v>382.80568669137313</v>
      </c>
      <c r="AP36" s="100">
        <f>'高情景（2001-2060, 2020RMB）'!AP36*$B$73</f>
        <v>383.73402292217588</v>
      </c>
      <c r="AQ36" s="100">
        <f>'高情景（2001-2060, 2020RMB）'!AQ36*$B$73</f>
        <v>384.59970692288078</v>
      </c>
      <c r="AR36" s="100">
        <f>'高情景（2001-2060, 2020RMB）'!AR36*$B$73</f>
        <v>385.40416063479859</v>
      </c>
      <c r="AS36" s="100">
        <f>'高情景（2001-2060, 2020RMB）'!AS36*$B$73</f>
        <v>386.14885131377321</v>
      </c>
      <c r="AT36" s="100">
        <f>'高情景（2001-2060, 2020RMB）'!AT36*$B$73</f>
        <v>386.83528892711081</v>
      </c>
      <c r="AU36" s="65">
        <f>'高情景（2001-2060, 2020RMB）'!AU36*$B$73</f>
        <v>387.46502358297477</v>
      </c>
      <c r="AV36" s="100">
        <f>'高情景（2001-2060, 2020RMB）'!AV36*$B$73</f>
        <v>388.03964299771576</v>
      </c>
      <c r="AW36" s="100">
        <f>'高情景（2001-2060, 2020RMB）'!AW36*$B$73</f>
        <v>388.56077000632894</v>
      </c>
      <c r="AX36" s="100">
        <f>'高情景（2001-2060, 2020RMB）'!AX36*$B$73</f>
        <v>389.0300601209276</v>
      </c>
      <c r="AY36" s="66">
        <f>'高情景（2001-2060, 2020RMB）'!AY36*$B$73</f>
        <v>389.44919914185817</v>
      </c>
      <c r="AZ36" s="65">
        <f>'高情景（2001-2060, 2020RMB）'!AZ36*$B$73</f>
        <v>389.81990082575169</v>
      </c>
      <c r="BA36" s="100">
        <f>'高情景（2001-2060, 2020RMB）'!BA36*$B$73</f>
        <v>390.14390461456031</v>
      </c>
      <c r="BB36" s="100">
        <f>'高情景（2001-2060, 2020RMB）'!BB36*$B$73</f>
        <v>390.42297342931795</v>
      </c>
      <c r="BC36" s="100">
        <f>'高情景（2001-2060, 2020RMB）'!BC36*$B$73</f>
        <v>390.658891532094</v>
      </c>
      <c r="BD36" s="66">
        <f>'高情景（2001-2060, 2020RMB）'!BD36*$B$73</f>
        <v>390.85346245933209</v>
      </c>
      <c r="BE36" s="100">
        <f>'高情景（2001-2060, 2020RMB）'!BE36*$B$73</f>
        <v>391.00850702950373</v>
      </c>
      <c r="BF36" s="100">
        <f>'高情景（2001-2060, 2020RMB）'!BF36*$B$73</f>
        <v>391.12586142773648</v>
      </c>
      <c r="BG36" s="100">
        <f>'高情景（2001-2060, 2020RMB）'!BG36*$B$73</f>
        <v>391.20737536983495</v>
      </c>
      <c r="BH36" s="100">
        <f>'高情景（2001-2060, 2020RMB）'!BH36*$B$73</f>
        <v>391.25491034784721</v>
      </c>
      <c r="BI36" s="246">
        <f>'高情景（2001-2060, 2020RMB）'!BI36*$B$73</f>
        <v>391.2703379591286</v>
      </c>
    </row>
    <row r="37" spans="1:61" x14ac:dyDescent="0.2">
      <c r="A37" s="23" t="s">
        <v>90</v>
      </c>
      <c r="B37" s="53"/>
      <c r="C37" s="54"/>
      <c r="D37" s="54"/>
      <c r="E37" s="54"/>
      <c r="F37" s="55"/>
      <c r="G37" s="53"/>
      <c r="H37" s="54"/>
      <c r="I37" s="54">
        <f>'高情景（2001-2060, 2020RMB）'!I37*$B$73</f>
        <v>538.98023258366788</v>
      </c>
      <c r="J37" s="54">
        <f>'高情景（2001-2060, 2020RMB）'!J37*$B$73</f>
        <v>572.48796307215707</v>
      </c>
      <c r="K37" s="55">
        <f>'高情景（2001-2060, 2020RMB）'!K37*$B$73</f>
        <v>653.24298216813247</v>
      </c>
      <c r="L37" s="53">
        <f>'高情景（2001-2060, 2020RMB）'!L37*$B$73</f>
        <v>708.3464748598501</v>
      </c>
      <c r="M37" s="54">
        <f>'高情景（2001-2060, 2020RMB）'!M37*$B$73</f>
        <v>742.44987001693801</v>
      </c>
      <c r="N37" s="54">
        <f>'高情景（2001-2060, 2020RMB）'!N37*$B$73</f>
        <v>780.76539254799661</v>
      </c>
      <c r="O37" s="54">
        <f>'高情景（2001-2060, 2020RMB）'!O37*$B$73</f>
        <v>812.91644925741389</v>
      </c>
      <c r="P37" s="54">
        <f>'高情景（2001-2060, 2020RMB）'!P37*$B$73</f>
        <v>832.14628132368648</v>
      </c>
      <c r="Q37" s="53">
        <f>'高情景（2001-2060, 2020RMB）'!Q37*$B$73</f>
        <v>873.79715493180709</v>
      </c>
      <c r="R37" s="54">
        <f>'高情景（2001-2060, 2020RMB）'!R37*$B$73</f>
        <v>940.18779422073999</v>
      </c>
      <c r="S37" s="54">
        <f>'高情景（2001-2060, 2020RMB）'!S37*$B$73</f>
        <v>966.10022318768188</v>
      </c>
      <c r="T37" s="54">
        <f>'高情景（2001-2060, 2020RMB）'!T37*$B$73</f>
        <v>976.19296521477702</v>
      </c>
      <c r="U37" s="55">
        <f>'高情景（2001-2060, 2020RMB）'!U37*$B$73</f>
        <v>961.33243098481523</v>
      </c>
      <c r="V37" s="54">
        <f>'高情景（2001-2060, 2020RMB）'!V37*$B$73</f>
        <v>1063.9875770412123</v>
      </c>
      <c r="W37" s="54">
        <f>'高情景（2001-2060, 2020RMB）'!W37*$B$73</f>
        <v>1061.3776196365975</v>
      </c>
      <c r="X37" s="100">
        <f>'高情景（2001-2060, 2020RMB）'!X37*$B$73</f>
        <v>1076.8061810447598</v>
      </c>
      <c r="Y37" s="100">
        <f>'高情景（2001-2060, 2020RMB）'!Y37*$B$73</f>
        <v>1114.5744475705499</v>
      </c>
      <c r="Z37" s="100">
        <f>'高情景（2001-2060, 2020RMB）'!Z37*$B$73</f>
        <v>1161.5491838899491</v>
      </c>
      <c r="AA37" s="65">
        <f>'高情景（2001-2060, 2020RMB）'!AA37*$B$73</f>
        <v>1205.4202136911695</v>
      </c>
      <c r="AB37" s="100">
        <f>'高情景（2001-2060, 2020RMB）'!AB37*$B$73</f>
        <v>1243.0148070643697</v>
      </c>
      <c r="AC37" s="100">
        <f>'高情景（2001-2060, 2020RMB）'!AC37*$B$73</f>
        <v>1273.7319335881621</v>
      </c>
      <c r="AD37" s="100">
        <f>'高情景（2001-2060, 2020RMB）'!AD37*$B$73</f>
        <v>1297.0914940730509</v>
      </c>
      <c r="AE37" s="66">
        <f>'高情景（2001-2060, 2020RMB）'!AE37*$B$73</f>
        <v>1312.7467790689509</v>
      </c>
      <c r="AF37" s="100">
        <f>'高情景（2001-2060, 2020RMB）'!AF37*$B$73</f>
        <v>1320.7536007165547</v>
      </c>
      <c r="AG37" s="100">
        <f>'高情景（2001-2060, 2020RMB）'!AG37*$B$73</f>
        <v>1322.3577736274144</v>
      </c>
      <c r="AH37" s="100">
        <f>'高情景（2001-2060, 2020RMB）'!AH37*$B$73</f>
        <v>1319.1800785506371</v>
      </c>
      <c r="AI37" s="100">
        <f>'高情景（2001-2060, 2020RMB）'!AI37*$B$73</f>
        <v>1312.8912481957011</v>
      </c>
      <c r="AJ37" s="245">
        <f>'高情景（2001-2060, 2020RMB）'!AJ37*$B$73</f>
        <v>1305.1625233990947</v>
      </c>
      <c r="AK37" s="65">
        <f>'高情景（2001-2060, 2020RMB）'!AK37*$B$73</f>
        <v>1297.36940707231</v>
      </c>
      <c r="AL37" s="100">
        <f>'高情景（2001-2060, 2020RMB）'!AL37*$B$73</f>
        <v>1289.792017797708</v>
      </c>
      <c r="AM37" s="100">
        <f>'高情景（2001-2060, 2020RMB）'!AM37*$B$73</f>
        <v>1282.4394761037047</v>
      </c>
      <c r="AN37" s="100">
        <f>'高情景（2001-2060, 2020RMB）'!AN37*$B$73</f>
        <v>1275.3207294213905</v>
      </c>
      <c r="AO37" s="66">
        <f>'高情景（2001-2060, 2020RMB）'!AO37*$B$73</f>
        <v>1268.4445714951387</v>
      </c>
      <c r="AP37" s="100">
        <f>'高情景（2001-2060, 2020RMB）'!AP37*$B$73</f>
        <v>1261.8196624220263</v>
      </c>
      <c r="AQ37" s="100">
        <f>'高情景（2001-2060, 2020RMB）'!AQ37*$B$73</f>
        <v>1255.4545493145047</v>
      </c>
      <c r="AR37" s="100">
        <f>'高情景（2001-2060, 2020RMB）'!AR37*$B$73</f>
        <v>1249.3576875855788</v>
      </c>
      <c r="AS37" s="100">
        <f>'高情景（2001-2060, 2020RMB）'!AS37*$B$73</f>
        <v>1243.5374628607733</v>
      </c>
      <c r="AT37" s="100">
        <f>'高情景（2001-2060, 2020RMB）'!AT37*$B$73</f>
        <v>1238.002213526245</v>
      </c>
      <c r="AU37" s="65">
        <f>'高情景（2001-2060, 2020RMB）'!AU37*$B$73</f>
        <v>1232.7602539276911</v>
      </c>
      <c r="AV37" s="100">
        <f>'高情景（2001-2060, 2020RMB）'!AV37*$B$73</f>
        <v>1227.8198982401827</v>
      </c>
      <c r="AW37" s="100">
        <f>'高情景（2001-2060, 2020RMB）'!AW37*$B$73</f>
        <v>1223.1894850346903</v>
      </c>
      <c r="AX37" s="100">
        <f>'高情景（2001-2060, 2020RMB）'!AX37*$B$73</f>
        <v>1218.8774025728756</v>
      </c>
      <c r="AY37" s="66">
        <f>'高情景（2001-2060, 2020RMB）'!AY37*$B$73</f>
        <v>1214.8921148678301</v>
      </c>
      <c r="AZ37" s="65">
        <f>'高情景（2001-2060, 2020RMB）'!AZ37*$B$73</f>
        <v>1211.242188554741</v>
      </c>
      <c r="BA37" s="100">
        <f>'高情景（2001-2060, 2020RMB）'!BA37*$B$73</f>
        <v>1207.9363206220719</v>
      </c>
      <c r="BB37" s="100">
        <f>'高情景（2001-2060, 2020RMB）'!BB37*$B$73</f>
        <v>1204.9833670607004</v>
      </c>
      <c r="BC37" s="100">
        <f>'高情景（2001-2060, 2020RMB）'!BC37*$B$73</f>
        <v>1202.3923724957103</v>
      </c>
      <c r="BD37" s="66">
        <f>'高情景（2001-2060, 2020RMB）'!BD37*$B$73</f>
        <v>1200.1726008731532</v>
      </c>
      <c r="BE37" s="100">
        <f>'高情景（2001-2060, 2020RMB）'!BE37*$B$73</f>
        <v>1198.3335672820929</v>
      </c>
      <c r="BF37" s="100">
        <f>'高情景（2001-2060, 2020RMB）'!BF37*$B$73</f>
        <v>1196.8850710007539</v>
      </c>
      <c r="BG37" s="100">
        <f>'高情景（2001-2060, 2020RMB）'!BG37*$B$73</f>
        <v>1195.8372298645577</v>
      </c>
      <c r="BH37" s="100">
        <f>'高情景（2001-2060, 2020RMB）'!BH37*$B$73</f>
        <v>1195.2005160634208</v>
      </c>
      <c r="BI37" s="246">
        <f>'高情景（2001-2060, 2020RMB）'!BI37*$B$73</f>
        <v>1194.9857934859399</v>
      </c>
    </row>
    <row r="38" spans="1:61" x14ac:dyDescent="0.2">
      <c r="A38" s="23" t="s">
        <v>91</v>
      </c>
      <c r="B38" s="53"/>
      <c r="C38" s="54"/>
      <c r="D38" s="54"/>
      <c r="E38" s="54"/>
      <c r="F38" s="55"/>
      <c r="G38" s="53"/>
      <c r="H38" s="54"/>
      <c r="I38" s="54">
        <f>'高情景（2001-2060, 2020RMB）'!I38*$B$73</f>
        <v>969.86529677334454</v>
      </c>
      <c r="J38" s="54">
        <f>'高情景（2001-2060, 2020RMB）'!J38*$B$73</f>
        <v>1054.5240750677958</v>
      </c>
      <c r="K38" s="55">
        <f>'高情景（2001-2060, 2020RMB）'!K38*$B$73</f>
        <v>1231.9487832991067</v>
      </c>
      <c r="L38" s="53">
        <f>'高情景（2001-2060, 2020RMB）'!L38*$B$73</f>
        <v>1401.566718147817</v>
      </c>
      <c r="M38" s="54">
        <f>'高情景（2001-2060, 2020RMB）'!M38*$B$73</f>
        <v>1483.7223646090169</v>
      </c>
      <c r="N38" s="54">
        <f>'高情景（2001-2060, 2020RMB）'!N38*$B$73</f>
        <v>1571.5684766320201</v>
      </c>
      <c r="O38" s="54">
        <f>'高情景（2001-2060, 2020RMB）'!O38*$B$73</f>
        <v>1646.8308809364089</v>
      </c>
      <c r="P38" s="54">
        <f>'高情景（2001-2060, 2020RMB）'!P38*$B$73</f>
        <v>1663.9142092848247</v>
      </c>
      <c r="Q38" s="53">
        <f>'高情景（2001-2060, 2020RMB）'!Q38*$B$73</f>
        <v>1729.3353394650969</v>
      </c>
      <c r="R38" s="54">
        <f>'高情景（2001-2060, 2020RMB）'!R38*$B$73</f>
        <v>1815.2175877512082</v>
      </c>
      <c r="S38" s="54">
        <f>'高情景（2001-2060, 2020RMB）'!S38*$B$73</f>
        <v>1890.5503654260967</v>
      </c>
      <c r="T38" s="54">
        <f>'高情景（2001-2060, 2020RMB）'!T38*$B$73</f>
        <v>1985.0357835637794</v>
      </c>
      <c r="U38" s="55">
        <f>'高情景（2001-2060, 2020RMB）'!U38*$B$73</f>
        <v>1974.020219422028</v>
      </c>
      <c r="V38" s="54">
        <f>'高情景（2001-2060, 2020RMB）'!V38*$B$73</f>
        <v>2219.755042611464</v>
      </c>
      <c r="W38" s="54">
        <f>'高情景（2001-2060, 2020RMB）'!W38*$B$73</f>
        <v>2221.0746865680835</v>
      </c>
      <c r="X38" s="100">
        <f>'高情景（2001-2060, 2020RMB）'!X38*$B$73</f>
        <v>2252.2675579911033</v>
      </c>
      <c r="Y38" s="100">
        <f>'高情景（2001-2060, 2020RMB）'!Y38*$B$73</f>
        <v>2328.9176875036933</v>
      </c>
      <c r="Z38" s="100">
        <f>'高情景（2001-2060, 2020RMB）'!Z38*$B$73</f>
        <v>2424.9969090554582</v>
      </c>
      <c r="AA38" s="65">
        <f>'高情景（2001-2060, 2020RMB）'!AA38*$B$73</f>
        <v>2516.0182446725903</v>
      </c>
      <c r="AB38" s="100">
        <f>'高情景（2001-2060, 2020RMB）'!AB38*$B$73</f>
        <v>2594.7348800430314</v>
      </c>
      <c r="AC38" s="100">
        <f>'高情景（2001-2060, 2020RMB）'!AC38*$B$73</f>
        <v>2658.6242599003676</v>
      </c>
      <c r="AD38" s="100">
        <f>'高情景（2001-2060, 2020RMB）'!AD38*$B$73</f>
        <v>2705.2902584121471</v>
      </c>
      <c r="AE38" s="66">
        <f>'高情景（2001-2060, 2020RMB）'!AE38*$B$73</f>
        <v>2732.5735993353974</v>
      </c>
      <c r="AF38" s="100">
        <f>'高情景（2001-2060, 2020RMB）'!AF38*$B$73</f>
        <v>2739.6945555002781</v>
      </c>
      <c r="AG38" s="100">
        <f>'高情景（2001-2060, 2020RMB）'!AG38*$B$73</f>
        <v>2730.4107175819927</v>
      </c>
      <c r="AH38" s="100">
        <f>'高情景（2001-2060, 2020RMB）'!AH38*$B$73</f>
        <v>2709.7901910212909</v>
      </c>
      <c r="AI38" s="100">
        <f>'高情景（2001-2060, 2020RMB）'!AI38*$B$73</f>
        <v>2682.9433585937932</v>
      </c>
      <c r="AJ38" s="245">
        <f>'高情景（2001-2060, 2020RMB）'!AJ38*$B$73</f>
        <v>2654.8610226100295</v>
      </c>
      <c r="AK38" s="65">
        <f>'高情景（2001-2060, 2020RMB）'!AK38*$B$73</f>
        <v>2629.5227339318317</v>
      </c>
      <c r="AL38" s="100">
        <f>'高情景（2001-2060, 2020RMB）'!AL38*$B$73</f>
        <v>2607.4964975381108</v>
      </c>
      <c r="AM38" s="100">
        <f>'高情景（2001-2060, 2020RMB）'!AM38*$B$73</f>
        <v>2588.5295092853248</v>
      </c>
      <c r="AN38" s="100">
        <f>'高情景（2001-2060, 2020RMB）'!AN38*$B$73</f>
        <v>2572.3852284126342</v>
      </c>
      <c r="AO38" s="66">
        <f>'高情景（2001-2060, 2020RMB）'!AO38*$B$73</f>
        <v>2558.8410623503864</v>
      </c>
      <c r="AP38" s="100">
        <f>'高情景（2001-2060, 2020RMB）'!AP38*$B$73</f>
        <v>2547.6862935507579</v>
      </c>
      <c r="AQ38" s="100">
        <f>'高情景（2001-2060, 2020RMB）'!AQ38*$B$73</f>
        <v>2538.7202212846501</v>
      </c>
      <c r="AR38" s="100">
        <f>'高情景（2001-2060, 2020RMB）'!AR38*$B$73</f>
        <v>2531.7504957399046</v>
      </c>
      <c r="AS38" s="100">
        <f>'高情景（2001-2060, 2020RMB）'!AS38*$B$73</f>
        <v>2526.5916255705747</v>
      </c>
      <c r="AT38" s="100">
        <f>'高情景（2001-2060, 2020RMB）'!AT38*$B$73</f>
        <v>2523.0636433679701</v>
      </c>
      <c r="AU38" s="65">
        <f>'高情景（2001-2060, 2020RMB）'!AU38*$B$73</f>
        <v>2520.9909164219725</v>
      </c>
      <c r="AV38" s="100">
        <f>'高情景（2001-2060, 2020RMB）'!AV38*$B$73</f>
        <v>2520.20109266996</v>
      </c>
      <c r="AW38" s="100">
        <f>'高情景（2001-2060, 2020RMB）'!AW38*$B$73</f>
        <v>2520.5241739362641</v>
      </c>
      <c r="AX38" s="100">
        <f>'高情景（2001-2060, 2020RMB）'!AX38*$B$73</f>
        <v>2521.7917104816547</v>
      </c>
      <c r="AY38" s="66">
        <f>'高情景（2001-2060, 2020RMB）'!AY38*$B$73</f>
        <v>2523.8361125380738</v>
      </c>
      <c r="AZ38" s="65">
        <f>'高情景（2001-2060, 2020RMB）'!AZ38*$B$73</f>
        <v>2526.4900759178227</v>
      </c>
      <c r="BA38" s="100">
        <f>'高情景（2001-2060, 2020RMB）'!BA38*$B$73</f>
        <v>2529.586119974243</v>
      </c>
      <c r="BB38" s="100">
        <f>'高情景（2001-2060, 2020RMB）'!BB38*$B$73</f>
        <v>2532.9562371614606</v>
      </c>
      <c r="BC38" s="100">
        <f>'高情景（2001-2060, 2020RMB）'!BC38*$B$73</f>
        <v>2536.431654200177</v>
      </c>
      <c r="BD38" s="66">
        <f>'高情景（2001-2060, 2020RMB）'!BD38*$B$73</f>
        <v>2539.8427054066256</v>
      </c>
      <c r="BE38" s="100">
        <f>'高情景（2001-2060, 2020RMB）'!BE38*$B$73</f>
        <v>2543.0188190836943</v>
      </c>
      <c r="BF38" s="100">
        <f>'高情景（2001-2060, 2020RMB）'!BF38*$B$73</f>
        <v>2545.78861800402</v>
      </c>
      <c r="BG38" s="100">
        <f>'高情景（2001-2060, 2020RMB）'!BG38*$B$73</f>
        <v>2547.9801349333584</v>
      </c>
      <c r="BH38" s="100">
        <f>'高情景（2001-2060, 2020RMB）'!BH38*$B$73</f>
        <v>2549.4211438449702</v>
      </c>
      <c r="BI38" s="246">
        <f>'高情景（2001-2060, 2020RMB）'!BI38*$B$73</f>
        <v>2549.9396069617069</v>
      </c>
    </row>
    <row r="39" spans="1:61" x14ac:dyDescent="0.2">
      <c r="A39" s="23" t="s">
        <v>92</v>
      </c>
      <c r="B39" s="53"/>
      <c r="C39" s="54"/>
      <c r="D39" s="54"/>
      <c r="E39" s="54"/>
      <c r="F39" s="55"/>
      <c r="G39" s="53"/>
      <c r="H39" s="54"/>
      <c r="I39" s="54">
        <f>'高情景（2001-2060, 2020RMB）'!I39*$B$73</f>
        <v>1827.2046823458188</v>
      </c>
      <c r="J39" s="54">
        <f>'高情景（2001-2060, 2020RMB）'!J39*$B$73</f>
        <v>1903.5599257682049</v>
      </c>
      <c r="K39" s="55">
        <f>'高情景（2001-2060, 2020RMB）'!K39*$B$73</f>
        <v>2063.0097206545961</v>
      </c>
      <c r="L39" s="53">
        <f>'高情景（2001-2060, 2020RMB）'!L39*$B$73</f>
        <v>2174.5896799921866</v>
      </c>
      <c r="M39" s="54">
        <f>'高情景（2001-2060, 2020RMB）'!M39*$B$73</f>
        <v>2266.8642920931907</v>
      </c>
      <c r="N39" s="54">
        <f>'高情景（2001-2060, 2020RMB）'!N39*$B$73</f>
        <v>2366.6226269511294</v>
      </c>
      <c r="O39" s="54">
        <f>'高情景（2001-2060, 2020RMB）'!O39*$B$73</f>
        <v>2409.6227812801817</v>
      </c>
      <c r="P39" s="54">
        <f>'高情景（2001-2060, 2020RMB）'!P39*$B$73</f>
        <v>2409.4725996736911</v>
      </c>
      <c r="Q39" s="53">
        <f>'高情景（2001-2060, 2020RMB）'!Q39*$B$73</f>
        <v>2311.3950984161133</v>
      </c>
      <c r="R39" s="54">
        <f>'高情景（2001-2060, 2020RMB）'!R39*$B$73</f>
        <v>2346.6365941352378</v>
      </c>
      <c r="S39" s="54">
        <f>'高情景（2001-2060, 2020RMB）'!S39*$B$73</f>
        <v>2500.100649793872</v>
      </c>
      <c r="T39" s="54">
        <f>'高情景（2001-2060, 2020RMB）'!T39*$B$73</f>
        <v>2649.1551506544774</v>
      </c>
      <c r="U39" s="55">
        <f>'高情景（2001-2060, 2020RMB）'!U39*$B$73</f>
        <v>2734.3994336154205</v>
      </c>
      <c r="V39" s="54">
        <f>'高情景（2001-2060, 2020RMB）'!V39*$B$73</f>
        <v>2881.1917792140471</v>
      </c>
      <c r="W39" s="54">
        <f>'高情景（2001-2060, 2020RMB）'!W39*$B$73</f>
        <v>2961.9284293936989</v>
      </c>
      <c r="X39" s="100">
        <f>'高情景（2001-2060, 2020RMB）'!X39*$B$73</f>
        <v>3015.7181748865046</v>
      </c>
      <c r="Y39" s="100">
        <f>'高情景（2001-2060, 2020RMB）'!Y39*$B$73</f>
        <v>3147.6861287011188</v>
      </c>
      <c r="Z39" s="100">
        <f>'高情景（2001-2060, 2020RMB）'!Z39*$B$73</f>
        <v>3312.1095416567159</v>
      </c>
      <c r="AA39" s="65">
        <f>'高情景（2001-2060, 2020RMB）'!AA39*$B$73</f>
        <v>3465.0398891088707</v>
      </c>
      <c r="AB39" s="100">
        <f>'高情景（2001-2060, 2020RMB）'!AB39*$B$73</f>
        <v>3595.6539467737575</v>
      </c>
      <c r="AC39" s="100">
        <f>'高情景（2001-2060, 2020RMB）'!AC39*$B$73</f>
        <v>3702.8746097556323</v>
      </c>
      <c r="AD39" s="100">
        <f>'高情景（2001-2060, 2020RMB）'!AD39*$B$73</f>
        <v>3786.3168965080231</v>
      </c>
      <c r="AE39" s="66">
        <f>'高情景（2001-2060, 2020RMB）'!AE39*$B$73</f>
        <v>3846.2465112791269</v>
      </c>
      <c r="AF39" s="100">
        <f>'高情景（2001-2060, 2020RMB）'!AF39*$B$73</f>
        <v>3883.9629309384677</v>
      </c>
      <c r="AG39" s="100">
        <f>'高情景（2001-2060, 2020RMB）'!AG39*$B$73</f>
        <v>3903.079445089375</v>
      </c>
      <c r="AH39" s="100">
        <f>'高情景（2001-2060, 2020RMB）'!AH39*$B$73</f>
        <v>3908.0566035289721</v>
      </c>
      <c r="AI39" s="100">
        <f>'高情景（2001-2060, 2020RMB）'!AI39*$B$73</f>
        <v>3903.5722674160702</v>
      </c>
      <c r="AJ39" s="245">
        <f>'高情景（2001-2060, 2020RMB）'!AJ39*$B$73</f>
        <v>3894.379875272316</v>
      </c>
      <c r="AK39" s="65">
        <f>'高情景（2001-2060, 2020RMB）'!AK39*$B$73</f>
        <v>3884.4422633613226</v>
      </c>
      <c r="AL39" s="100">
        <f>'高情景（2001-2060, 2020RMB）'!AL39*$B$73</f>
        <v>3874.5739973134841</v>
      </c>
      <c r="AM39" s="100">
        <f>'高情景（2001-2060, 2020RMB）'!AM39*$B$73</f>
        <v>3864.8052495115421</v>
      </c>
      <c r="AN39" s="100">
        <f>'高情景（2001-2060, 2020RMB）'!AN39*$B$73</f>
        <v>3855.1658892432611</v>
      </c>
      <c r="AO39" s="66">
        <f>'高情景（2001-2060, 2020RMB）'!AO39*$B$73</f>
        <v>3845.68549165798</v>
      </c>
      <c r="AP39" s="100">
        <f>'高情景（2001-2060, 2020RMB）'!AP39*$B$73</f>
        <v>3836.3933490091276</v>
      </c>
      <c r="AQ39" s="100">
        <f>'高情景（2001-2060, 2020RMB）'!AQ39*$B$73</f>
        <v>3827.3184841452749</v>
      </c>
      <c r="AR39" s="100">
        <f>'高情景（2001-2060, 2020RMB）'!AR39*$B$73</f>
        <v>3818.4896662144074</v>
      </c>
      <c r="AS39" s="100">
        <f>'高情景（2001-2060, 2020RMB）'!AS39*$B$73</f>
        <v>3809.9354285496925</v>
      </c>
      <c r="AT39" s="100">
        <f>'高情景（2001-2060, 2020RMB）'!AT39*$B$73</f>
        <v>3801.6840887085355</v>
      </c>
      <c r="AU39" s="65">
        <f>'高情景（2001-2060, 2020RMB）'!AU39*$B$73</f>
        <v>3793.7637706407095</v>
      </c>
      <c r="AV39" s="100">
        <f>'高情景（2001-2060, 2020RMB）'!AV39*$B$73</f>
        <v>3786.2024289661176</v>
      </c>
      <c r="AW39" s="100">
        <f>'高情景（2001-2060, 2020RMB）'!AW39*$B$73</f>
        <v>3779.0278753473654</v>
      </c>
      <c r="AX39" s="100">
        <f>'高情景（2001-2060, 2020RMB）'!AX39*$B$73</f>
        <v>3772.2678069483409</v>
      </c>
      <c r="AY39" s="66">
        <f>'高情景（2001-2060, 2020RMB）'!AY39*$B$73</f>
        <v>3765.9498369752018</v>
      </c>
      <c r="AZ39" s="65">
        <f>'高情景（2001-2060, 2020RMB）'!AZ39*$B$73</f>
        <v>3760.1015273032081</v>
      </c>
      <c r="BA39" s="100">
        <f>'高情景（2001-2060, 2020RMB）'!BA39*$B$73</f>
        <v>3754.750423198906</v>
      </c>
      <c r="BB39" s="100">
        <f>'高情景（2001-2060, 2020RMB）'!BB39*$B$73</f>
        <v>3749.9240901551207</v>
      </c>
      <c r="BC39" s="100">
        <f>'高情景（2001-2060, 2020RMB）'!BC39*$B$73</f>
        <v>3745.6501528633567</v>
      </c>
      <c r="BD39" s="66">
        <f>'高情景（2001-2060, 2020RMB）'!BD39*$B$73</f>
        <v>3741.9563363568304</v>
      </c>
      <c r="BE39" s="100">
        <f>'高情景（2001-2060, 2020RMB）'!BE39*$B$73</f>
        <v>3738.8705093656258</v>
      </c>
      <c r="BF39" s="100">
        <f>'高情景（2001-2060, 2020RMB）'!BF39*$B$73</f>
        <v>3736.4207299352702</v>
      </c>
      <c r="BG39" s="100">
        <f>'高情景（2001-2060, 2020RMB）'!BG39*$B$73</f>
        <v>3734.6352933692233</v>
      </c>
      <c r="BH39" s="100">
        <f>'高情景（2001-2060, 2020RMB）'!BH39*$B$73</f>
        <v>3733.5427825663855</v>
      </c>
      <c r="BI39" s="246">
        <f>'高情景（2001-2060, 2020RMB）'!BI39*$B$73</f>
        <v>3733.1721208357812</v>
      </c>
    </row>
    <row r="40" spans="1:61" x14ac:dyDescent="0.2">
      <c r="A40" s="23" t="s">
        <v>93</v>
      </c>
      <c r="B40" s="53"/>
      <c r="C40" s="54"/>
      <c r="D40" s="54"/>
      <c r="E40" s="54"/>
      <c r="F40" s="55"/>
      <c r="G40" s="53"/>
      <c r="H40" s="54"/>
      <c r="I40" s="54">
        <f>'高情景（2001-2060, 2020RMB）'!I40*$B$73</f>
        <v>769.84623647460489</v>
      </c>
      <c r="J40" s="54">
        <f>'高情景（2001-2060, 2020RMB）'!J40*$B$73</f>
        <v>823.17988973695537</v>
      </c>
      <c r="K40" s="55">
        <f>'高情景（2001-2060, 2020RMB）'!K40*$B$73</f>
        <v>904.92316398079311</v>
      </c>
      <c r="L40" s="53">
        <f>'高情景（2001-2060, 2020RMB）'!L40*$B$73</f>
        <v>987.77824611982282</v>
      </c>
      <c r="M40" s="54">
        <f>'高情景（2001-2060, 2020RMB）'!M40*$B$73</f>
        <v>1064.486024295582</v>
      </c>
      <c r="N40" s="54">
        <f>'高情景（2001-2060, 2020RMB）'!N40*$B$73</f>
        <v>1158.858418673603</v>
      </c>
      <c r="O40" s="54">
        <f>'高情景（2001-2060, 2020RMB）'!O40*$B$73</f>
        <v>1248.7980808928194</v>
      </c>
      <c r="P40" s="54">
        <f>'高情景（2001-2060, 2020RMB）'!P40*$B$73</f>
        <v>1318.6201486481377</v>
      </c>
      <c r="Q40" s="53">
        <f>'高情景（2001-2060, 2020RMB）'!Q40*$B$73</f>
        <v>1366.6046763825284</v>
      </c>
      <c r="R40" s="54">
        <f>'高情景（2001-2060, 2020RMB）'!R40*$B$73</f>
        <v>1404.0405883388651</v>
      </c>
      <c r="S40" s="54">
        <f>'高情景（2001-2060, 2020RMB）'!S40*$B$73</f>
        <v>1507.0452757650496</v>
      </c>
      <c r="T40" s="54">
        <f>'高情景（2001-2060, 2020RMB）'!T40*$B$73</f>
        <v>1586.7231090068576</v>
      </c>
      <c r="U40" s="55">
        <f>'高情景（2001-2060, 2020RMB）'!U40*$B$73</f>
        <v>1573.3130836256189</v>
      </c>
      <c r="V40" s="54">
        <f>'高情景（2001-2060, 2020RMB）'!V40*$B$73</f>
        <v>1702.0033119290772</v>
      </c>
      <c r="W40" s="54">
        <f>'高情景（2001-2060, 2020RMB）'!W40*$B$73</f>
        <v>1818.8547619421211</v>
      </c>
      <c r="X40" s="100">
        <f>'高情景（2001-2060, 2020RMB）'!X40*$B$73</f>
        <v>1856.0867096974864</v>
      </c>
      <c r="Y40" s="100">
        <f>'高情景（2001-2060, 2020RMB）'!Y40*$B$73</f>
        <v>1948.3052390979628</v>
      </c>
      <c r="Z40" s="100">
        <f>'高情景（2001-2060, 2020RMB）'!Z40*$B$73</f>
        <v>2065.1959336629748</v>
      </c>
      <c r="AA40" s="65">
        <f>'高情景（2001-2060, 2020RMB）'!AA40*$B$73</f>
        <v>2177.1513719732084</v>
      </c>
      <c r="AB40" s="100">
        <f>'高情景（2001-2060, 2020RMB）'!AB40*$B$73</f>
        <v>2277.0829894925614</v>
      </c>
      <c r="AC40" s="100">
        <f>'高情景（2001-2060, 2020RMB）'!AC40*$B$73</f>
        <v>2364.6250037892846</v>
      </c>
      <c r="AD40" s="100">
        <f>'高情景（2001-2060, 2020RMB）'!AD40*$B$73</f>
        <v>2439.8841009494531</v>
      </c>
      <c r="AE40" s="66">
        <f>'高情景（2001-2060, 2020RMB）'!AE40*$B$73</f>
        <v>2503.3981865499727</v>
      </c>
      <c r="AF40" s="100">
        <f>'高情景（2001-2060, 2020RMB）'!AF40*$B$73</f>
        <v>2556.1313394546851</v>
      </c>
      <c r="AG40" s="100">
        <f>'高情景（2001-2060, 2020RMB）'!AG40*$B$73</f>
        <v>2599.5670422278536</v>
      </c>
      <c r="AH40" s="100">
        <f>'高情景（2001-2060, 2020RMB）'!AH40*$B$73</f>
        <v>2635.5059307755141</v>
      </c>
      <c r="AI40" s="100">
        <f>'高情景（2001-2060, 2020RMB）'!AI40*$B$73</f>
        <v>2665.9535894044557</v>
      </c>
      <c r="AJ40" s="245">
        <f>'高情景（2001-2060, 2020RMB）'!AJ40*$B$73</f>
        <v>2693.0677275959156</v>
      </c>
      <c r="AK40" s="65">
        <f>'高情景（2001-2060, 2020RMB）'!AK40*$B$73</f>
        <v>2718.7278759731603</v>
      </c>
      <c r="AL40" s="100">
        <f>'高情景（2001-2060, 2020RMB）'!AL40*$B$73</f>
        <v>2743.3066442399581</v>
      </c>
      <c r="AM40" s="100">
        <f>'高情景（2001-2060, 2020RMB）'!AM40*$B$73</f>
        <v>2766.7930409477199</v>
      </c>
      <c r="AN40" s="100">
        <f>'高情景（2001-2060, 2020RMB）'!AN40*$B$73</f>
        <v>2789.1781333291929</v>
      </c>
      <c r="AO40" s="66">
        <f>'高情景（2001-2060, 2020RMB）'!AO40*$B$73</f>
        <v>2810.455027784456</v>
      </c>
      <c r="AP40" s="100">
        <f>'高情景（2001-2060, 2020RMB）'!AP40*$B$73</f>
        <v>2830.6188447764403</v>
      </c>
      <c r="AQ40" s="100">
        <f>'高情景（2001-2060, 2020RMB）'!AQ40*$B$73</f>
        <v>2849.6666884101405</v>
      </c>
      <c r="AR40" s="100">
        <f>'高情景（2001-2060, 2020RMB）'!AR40*$B$73</f>
        <v>2867.5976109842663</v>
      </c>
      <c r="AS40" s="100">
        <f>'高情景（2001-2060, 2020RMB）'!AS40*$B$73</f>
        <v>2884.4125728163053</v>
      </c>
      <c r="AT40" s="100">
        <f>'高情景（2001-2060, 2020RMB）'!AT40*$B$73</f>
        <v>2900.1143976524168</v>
      </c>
      <c r="AU40" s="65">
        <f>'高情景（2001-2060, 2020RMB）'!AU40*$B$73</f>
        <v>2914.707723981644</v>
      </c>
      <c r="AV40" s="100">
        <f>'高情景（2001-2060, 2020RMB）'!AV40*$B$73</f>
        <v>2928.1989525800968</v>
      </c>
      <c r="AW40" s="100">
        <f>'高情景（2001-2060, 2020RMB）'!AW40*$B$73</f>
        <v>2940.5961906149469</v>
      </c>
      <c r="AX40" s="100">
        <f>'高情景（2001-2060, 2020RMB）'!AX40*$B$73</f>
        <v>2951.9091926406072</v>
      </c>
      <c r="AY40" s="66">
        <f>'高情景（2001-2060, 2020RMB）'!AY40*$B$73</f>
        <v>2962.14929881942</v>
      </c>
      <c r="AZ40" s="65">
        <f>'高情景（2001-2060, 2020RMB）'!AZ40*$B$73</f>
        <v>2971.3293706985387</v>
      </c>
      <c r="BA40" s="100">
        <f>'高情景（2001-2060, 2020RMB）'!BA40*$B$73</f>
        <v>2979.4637248713011</v>
      </c>
      <c r="BB40" s="100">
        <f>'高情景（2001-2060, 2020RMB）'!BB40*$B$73</f>
        <v>2986.5680648472721</v>
      </c>
      <c r="BC40" s="100">
        <f>'高情景（2001-2060, 2020RMB）'!BC40*$B$73</f>
        <v>2992.6594114491249</v>
      </c>
      <c r="BD40" s="66">
        <f>'高情景（2001-2060, 2020RMB）'!BD40*$B$73</f>
        <v>2997.7560320473372</v>
      </c>
      <c r="BE40" s="100">
        <f>'高情景（2001-2060, 2020RMB）'!BE40*$B$73</f>
        <v>3001.877368935392</v>
      </c>
      <c r="BF40" s="100">
        <f>'高情景（2001-2060, 2020RMB）'!BF40*$B$73</f>
        <v>3005.0439671386034</v>
      </c>
      <c r="BG40" s="100">
        <f>'高情景（2001-2060, 2020RMB）'!BG40*$B$73</f>
        <v>3007.2774019392241</v>
      </c>
      <c r="BH40" s="100">
        <f>'高情景（2001-2060, 2020RMB）'!BH40*$B$73</f>
        <v>3008.6002063891342</v>
      </c>
      <c r="BI40" s="246">
        <f>'高情景（2001-2060, 2020RMB）'!BI40*$B$73</f>
        <v>3009.0357990694292</v>
      </c>
    </row>
    <row r="41" spans="1:61" x14ac:dyDescent="0.2">
      <c r="A41" s="23" t="s">
        <v>94</v>
      </c>
      <c r="B41" s="53"/>
      <c r="C41" s="54"/>
      <c r="D41" s="54"/>
      <c r="E41" s="54"/>
      <c r="F41" s="55"/>
      <c r="G41" s="53"/>
      <c r="H41" s="54"/>
      <c r="I41" s="54">
        <f>'高情景（2001-2060, 2020RMB）'!I41*$B$73</f>
        <v>825.35203982323162</v>
      </c>
      <c r="J41" s="54">
        <f>'高情景（2001-2060, 2020RMB）'!J41*$B$73</f>
        <v>860.62424293328729</v>
      </c>
      <c r="K41" s="55">
        <f>'高情景（2001-2060, 2020RMB）'!K41*$B$73</f>
        <v>994.5601714893121</v>
      </c>
      <c r="L41" s="53">
        <f>'高情景（2001-2060, 2020RMB）'!L41*$B$73</f>
        <v>1125.7598991764332</v>
      </c>
      <c r="M41" s="54">
        <f>'高情景（2001-2060, 2020RMB）'!M41*$B$73</f>
        <v>1202.4657387811435</v>
      </c>
      <c r="N41" s="54">
        <f>'高情景（2001-2060, 2020RMB）'!N41*$B$73</f>
        <v>1283.9402712372946</v>
      </c>
      <c r="O41" s="54">
        <f>'高情景（2001-2060, 2020RMB）'!O41*$B$73</f>
        <v>1373.7400086801558</v>
      </c>
      <c r="P41" s="54">
        <f>'高情景（2001-2060, 2020RMB）'!P41*$B$73</f>
        <v>1399.7199374534182</v>
      </c>
      <c r="Q41" s="53">
        <f>'高情景（2001-2060, 2020RMB）'!Q41*$B$73</f>
        <v>1477.9749989056179</v>
      </c>
      <c r="R41" s="54">
        <f>'高情景（2001-2060, 2020RMB）'!R41*$B$73</f>
        <v>1594.7588110067843</v>
      </c>
      <c r="S41" s="54">
        <f>'高情景（2001-2060, 2020RMB）'!S41*$B$73</f>
        <v>1648.2392055673163</v>
      </c>
      <c r="T41" s="54">
        <f>'高情景（2001-2060, 2020RMB）'!T41*$B$73</f>
        <v>1681.3499544976607</v>
      </c>
      <c r="U41" s="55">
        <f>'高情景（2001-2060, 2020RMB）'!U41*$B$73</f>
        <v>1711.0551127601359</v>
      </c>
      <c r="V41" s="54">
        <f>'高情景（2001-2060, 2020RMB）'!V41*$B$73</f>
        <v>2066.5774519172019</v>
      </c>
      <c r="W41" s="54">
        <f>'高情景（2001-2060, 2020RMB）'!W41*$B$73</f>
        <v>2090.8982819264734</v>
      </c>
      <c r="X41" s="100">
        <f>'高情景（2001-2060, 2020RMB）'!X41*$B$73</f>
        <v>2119.1059331749098</v>
      </c>
      <c r="Y41" s="100">
        <f>'高情景（2001-2060, 2020RMB）'!Y41*$B$73</f>
        <v>2188.1718695765594</v>
      </c>
      <c r="Z41" s="100">
        <f>'高情景（2001-2060, 2020RMB）'!Z41*$B$73</f>
        <v>2274.1725457002894</v>
      </c>
      <c r="AA41" s="65">
        <f>'高情景（2001-2060, 2020RMB）'!AA41*$B$73</f>
        <v>2355.0899640391272</v>
      </c>
      <c r="AB41" s="100">
        <f>'高情景（2001-2060, 2020RMB）'!AB41*$B$73</f>
        <v>2426.3937333507993</v>
      </c>
      <c r="AC41" s="100">
        <f>'高情景（2001-2060, 2020RMB）'!AC41*$B$73</f>
        <v>2488.4962047464983</v>
      </c>
      <c r="AD41" s="100">
        <f>'高情景（2001-2060, 2020RMB）'!AD41*$B$73</f>
        <v>2542.0662909077241</v>
      </c>
      <c r="AE41" s="66">
        <f>'高情景（2001-2060, 2020RMB）'!AE41*$B$73</f>
        <v>2587.9935600900981</v>
      </c>
      <c r="AF41" s="100">
        <f>'高情景（2001-2060, 2020RMB）'!AF41*$B$73</f>
        <v>2627.2950355635844</v>
      </c>
      <c r="AG41" s="100">
        <f>'高情景（2001-2060, 2020RMB）'!AG41*$B$73</f>
        <v>2660.9049220182847</v>
      </c>
      <c r="AH41" s="100">
        <f>'高情景（2001-2060, 2020RMB）'!AH41*$B$73</f>
        <v>2689.8056700447064</v>
      </c>
      <c r="AI41" s="100">
        <f>'高情景（2001-2060, 2020RMB）'!AI41*$B$73</f>
        <v>2715.0614739519533</v>
      </c>
      <c r="AJ41" s="245">
        <f>'高情景（2001-2060, 2020RMB）'!AJ41*$B$73</f>
        <v>2737.8006538070817</v>
      </c>
      <c r="AK41" s="65">
        <f>'高情景（2001-2060, 2020RMB）'!AK41*$B$73</f>
        <v>2759.0032308700256</v>
      </c>
      <c r="AL41" s="100">
        <f>'高情景（2001-2060, 2020RMB）'!AL41*$B$73</f>
        <v>2778.8832399369062</v>
      </c>
      <c r="AM41" s="100">
        <f>'高情景（2001-2060, 2020RMB）'!AM41*$B$73</f>
        <v>2797.4621988580725</v>
      </c>
      <c r="AN41" s="100">
        <f>'高情景（2001-2060, 2020RMB）'!AN41*$B$73</f>
        <v>2814.7648801534137</v>
      </c>
      <c r="AO41" s="66">
        <f>'高情景（2001-2060, 2020RMB）'!AO41*$B$73</f>
        <v>2830.8191372895358</v>
      </c>
      <c r="AP41" s="100">
        <f>'高情景（2001-2060, 2020RMB）'!AP41*$B$73</f>
        <v>2845.6557270874914</v>
      </c>
      <c r="AQ41" s="100">
        <f>'高情景（2001-2060, 2020RMB）'!AQ41*$B$73</f>
        <v>2859.308129600658</v>
      </c>
      <c r="AR41" s="100">
        <f>'高情景（2001-2060, 2020RMB）'!AR41*$B$73</f>
        <v>2871.8123667490158</v>
      </c>
      <c r="AS41" s="100">
        <f>'高情景（2001-2060, 2020RMB）'!AS41*$B$73</f>
        <v>2883.2068209355334</v>
      </c>
      <c r="AT41" s="100">
        <f>'高情景（2001-2060, 2020RMB）'!AT41*$B$73</f>
        <v>2893.5320548055211</v>
      </c>
      <c r="AU41" s="65">
        <f>'高情景（2001-2060, 2020RMB）'!AU41*$B$73</f>
        <v>2902.8306332405368</v>
      </c>
      <c r="AV41" s="100">
        <f>'高情景（2001-2060, 2020RMB）'!AV41*$B$73</f>
        <v>2911.1469486060187</v>
      </c>
      <c r="AW41" s="100">
        <f>'高情景（2001-2060, 2020RMB）'!AW41*$B$73</f>
        <v>2918.5270501979162</v>
      </c>
      <c r="AX41" s="100">
        <f>'高情景（2001-2060, 2020RMB）'!AX41*$B$73</f>
        <v>2925.0184787576495</v>
      </c>
      <c r="AY41" s="66">
        <f>'高情景（2001-2060, 2020RMB）'!AY41*$B$73</f>
        <v>2930.670106849323</v>
      </c>
      <c r="AZ41" s="65">
        <f>'高情景（2001-2060, 2020RMB）'!AZ41*$B$73</f>
        <v>2935.5319858176017</v>
      </c>
      <c r="BA41" s="100">
        <f>'高情景（2001-2060, 2020RMB）'!BA41*$B$73</f>
        <v>2939.6551999708145</v>
      </c>
      <c r="BB41" s="100">
        <f>'高情景（2001-2060, 2020RMB）'!BB41*$B$73</f>
        <v>2943.0917285614096</v>
      </c>
      <c r="BC41" s="100">
        <f>'高情景（2001-2060, 2020RMB）'!BC41*$B$73</f>
        <v>2945.8943160665344</v>
      </c>
      <c r="BD41" s="66">
        <f>'高情景（2001-2060, 2020RMB）'!BD41*$B$73</f>
        <v>2948.1163512045982</v>
      </c>
      <c r="BE41" s="100">
        <f>'高情景（2001-2060, 2020RMB）'!BE41*$B$73</f>
        <v>2949.81175506095</v>
      </c>
      <c r="BF41" s="100">
        <f>'高情景（2001-2060, 2020RMB）'!BF41*$B$73</f>
        <v>2951.0348786360969</v>
      </c>
      <c r="BG41" s="100">
        <f>'高情景（2001-2060, 2020RMB）'!BG41*$B$73</f>
        <v>2951.8404100754674</v>
      </c>
      <c r="BH41" s="100">
        <f>'高情景（2001-2060, 2020RMB）'!BH41*$B$73</f>
        <v>2952.2832917892297</v>
      </c>
      <c r="BI41" s="246">
        <f>'高情景（2001-2060, 2020RMB）'!BI41*$B$73</f>
        <v>2952.4186476249042</v>
      </c>
    </row>
    <row r="42" spans="1:61" x14ac:dyDescent="0.2">
      <c r="A42" s="23" t="s">
        <v>95</v>
      </c>
      <c r="B42" s="53"/>
      <c r="C42" s="54"/>
      <c r="D42" s="54"/>
      <c r="E42" s="54"/>
      <c r="F42" s="55"/>
      <c r="G42" s="53"/>
      <c r="H42" s="54"/>
      <c r="I42" s="54">
        <f>'高情景（2001-2060, 2020RMB）'!I42*$B$73</f>
        <v>957.48912910180843</v>
      </c>
      <c r="J42" s="54">
        <f>'高情景（2001-2060, 2020RMB）'!J42*$B$73</f>
        <v>1007.4847756088832</v>
      </c>
      <c r="K42" s="55">
        <f>'高情景（2001-2060, 2020RMB）'!K42*$B$73</f>
        <v>1190.6924414462044</v>
      </c>
      <c r="L42" s="53">
        <f>'高情景（2001-2060, 2020RMB）'!L42*$B$73</f>
        <v>1343.1889625419417</v>
      </c>
      <c r="M42" s="54">
        <f>'高情景（2001-2060, 2020RMB）'!M42*$B$73</f>
        <v>1386.1188711991374</v>
      </c>
      <c r="N42" s="54">
        <f>'高情景（2001-2060, 2020RMB）'!N42*$B$73</f>
        <v>1437.9007595991709</v>
      </c>
      <c r="O42" s="54">
        <f>'高情景（2001-2060, 2020RMB）'!O42*$B$73</f>
        <v>1504.0047055880304</v>
      </c>
      <c r="P42" s="54">
        <f>'高情景（2001-2060, 2020RMB）'!P42*$B$73</f>
        <v>1468.2394548218376</v>
      </c>
      <c r="Q42" s="53">
        <f>'高情景（2001-2060, 2020RMB）'!Q42*$B$73</f>
        <v>1517.3701234262553</v>
      </c>
      <c r="R42" s="54">
        <f>'高情景（2001-2060, 2020RMB）'!R42*$B$73</f>
        <v>1697.1667887148062</v>
      </c>
      <c r="S42" s="54">
        <f>'高情景（2001-2060, 2020RMB）'!S42*$B$73</f>
        <v>1811.5369065308341</v>
      </c>
      <c r="T42" s="54">
        <f>'高情景（2001-2060, 2020RMB）'!T42*$B$73</f>
        <v>1821.7287125216355</v>
      </c>
      <c r="U42" s="55">
        <f>'高情景（2001-2060, 2020RMB）'!U42*$B$73</f>
        <v>1852.1517291354023</v>
      </c>
      <c r="V42" s="54">
        <f>'高情景（2001-2060, 2020RMB）'!V42*$B$73</f>
        <v>2167.5672054910888</v>
      </c>
      <c r="W42" s="54">
        <f>'高情景（2001-2060, 2020RMB）'!W42*$B$73</f>
        <v>2175.4614760435193</v>
      </c>
      <c r="X42" s="100">
        <f>'高情景（2001-2060, 2020RMB）'!X42*$B$73</f>
        <v>2206.6534677993068</v>
      </c>
      <c r="Y42" s="100">
        <f>'高情景（2001-2060, 2020RMB）'!Y42*$B$73</f>
        <v>2283.0801007751529</v>
      </c>
      <c r="Z42" s="100">
        <f>'高情景（2001-2060, 2020RMB）'!Z42*$B$73</f>
        <v>2378.3218170071964</v>
      </c>
      <c r="AA42" s="65">
        <f>'高情景（2001-2060, 2020RMB）'!AA42*$B$73</f>
        <v>2467.9152558460091</v>
      </c>
      <c r="AB42" s="100">
        <f>'高情景（2001-2060, 2020RMB）'!AB42*$B$73</f>
        <v>2546.8638545917029</v>
      </c>
      <c r="AC42" s="100">
        <f>'高情景（2001-2060, 2020RMB）'!AC42*$B$73</f>
        <v>2615.7262998166575</v>
      </c>
      <c r="AD42" s="100">
        <f>'高情景（2001-2060, 2020RMB）'!AD42*$B$73</f>
        <v>2675.3780989384031</v>
      </c>
      <c r="AE42" s="66">
        <f>'高情景（2001-2060, 2020RMB）'!AE42*$B$73</f>
        <v>2726.964931497444</v>
      </c>
      <c r="AF42" s="100">
        <f>'高情景（2001-2060, 2020RMB）'!AF42*$B$73</f>
        <v>2771.7503564604053</v>
      </c>
      <c r="AG42" s="100">
        <f>'高情景（2001-2060, 2020RMB）'!AG42*$B$73</f>
        <v>2810.7437790362792</v>
      </c>
      <c r="AH42" s="100">
        <f>'高情景（2001-2060, 2020RMB）'!AH42*$B$73</f>
        <v>2844.9644489940424</v>
      </c>
      <c r="AI42" s="100">
        <f>'高情景（2001-2060, 2020RMB）'!AI42*$B$73</f>
        <v>2875.5221783186907</v>
      </c>
      <c r="AJ42" s="245">
        <f>'高情景（2001-2060, 2020RMB）'!AJ42*$B$73</f>
        <v>2903.5997082685026</v>
      </c>
      <c r="AK42" s="65">
        <f>'高情景（2001-2060, 2020RMB）'!AK42*$B$73</f>
        <v>2930.2247682809793</v>
      </c>
      <c r="AL42" s="100">
        <f>'高情景（2001-2060, 2020RMB）'!AL42*$B$73</f>
        <v>2955.6023430964829</v>
      </c>
      <c r="AM42" s="100">
        <f>'高情景（2001-2060, 2020RMB）'!AM42*$B$73</f>
        <v>2979.7293907955404</v>
      </c>
      <c r="AN42" s="100">
        <f>'高情景（2001-2060, 2020RMB）'!AN42*$B$73</f>
        <v>3002.6055393569809</v>
      </c>
      <c r="AO42" s="66">
        <f>'高情景（2001-2060, 2020RMB）'!AO42*$B$73</f>
        <v>3024.2330246140791</v>
      </c>
      <c r="AP42" s="100">
        <f>'高情景（2001-2060, 2020RMB）'!AP42*$B$73</f>
        <v>3044.616621514248</v>
      </c>
      <c r="AQ42" s="100">
        <f>'高情景（2001-2060, 2020RMB）'!AQ42*$B$73</f>
        <v>3063.7635692628105</v>
      </c>
      <c r="AR42" s="100">
        <f>'高情景（2001-2060, 2020RMB）'!AR42*$B$73</f>
        <v>3081.6834909391005</v>
      </c>
      <c r="AS42" s="100">
        <f>'高情景（2001-2060, 2020RMB）'!AS42*$B$73</f>
        <v>3098.3883081766121</v>
      </c>
      <c r="AT42" s="100">
        <f>'高情景（2001-2060, 2020RMB）'!AT42*$B$73</f>
        <v>3113.8921514989684</v>
      </c>
      <c r="AU42" s="65">
        <f>'高情景（2001-2060, 2020RMB）'!AU42*$B$73</f>
        <v>3128.2112668993782</v>
      </c>
      <c r="AV42" s="100">
        <f>'高情景（2001-2060, 2020RMB）'!AV42*$B$73</f>
        <v>3141.3639192445908</v>
      </c>
      <c r="AW42" s="100">
        <f>'高情景（2001-2060, 2020RMB）'!AW42*$B$73</f>
        <v>3153.3702930738482</v>
      </c>
      <c r="AX42" s="100">
        <f>'高情景（2001-2060, 2020RMB）'!AX42*$B$73</f>
        <v>3164.2523913504629</v>
      </c>
      <c r="AY42" s="66">
        <f>'高情景（2001-2060, 2020RMB）'!AY42*$B$73</f>
        <v>3174.0339327082088</v>
      </c>
      <c r="AZ42" s="65">
        <f>'高情景（2001-2060, 2020RMB）'!AZ42*$B$73</f>
        <v>3182.7402477165751</v>
      </c>
      <c r="BA42" s="100">
        <f>'高情景（2001-2060, 2020RMB）'!BA42*$B$73</f>
        <v>3190.3981746692348</v>
      </c>
      <c r="BB42" s="100">
        <f>'高情景（2001-2060, 2020RMB）'!BB42*$B$73</f>
        <v>3197.0359553782846</v>
      </c>
      <c r="BC42" s="100">
        <f>'高情景（2001-2060, 2020RMB）'!BC42*$B$73</f>
        <v>3202.6831314336659</v>
      </c>
      <c r="BD42" s="66">
        <f>'高情景（2001-2060, 2020RMB）'!BD42*$B$73</f>
        <v>3207.3704413627311</v>
      </c>
      <c r="BE42" s="100">
        <f>'高情景（2001-2060, 2020RMB）'!BE42*$B$73</f>
        <v>3211.1297190994519</v>
      </c>
      <c r="BF42" s="100">
        <f>'高情景（2001-2060, 2020RMB）'!BF42*$B$73</f>
        <v>3213.9937941466733</v>
      </c>
      <c r="BG42" s="100">
        <f>'高情景（2001-2060, 2020RMB）'!BG42*$B$73</f>
        <v>3215.9963937878956</v>
      </c>
      <c r="BH42" s="100">
        <f>'高情景（2001-2060, 2020RMB）'!BH42*$B$73</f>
        <v>3217.1720476783976</v>
      </c>
      <c r="BI42" s="246">
        <f>'高情景（2001-2060, 2020RMB）'!BI42*$B$73</f>
        <v>3217.5559951180276</v>
      </c>
    </row>
    <row r="43" spans="1:61" x14ac:dyDescent="0.2">
      <c r="A43" s="23" t="s">
        <v>96</v>
      </c>
      <c r="B43" s="53"/>
      <c r="C43" s="54"/>
      <c r="D43" s="54"/>
      <c r="E43" s="54"/>
      <c r="F43" s="55"/>
      <c r="G43" s="53"/>
      <c r="H43" s="54"/>
      <c r="I43" s="54">
        <f>'高情景（2001-2060, 2020RMB）'!I43*$B$73</f>
        <v>636.84917179891238</v>
      </c>
      <c r="J43" s="54">
        <f>'高情景（2001-2060, 2020RMB）'!J43*$B$73</f>
        <v>682.17640383462935</v>
      </c>
      <c r="K43" s="55">
        <f>'高情景（2001-2060, 2020RMB）'!K43*$B$73</f>
        <v>798.94066636712569</v>
      </c>
      <c r="L43" s="53">
        <f>'高情景（2001-2060, 2020RMB）'!L43*$B$73</f>
        <v>919.68852177451481</v>
      </c>
      <c r="M43" s="54">
        <f>'高情景（2001-2060, 2020RMB）'!M43*$B$73</f>
        <v>953.46054365731106</v>
      </c>
      <c r="N43" s="54">
        <f>'高情景（2001-2060, 2020RMB）'!N43*$B$73</f>
        <v>982.73916071012547</v>
      </c>
      <c r="O43" s="54">
        <f>'高情景（2001-2060, 2020RMB）'!O43*$B$73</f>
        <v>1007.190217386193</v>
      </c>
      <c r="P43" s="54">
        <f>'高情景（2001-2060, 2020RMB）'!P43*$B$73</f>
        <v>988.01686580060073</v>
      </c>
      <c r="Q43" s="53">
        <f>'高情景（2001-2060, 2020RMB）'!Q43*$B$73</f>
        <v>1028.7917095739863</v>
      </c>
      <c r="R43" s="54">
        <f>'高情景（2001-2060, 2020RMB）'!R43*$B$73</f>
        <v>1164.2331935578331</v>
      </c>
      <c r="S43" s="54">
        <f>'高情景（2001-2060, 2020RMB）'!S43*$B$73</f>
        <v>1285.5808657429811</v>
      </c>
      <c r="T43" s="54">
        <f>'高情景（2001-2060, 2020RMB）'!T43*$B$73</f>
        <v>1325.0409909702028</v>
      </c>
      <c r="U43" s="55">
        <f>'高情景（2001-2060, 2020RMB）'!U43*$B$73</f>
        <v>1362.5508537800022</v>
      </c>
      <c r="V43" s="54">
        <f>'高情景（2001-2060, 2020RMB）'!V43*$B$73</f>
        <v>1597.4262241195795</v>
      </c>
      <c r="W43" s="54">
        <f>'高情景（2001-2060, 2020RMB）'!W43*$B$73</f>
        <v>1681.134442521691</v>
      </c>
      <c r="X43" s="100">
        <f>'高情景（2001-2060, 2020RMB）'!X43*$B$73</f>
        <v>1720.0370799850241</v>
      </c>
      <c r="Y43" s="100">
        <f>'高情景（2001-2060, 2020RMB）'!Y43*$B$73</f>
        <v>1816.3454366884012</v>
      </c>
      <c r="Z43" s="100">
        <f>'高情景（2001-2060, 2020RMB）'!Z43*$B$73</f>
        <v>1938.0553685543632</v>
      </c>
      <c r="AA43" s="65">
        <f>'高情景（2001-2060, 2020RMB）'!AA43*$B$73</f>
        <v>2053.441634572418</v>
      </c>
      <c r="AB43" s="100">
        <f>'高情景（2001-2060, 2020RMB）'!AB43*$B$73</f>
        <v>2155.8894342684907</v>
      </c>
      <c r="AC43" s="100">
        <f>'高情景（2001-2060, 2020RMB）'!AC43*$B$73</f>
        <v>2246.6610907903901</v>
      </c>
      <c r="AD43" s="100">
        <f>'高情景（2001-2060, 2020RMB）'!AD43*$B$73</f>
        <v>2327.8480275256093</v>
      </c>
      <c r="AE43" s="66">
        <f>'高情景（2001-2060, 2020RMB）'!AE43*$B$73</f>
        <v>2402.2416145707093</v>
      </c>
      <c r="AF43" s="100">
        <f>'高情景（2001-2060, 2020RMB）'!AF43*$B$73</f>
        <v>2472.7016040611447</v>
      </c>
      <c r="AG43" s="100">
        <f>'高情景（2001-2060, 2020RMB）'!AG43*$B$73</f>
        <v>2540.407680849738</v>
      </c>
      <c r="AH43" s="100">
        <f>'高情景（2001-2060, 2020RMB）'!AH43*$B$73</f>
        <v>2606.1803438115762</v>
      </c>
      <c r="AI43" s="100">
        <f>'高情景（2001-2060, 2020RMB）'!AI43*$B$73</f>
        <v>2670.9607932971203</v>
      </c>
      <c r="AJ43" s="245">
        <f>'高情景（2001-2060, 2020RMB）'!AJ43*$B$73</f>
        <v>2735.8055154846152</v>
      </c>
      <c r="AK43" s="65">
        <f>'高情景（2001-2060, 2020RMB）'!AK43*$B$73</f>
        <v>2801.6463563188713</v>
      </c>
      <c r="AL43" s="100">
        <f>'高情景（2001-2060, 2020RMB）'!AL43*$B$73</f>
        <v>2868.5326147309388</v>
      </c>
      <c r="AM43" s="100">
        <f>'高情景（2001-2060, 2020RMB）'!AM43*$B$73</f>
        <v>2936.2681744764323</v>
      </c>
      <c r="AN43" s="100">
        <f>'高情景（2001-2060, 2020RMB）'!AN43*$B$73</f>
        <v>3004.6380105284625</v>
      </c>
      <c r="AO43" s="66">
        <f>'高情景（2001-2060, 2020RMB）'!AO43*$B$73</f>
        <v>3073.4076952049863</v>
      </c>
      <c r="AP43" s="100">
        <f>'高情景（2001-2060, 2020RMB）'!AP43*$B$73</f>
        <v>3142.3230756928133</v>
      </c>
      <c r="AQ43" s="100">
        <f>'高情景（2001-2060, 2020RMB）'!AQ43*$B$73</f>
        <v>3211.1101473756171</v>
      </c>
      <c r="AR43" s="100">
        <f>'高情景（2001-2060, 2020RMB）'!AR43*$B$73</f>
        <v>3279.4751477097325</v>
      </c>
      <c r="AS43" s="100">
        <f>'高情景（2001-2060, 2020RMB）'!AS43*$B$73</f>
        <v>3347.1048952588671</v>
      </c>
      <c r="AT43" s="100">
        <f>'高情景（2001-2060, 2020RMB）'!AT43*$B$73</f>
        <v>3413.6673978274721</v>
      </c>
      <c r="AU43" s="65">
        <f>'高情景（2001-2060, 2020RMB）'!AU43*$B$73</f>
        <v>3478.8127523548856</v>
      </c>
      <c r="AV43" s="100">
        <f>'高情景（2001-2060, 2020RMB）'!AV43*$B$73</f>
        <v>3542.1743572872529</v>
      </c>
      <c r="AW43" s="100">
        <f>'高情景（2001-2060, 2020RMB）'!AW43*$B$73</f>
        <v>3603.3704554751425</v>
      </c>
      <c r="AX43" s="100">
        <f>'高情景（2001-2060, 2020RMB）'!AX43*$B$73</f>
        <v>3662.0060222099373</v>
      </c>
      <c r="AY43" s="66">
        <f>'高情景（2001-2060, 2020RMB）'!AY43*$B$73</f>
        <v>3717.6750087808141</v>
      </c>
      <c r="AZ43" s="65">
        <f>'高情景（2001-2060, 2020RMB）'!AZ43*$B$73</f>
        <v>3769.9629468949297</v>
      </c>
      <c r="BA43" s="100">
        <f>'高情景（2001-2060, 2020RMB）'!BA43*$B$73</f>
        <v>3818.4499134653597</v>
      </c>
      <c r="BB43" s="100">
        <f>'高情景（2001-2060, 2020RMB）'!BB43*$B$73</f>
        <v>3862.7138486681861</v>
      </c>
      <c r="BC43" s="100">
        <f>'高情景（2001-2060, 2020RMB）'!BC43*$B$73</f>
        <v>3902.3342128615218</v>
      </c>
      <c r="BD43" s="66">
        <f>'高情景（2001-2060, 2020RMB）'!BD43*$B$73</f>
        <v>3936.8959600363341</v>
      </c>
      <c r="BE43" s="100">
        <f>'高情景（2001-2060, 2020RMB）'!BE43*$B$73</f>
        <v>3965.9937970521655</v>
      </c>
      <c r="BF43" s="100">
        <f>'高情景（2001-2060, 2020RMB）'!BF43*$B$73</f>
        <v>3989.2366891539377</v>
      </c>
      <c r="BG43" s="100">
        <f>'高情景（2001-2060, 2020RMB）'!BG43*$B$73</f>
        <v>4006.2525633549376</v>
      </c>
      <c r="BH43" s="100">
        <f>'高情景（2001-2060, 2020RMB）'!BH43*$B$73</f>
        <v>4016.6931524202678</v>
      </c>
      <c r="BI43" s="246">
        <f>'高情景（2001-2060, 2020RMB）'!BI43*$B$73</f>
        <v>4020.2389136394045</v>
      </c>
    </row>
    <row r="44" spans="1:61" x14ac:dyDescent="0.2">
      <c r="A44" s="23" t="s">
        <v>97</v>
      </c>
      <c r="B44" s="53"/>
      <c r="C44" s="54"/>
      <c r="D44" s="54"/>
      <c r="E44" s="54"/>
      <c r="F44" s="55"/>
      <c r="G44" s="53"/>
      <c r="H44" s="54"/>
      <c r="I44" s="54">
        <f>'高情景（2001-2060, 2020RMB）'!I44*$B$73</f>
        <v>1184.6348046443532</v>
      </c>
      <c r="J44" s="54">
        <f>'高情景（2001-2060, 2020RMB）'!J44*$B$73</f>
        <v>1329.5903424186711</v>
      </c>
      <c r="K44" s="55">
        <f>'高情景（2001-2060, 2020RMB）'!K44*$B$73</f>
        <v>1580.4100986226067</v>
      </c>
      <c r="L44" s="53">
        <f>'高情景（2001-2060, 2020RMB）'!L44*$B$73</f>
        <v>1700.8156350918027</v>
      </c>
      <c r="M44" s="54">
        <f>'高情景（2001-2060, 2020RMB）'!M44*$B$73</f>
        <v>1755.1757153883541</v>
      </c>
      <c r="N44" s="54">
        <f>'高情景（2001-2060, 2020RMB）'!N44*$B$73</f>
        <v>1915.783500409816</v>
      </c>
      <c r="O44" s="54">
        <f>'高情景（2001-2060, 2020RMB）'!O44*$B$73</f>
        <v>2053.4482547886432</v>
      </c>
      <c r="P44" s="54">
        <f>'高情景（2001-2060, 2020RMB）'!P44*$B$73</f>
        <v>2078.6458541383354</v>
      </c>
      <c r="Q44" s="53">
        <f>'高情景（2001-2060, 2020RMB）'!Q44*$B$73</f>
        <v>2342.9399942398995</v>
      </c>
      <c r="R44" s="54">
        <f>'高情景（2001-2060, 2020RMB）'!R44*$B$73</f>
        <v>2660.8766392878988</v>
      </c>
      <c r="S44" s="54">
        <f>'高情景（2001-2060, 2020RMB）'!S44*$B$73</f>
        <v>2779.2531419745264</v>
      </c>
      <c r="T44" s="54">
        <f>'高情景（2001-2060, 2020RMB）'!T44*$B$73</f>
        <v>2727.8977768813766</v>
      </c>
      <c r="U44" s="55">
        <f>'高情景（2001-2060, 2020RMB）'!U44*$B$73</f>
        <v>2813.0369617424208</v>
      </c>
      <c r="V44" s="54">
        <f>'高情景（2001-2060, 2020RMB）'!V44*$B$73</f>
        <v>3089.9937233622504</v>
      </c>
      <c r="W44" s="54">
        <f>'高情景（2001-2060, 2020RMB）'!W44*$B$73</f>
        <v>3336.6660504229862</v>
      </c>
      <c r="X44" s="100">
        <f>'高情景（2001-2060, 2020RMB）'!X44*$B$73</f>
        <v>3383.0587446232503</v>
      </c>
      <c r="Y44" s="100">
        <f>'高情景（2001-2060, 2020RMB）'!Y44*$B$73</f>
        <v>3496.6880798373304</v>
      </c>
      <c r="Z44" s="100">
        <f>'高情景（2001-2060, 2020RMB）'!Z44*$B$73</f>
        <v>3638.2308392964255</v>
      </c>
      <c r="AA44" s="65">
        <f>'高情景（2001-2060, 2020RMB）'!AA44*$B$73</f>
        <v>3771.3891932097122</v>
      </c>
      <c r="AB44" s="100">
        <f>'高情景（2001-2060, 2020RMB）'!AB44*$B$73</f>
        <v>3888.7239135306986</v>
      </c>
      <c r="AC44" s="100">
        <f>'高情景（2001-2060, 2020RMB）'!AC44*$B$73</f>
        <v>3990.9908587980262</v>
      </c>
      <c r="AD44" s="100">
        <f>'高情景（2001-2060, 2020RMB）'!AD44*$B$73</f>
        <v>4079.3918681626837</v>
      </c>
      <c r="AE44" s="66">
        <f>'高情景（2001-2060, 2020RMB）'!AE44*$B$73</f>
        <v>4155.5106135680562</v>
      </c>
      <c r="AF44" s="100">
        <f>'高情景（2001-2060, 2020RMB）'!AF44*$B$73</f>
        <v>4221.1227860427807</v>
      </c>
      <c r="AG44" s="100">
        <f>'高情景（2001-2060, 2020RMB）'!AG44*$B$73</f>
        <v>4277.7468271982607</v>
      </c>
      <c r="AH44" s="100">
        <f>'高情景（2001-2060, 2020RMB）'!AH44*$B$73</f>
        <v>4326.9481657709866</v>
      </c>
      <c r="AI44" s="100">
        <f>'高情景（2001-2060, 2020RMB）'!AI44*$B$73</f>
        <v>4370.4267814026771</v>
      </c>
      <c r="AJ44" s="245">
        <f>'高情景（2001-2060, 2020RMB）'!AJ44*$B$73</f>
        <v>4409.9896021342811</v>
      </c>
      <c r="AK44" s="65">
        <f>'高情景（2001-2060, 2020RMB）'!AK44*$B$73</f>
        <v>4447.2063687115451</v>
      </c>
      <c r="AL44" s="100">
        <f>'高情景（2001-2060, 2020RMB）'!AL44*$B$73</f>
        <v>4482.4053337331525</v>
      </c>
      <c r="AM44" s="100">
        <f>'高情景（2001-2060, 2020RMB）'!AM44*$B$73</f>
        <v>4515.6018411628656</v>
      </c>
      <c r="AN44" s="100">
        <f>'高情景（2001-2060, 2020RMB）'!AN44*$B$73</f>
        <v>4546.8159492852874</v>
      </c>
      <c r="AO44" s="66">
        <f>'高情景（2001-2060, 2020RMB）'!AO44*$B$73</f>
        <v>4576.0722449019695</v>
      </c>
      <c r="AP44" s="100">
        <f>'高情景（2001-2060, 2020RMB）'!AP44*$B$73</f>
        <v>4603.3996484364598</v>
      </c>
      <c r="AQ44" s="100">
        <f>'高情景（2001-2060, 2020RMB）'!AQ44*$B$73</f>
        <v>4628.8312114554146</v>
      </c>
      <c r="AR44" s="100">
        <f>'高情景（2001-2060, 2020RMB）'!AR44*$B$73</f>
        <v>4652.4039080856846</v>
      </c>
      <c r="AS44" s="100">
        <f>'高情景（2001-2060, 2020RMB）'!AS44*$B$73</f>
        <v>4674.1584217704558</v>
      </c>
      <c r="AT44" s="100">
        <f>'高情景（2001-2060, 2020RMB）'!AT44*$B$73</f>
        <v>4694.1389287642214</v>
      </c>
      <c r="AU44" s="65">
        <f>'高情景（2001-2060, 2020RMB）'!AU44*$B$73</f>
        <v>4712.3928797150083</v>
      </c>
      <c r="AV44" s="100">
        <f>'高情景（2001-2060, 2020RMB）'!AV44*$B$73</f>
        <v>4728.9707806259703</v>
      </c>
      <c r="AW44" s="100">
        <f>'高情景（2001-2060, 2020RMB）'!AW44*$B$73</f>
        <v>4743.9259744264136</v>
      </c>
      <c r="AX44" s="100">
        <f>'高情景（2001-2060, 2020RMB）'!AX44*$B$73</f>
        <v>4757.3144243165052</v>
      </c>
      <c r="AY44" s="66">
        <f>'高情景（2001-2060, 2020RMB）'!AY44*$B$73</f>
        <v>4769.1944999810194</v>
      </c>
      <c r="AZ44" s="65">
        <f>'高情景（2001-2060, 2020RMB）'!AZ44*$B$73</f>
        <v>4779.6267676955149</v>
      </c>
      <c r="BA44" s="100">
        <f>'高情景（2001-2060, 2020RMB）'!BA44*$B$73</f>
        <v>4788.6737852752512</v>
      </c>
      <c r="BB44" s="100">
        <f>'高情景（2001-2060, 2020RMB）'!BB44*$B$73</f>
        <v>4796.3999027430973</v>
      </c>
      <c r="BC44" s="100">
        <f>'高情景（2001-2060, 2020RMB）'!BC44*$B$73</f>
        <v>4802.8710695182308</v>
      </c>
      <c r="BD44" s="66">
        <f>'高情景（2001-2060, 2020RMB）'!BD44*$B$73</f>
        <v>4808.1546488536114</v>
      </c>
      <c r="BE44" s="100">
        <f>'高情景（2001-2060, 2020RMB）'!BE44*$B$73</f>
        <v>4812.3192401775868</v>
      </c>
      <c r="BF44" s="100">
        <f>'高情景（2001-2060, 2020RMB）'!BF44*$B$73</f>
        <v>4815.4345099236143</v>
      </c>
      <c r="BG44" s="100">
        <f>'高情景（2001-2060, 2020RMB）'!BG44*$B$73</f>
        <v>4817.5710313635209</v>
      </c>
      <c r="BH44" s="100">
        <f>'高情景（2001-2060, 2020RMB）'!BH44*$B$73</f>
        <v>4818.8001338930326</v>
      </c>
      <c r="BI44" s="246">
        <f>'高情景（2001-2060, 2020RMB）'!BI44*$B$73</f>
        <v>4819.1937621552433</v>
      </c>
    </row>
    <row r="45" spans="1:61" x14ac:dyDescent="0.2">
      <c r="A45" s="23" t="s">
        <v>98</v>
      </c>
      <c r="B45" s="53"/>
      <c r="C45" s="54"/>
      <c r="D45" s="54"/>
      <c r="E45" s="54"/>
      <c r="F45" s="55"/>
      <c r="G45" s="53"/>
      <c r="H45" s="54"/>
      <c r="I45" s="54">
        <f>'高情景（2001-2060, 2020RMB）'!I45*$B$73</f>
        <v>439.16700116624838</v>
      </c>
      <c r="J45" s="54">
        <f>'高情景（2001-2060, 2020RMB）'!J45*$B$73</f>
        <v>492.90481857395127</v>
      </c>
      <c r="K45" s="55">
        <f>'高情景（2001-2060, 2020RMB）'!K45*$B$73</f>
        <v>585.88854632995037</v>
      </c>
      <c r="L45" s="53">
        <f>'高情景（2001-2060, 2020RMB）'!L45*$B$73</f>
        <v>630.52520411484909</v>
      </c>
      <c r="M45" s="54">
        <f>'高情景（2001-2060, 2020RMB）'!M45*$B$73</f>
        <v>627.86780663475895</v>
      </c>
      <c r="N45" s="54">
        <f>'高情景（2001-2060, 2020RMB）'!N45*$B$73</f>
        <v>625.07955852316729</v>
      </c>
      <c r="O45" s="54">
        <f>'高情景（2001-2060, 2020RMB）'!O45*$B$73</f>
        <v>675.39018356764871</v>
      </c>
      <c r="P45" s="54">
        <f>'高情景（2001-2060, 2020RMB）'!P45*$B$73</f>
        <v>684.31855733125531</v>
      </c>
      <c r="Q45" s="53">
        <f>'高情景（2001-2060, 2020RMB）'!Q45*$B$73</f>
        <v>689.18639066633614</v>
      </c>
      <c r="R45" s="54">
        <f>'高情景（2001-2060, 2020RMB）'!R45*$B$73</f>
        <v>740.85280156929605</v>
      </c>
      <c r="S45" s="54">
        <f>'高情景（2001-2060, 2020RMB）'!S45*$B$73</f>
        <v>776.76236454005254</v>
      </c>
      <c r="T45" s="54">
        <f>'高情景（2001-2060, 2020RMB）'!T45*$B$73</f>
        <v>804.34925709304082</v>
      </c>
      <c r="U45" s="55">
        <f>'高情景（2001-2060, 2020RMB）'!U45*$B$73</f>
        <v>775.76461349021258</v>
      </c>
      <c r="V45" s="54">
        <f>'高情景（2001-2060, 2020RMB）'!V45*$B$73</f>
        <v>875.56611675062425</v>
      </c>
      <c r="W45" s="54">
        <f>'高情景（2001-2060, 2020RMB）'!W45*$B$73</f>
        <v>910.77433504394821</v>
      </c>
      <c r="X45" s="100">
        <f>'高情景（2001-2060, 2020RMB）'!X45*$B$73</f>
        <v>918.89543281395891</v>
      </c>
      <c r="Y45" s="100">
        <f>'高情景（2001-2060, 2020RMB）'!Y45*$B$73</f>
        <v>938.75051252286289</v>
      </c>
      <c r="Z45" s="100">
        <f>'高情景（2001-2060, 2020RMB）'!Z45*$B$73</f>
        <v>963.47470566271238</v>
      </c>
      <c r="AA45" s="65">
        <f>'高情景（2001-2060, 2020RMB）'!AA45*$B$73</f>
        <v>986.93251060661328</v>
      </c>
      <c r="AB45" s="100">
        <f>'高情景（2001-2060, 2020RMB）'!AB45*$B$73</f>
        <v>1007.7143726156904</v>
      </c>
      <c r="AC45" s="100">
        <f>'高情景（2001-2060, 2020RMB）'!AC45*$B$73</f>
        <v>1025.6752648450095</v>
      </c>
      <c r="AD45" s="100">
        <f>'高情景（2001-2060, 2020RMB）'!AD45*$B$73</f>
        <v>1040.6970321462886</v>
      </c>
      <c r="AE45" s="66">
        <f>'高情景（2001-2060, 2020RMB）'!AE45*$B$73</f>
        <v>1052.6895861980267</v>
      </c>
      <c r="AF45" s="100">
        <f>'高情景（2001-2060, 2020RMB）'!AF45*$B$73</f>
        <v>1061.6643235113786</v>
      </c>
      <c r="AG45" s="100">
        <f>'高情景（2001-2060, 2020RMB）'!AG45*$B$73</f>
        <v>1067.9557627720328</v>
      </c>
      <c r="AH45" s="100">
        <f>'高情景（2001-2060, 2020RMB）'!AH45*$B$73</f>
        <v>1072.0040873501175</v>
      </c>
      <c r="AI45" s="100">
        <f>'高情景（2001-2060, 2020RMB）'!AI45*$B$73</f>
        <v>1074.2732226494329</v>
      </c>
      <c r="AJ45" s="245">
        <f>'高情景（2001-2060, 2020RMB）'!AJ45*$B$73</f>
        <v>1075.2419156269007</v>
      </c>
      <c r="AK45" s="65">
        <f>'高情景（2001-2060, 2020RMB）'!AK45*$B$73</f>
        <v>1075.3256960875085</v>
      </c>
      <c r="AL45" s="100">
        <f>'高情景（2001-2060, 2020RMB）'!AL45*$B$73</f>
        <v>1074.6589785967194</v>
      </c>
      <c r="AM45" s="100">
        <f>'高情景（2001-2060, 2020RMB）'!AM45*$B$73</f>
        <v>1073.3066456568638</v>
      </c>
      <c r="AN45" s="100">
        <f>'高情景（2001-2060, 2020RMB）'!AN45*$B$73</f>
        <v>1071.3346568454479</v>
      </c>
      <c r="AO45" s="66">
        <f>'高情景（2001-2060, 2020RMB）'!AO45*$B$73</f>
        <v>1068.8096555740765</v>
      </c>
      <c r="AP45" s="100">
        <f>'高情景（2001-2060, 2020RMB）'!AP45*$B$73</f>
        <v>1065.7986135867702</v>
      </c>
      <c r="AQ45" s="100">
        <f>'高情景（2001-2060, 2020RMB）'!AQ45*$B$73</f>
        <v>1062.3685147570807</v>
      </c>
      <c r="AR45" s="100">
        <f>'高情景（2001-2060, 2020RMB）'!AR45*$B$73</f>
        <v>1058.586079181028</v>
      </c>
      <c r="AS45" s="100">
        <f>'高情景（2001-2060, 2020RMB）'!AS45*$B$73</f>
        <v>1054.5175280635215</v>
      </c>
      <c r="AT45" s="100">
        <f>'高情景（2001-2060, 2020RMB）'!AT45*$B$73</f>
        <v>1050.2283894631573</v>
      </c>
      <c r="AU45" s="65">
        <f>'高情景（2001-2060, 2020RMB）'!AU45*$B$73</f>
        <v>1045.783344595877</v>
      </c>
      <c r="AV45" s="100">
        <f>'高情景（2001-2060, 2020RMB）'!AV45*$B$73</f>
        <v>1041.2461141030021</v>
      </c>
      <c r="AW45" s="100">
        <f>'高情景（2001-2060, 2020RMB）'!AW45*$B$73</f>
        <v>1036.6793834626833</v>
      </c>
      <c r="AX45" s="100">
        <f>'高情景（2001-2060, 2020RMB）'!AX45*$B$73</f>
        <v>1032.1447665650969</v>
      </c>
      <c r="AY45" s="66">
        <f>'高情景（2001-2060, 2020RMB）'!AY45*$B$73</f>
        <v>1027.7028063783491</v>
      </c>
      <c r="AZ45" s="65">
        <f>'高情景（2001-2060, 2020RMB）'!AZ45*$B$73</f>
        <v>1023.4130116020596</v>
      </c>
      <c r="BA45" s="100">
        <f>'高情景（2001-2060, 2020RMB）'!BA45*$B$73</f>
        <v>1019.3339282361246</v>
      </c>
      <c r="BB45" s="100">
        <f>'高情景（2001-2060, 2020RMB）'!BB45*$B$73</f>
        <v>1015.5232450810009</v>
      </c>
      <c r="BC45" s="100">
        <f>'高情景（2001-2060, 2020RMB）'!BC45*$B$73</f>
        <v>1012.0379323302886</v>
      </c>
      <c r="BD45" s="66">
        <f>'高情景（2001-2060, 2020RMB）'!BD45*$B$73</f>
        <v>1008.9344126147281</v>
      </c>
      <c r="BE45" s="100">
        <f>'高情景（2001-2060, 2020RMB）'!BE45*$B$73</f>
        <v>1006.2687641073694</v>
      </c>
      <c r="BF45" s="100">
        <f>'高情景（2001-2060, 2020RMB）'!BF45*$B$73</f>
        <v>1004.0969556020372</v>
      </c>
      <c r="BG45" s="100">
        <f>'高情景（2001-2060, 2020RMB）'!BG45*$B$73</f>
        <v>1002.4751138312306</v>
      </c>
      <c r="BH45" s="100">
        <f>'高情景（2001-2060, 2020RMB）'!BH45*$B$73</f>
        <v>1001.4598236968989</v>
      </c>
      <c r="BI45" s="246">
        <f>'高情景（2001-2060, 2020RMB）'!BI45*$B$73</f>
        <v>1001.1084625499695</v>
      </c>
    </row>
    <row r="46" spans="1:61" x14ac:dyDescent="0.2">
      <c r="A46" s="23" t="s">
        <v>99</v>
      </c>
      <c r="B46" s="53"/>
      <c r="C46" s="54"/>
      <c r="D46" s="54"/>
      <c r="E46" s="54"/>
      <c r="F46" s="55"/>
      <c r="G46" s="53"/>
      <c r="H46" s="54"/>
      <c r="I46" s="54">
        <f>'高情景（2001-2060, 2020RMB）'!I46*$B$73</f>
        <v>1217.5195160253679</v>
      </c>
      <c r="J46" s="54">
        <f>'高情景（2001-2060, 2020RMB）'!J46*$B$73</f>
        <v>1292.6341207581518</v>
      </c>
      <c r="K46" s="55">
        <f>'高情景（2001-2060, 2020RMB）'!K46*$B$73</f>
        <v>1490.0363414785679</v>
      </c>
      <c r="L46" s="53">
        <f>'高情景（2001-2060, 2020RMB）'!L46*$B$73</f>
        <v>1639.350314270589</v>
      </c>
      <c r="M46" s="54">
        <f>'高情景（2001-2060, 2020RMB）'!M46*$B$73</f>
        <v>1712.0343556535668</v>
      </c>
      <c r="N46" s="54">
        <f>'高情景（2001-2060, 2020RMB）'!N46*$B$73</f>
        <v>1803.6398418356748</v>
      </c>
      <c r="O46" s="54">
        <f>'高情景（2001-2060, 2020RMB）'!O46*$B$73</f>
        <v>1891.7453428330407</v>
      </c>
      <c r="P46" s="54">
        <f>'高情景（2001-2060, 2020RMB）'!P46*$B$73</f>
        <v>1925.726984191494</v>
      </c>
      <c r="Q46" s="53">
        <f>'高情景（2001-2060, 2020RMB）'!Q46*$B$73</f>
        <v>2039.0277316223494</v>
      </c>
      <c r="R46" s="54">
        <f>'高情景（2001-2060, 2020RMB）'!R46*$B$73</f>
        <v>2282.7007277873363</v>
      </c>
      <c r="S46" s="54">
        <f>'高情景（2001-2060, 2020RMB）'!S46*$B$73</f>
        <v>2438.8021860920107</v>
      </c>
      <c r="T46" s="54">
        <f>'高情景（2001-2060, 2020RMB）'!T46*$B$73</f>
        <v>2603.0134076603781</v>
      </c>
      <c r="U46" s="55">
        <f>'高情景（2001-2060, 2020RMB）'!U46*$B$73</f>
        <v>2742.170325969631</v>
      </c>
      <c r="V46" s="54">
        <f>'高情景（2001-2060, 2020RMB）'!V46*$B$73</f>
        <v>3334.778314369561</v>
      </c>
      <c r="W46" s="54">
        <f>'高情景（2001-2060, 2020RMB）'!W46*$B$73</f>
        <v>3790.6958165959172</v>
      </c>
      <c r="X46" s="100">
        <f>'高情景（2001-2060, 2020RMB）'!X46*$B$73</f>
        <v>3912.2186741916535</v>
      </c>
      <c r="Y46" s="100">
        <f>'高情景（2001-2060, 2020RMB）'!Y46*$B$73</f>
        <v>4216.7516399780025</v>
      </c>
      <c r="Z46" s="100">
        <f>'高情景（2001-2060, 2020RMB）'!Z46*$B$73</f>
        <v>4608.36801062219</v>
      </c>
      <c r="AA46" s="65">
        <f>'高情景（2001-2060, 2020RMB）'!AA46*$B$73</f>
        <v>4984.726211832075</v>
      </c>
      <c r="AB46" s="100">
        <f>'高情景（2001-2060, 2020RMB）'!AB46*$B$73</f>
        <v>5323.0483155006232</v>
      </c>
      <c r="AC46" s="100">
        <f>'高情景（2001-2060, 2020RMB）'!AC46*$B$73</f>
        <v>5627.9683510286495</v>
      </c>
      <c r="AD46" s="100">
        <f>'高情景（2001-2060, 2020RMB）'!AD46*$B$73</f>
        <v>5908.2956873427784</v>
      </c>
      <c r="AE46" s="66">
        <f>'高情景（2001-2060, 2020RMB）'!AE46*$B$73</f>
        <v>6176.4557132329155</v>
      </c>
      <c r="AF46" s="100">
        <f>'高情景（2001-2060, 2020RMB）'!AF46*$B$73</f>
        <v>6444.9049610085631</v>
      </c>
      <c r="AG46" s="100">
        <f>'高情景（2001-2060, 2020RMB）'!AG46*$B$73</f>
        <v>6715.412538387006</v>
      </c>
      <c r="AH46" s="100">
        <f>'高情景（2001-2060, 2020RMB）'!AH46*$B$73</f>
        <v>6986.7166949071234</v>
      </c>
      <c r="AI46" s="100">
        <f>'高情景（2001-2060, 2020RMB）'!AI46*$B$73</f>
        <v>7257.4338868996656</v>
      </c>
      <c r="AJ46" s="245">
        <f>'高情景（2001-2060, 2020RMB）'!AJ46*$B$73</f>
        <v>7526.0625618546756</v>
      </c>
      <c r="AK46" s="65">
        <f>'高情景（2001-2060, 2020RMB）'!AK46*$B$73</f>
        <v>7791.1274167271049</v>
      </c>
      <c r="AL46" s="100">
        <f>'高情景（2001-2060, 2020RMB）'!AL46*$B$73</f>
        <v>8051.6393894725879</v>
      </c>
      <c r="AM46" s="100">
        <f>'高情景（2001-2060, 2020RMB）'!AM46*$B$73</f>
        <v>8306.7537020266482</v>
      </c>
      <c r="AN46" s="100">
        <f>'高情景（2001-2060, 2020RMB）'!AN46*$B$73</f>
        <v>8555.6467183375444</v>
      </c>
      <c r="AO46" s="66">
        <f>'高情景（2001-2060, 2020RMB）'!AO46*$B$73</f>
        <v>8797.5213081591628</v>
      </c>
      <c r="AP46" s="100">
        <f>'高情景（2001-2060, 2020RMB）'!AP46*$B$73</f>
        <v>9031.6119347322547</v>
      </c>
      <c r="AQ46" s="100">
        <f>'高情景（2001-2060, 2020RMB）'!AQ46*$B$73</f>
        <v>9257.1894184693247</v>
      </c>
      <c r="AR46" s="100">
        <f>'高情景（2001-2060, 2020RMB）'!AR46*$B$73</f>
        <v>9473.5653339035725</v>
      </c>
      <c r="AS46" s="100">
        <f>'高情景（2001-2060, 2020RMB）'!AS46*$B$73</f>
        <v>9680.0960027612382</v>
      </c>
      <c r="AT46" s="100">
        <f>'高情景（2001-2060, 2020RMB）'!AT46*$B$73</f>
        <v>9876.1860519559104</v>
      </c>
      <c r="AU46" s="65">
        <f>'高情景（2001-2060, 2020RMB）'!AU46*$B$73</f>
        <v>10061.291511478987</v>
      </c>
      <c r="AV46" s="100">
        <f>'高情景（2001-2060, 2020RMB）'!AV46*$B$73</f>
        <v>10234.922433458411</v>
      </c>
      <c r="AW46" s="100">
        <f>'高情景（2001-2060, 2020RMB）'!AW46*$B$73</f>
        <v>10396.645019975318</v>
      </c>
      <c r="AX46" s="100">
        <f>'高情景（2001-2060, 2020RMB）'!AX46*$B$73</f>
        <v>10546.083253461393</v>
      </c>
      <c r="AY46" s="66">
        <f>'高情景（2001-2060, 2020RMB）'!AY46*$B$73</f>
        <v>10682.920029556597</v>
      </c>
      <c r="AZ46" s="65">
        <f>'高情景（2001-2060, 2020RMB）'!AZ46*$B$73</f>
        <v>10806.897798099313</v>
      </c>
      <c r="BA46" s="100">
        <f>'高情景（2001-2060, 2020RMB）'!BA46*$B$73</f>
        <v>10917.818723372038</v>
      </c>
      <c r="BB46" s="100">
        <f>'高情景（2001-2060, 2020RMB）'!BB46*$B$73</f>
        <v>11015.54437977059</v>
      </c>
      <c r="BC46" s="100">
        <f>'高情景（2001-2060, 2020RMB）'!BC46*$B$73</f>
        <v>11099.995003646101</v>
      </c>
      <c r="BD46" s="66">
        <f>'高情景（2001-2060, 2020RMB）'!BD46*$B$73</f>
        <v>11171.148326143515</v>
      </c>
      <c r="BE46" s="100">
        <f>'高情景（2001-2060, 2020RMB）'!BE46*$B$73</f>
        <v>11229.038015394537</v>
      </c>
      <c r="BF46" s="100">
        <f>'高情景（2001-2060, 2020RMB）'!BF46*$B$73</f>
        <v>11273.751759397244</v>
      </c>
      <c r="BG46" s="100">
        <f>'高情景（2001-2060, 2020RMB）'!BG46*$B$73</f>
        <v>11305.429023315912</v>
      </c>
      <c r="BH46" s="100">
        <f>'高情景（2001-2060, 2020RMB）'!BH46*$B$73</f>
        <v>11324.25851676509</v>
      </c>
      <c r="BI46" s="246">
        <f>'高情景（2001-2060, 2020RMB）'!BI46*$B$73</f>
        <v>11330.475407909535</v>
      </c>
    </row>
    <row r="47" spans="1:61" x14ac:dyDescent="0.2">
      <c r="A47" s="23" t="s">
        <v>124</v>
      </c>
      <c r="B47" s="53"/>
      <c r="C47" s="54"/>
      <c r="D47" s="54"/>
      <c r="E47" s="54"/>
      <c r="F47" s="55"/>
      <c r="G47" s="53"/>
      <c r="H47" s="54"/>
      <c r="I47" s="54">
        <f>'高情景（2001-2060, 2020RMB）'!I47*$B$73</f>
        <v>1706.6024804589906</v>
      </c>
      <c r="J47" s="54">
        <f>'高情景（2001-2060, 2020RMB）'!J47*$B$73</f>
        <v>1703.5010482581254</v>
      </c>
      <c r="K47" s="55">
        <f>'高情景（2001-2060, 2020RMB）'!K47*$B$73</f>
        <v>1933.8707410286615</v>
      </c>
      <c r="L47" s="53">
        <f>'高情景（2001-2060, 2020RMB）'!L47*$B$73</f>
        <v>2153.675657808727</v>
      </c>
      <c r="M47" s="54">
        <f>'高情景（2001-2060, 2020RMB）'!M47*$B$73</f>
        <v>2298.3702505757124</v>
      </c>
      <c r="N47" s="54">
        <f>'高情景（2001-2060, 2020RMB）'!N47*$B$73</f>
        <v>2430.0821452448795</v>
      </c>
      <c r="O47" s="54">
        <f>'高情景（2001-2060, 2020RMB）'!O47*$B$73</f>
        <v>2614.0226283800762</v>
      </c>
      <c r="P47" s="54">
        <f>'高情景（2001-2060, 2020RMB）'!P47*$B$73</f>
        <v>2740.3367900106496</v>
      </c>
      <c r="Q47" s="53">
        <f>'高情景（2001-2060, 2020RMB）'!Q47*$B$73</f>
        <v>2941.6791661197531</v>
      </c>
      <c r="R47" s="54">
        <f>'高情景（2001-2060, 2020RMB）'!R47*$B$73</f>
        <v>3388.5062004678171</v>
      </c>
      <c r="S47" s="54">
        <f>'高情景（2001-2060, 2020RMB）'!S47*$B$73</f>
        <v>3815.9156485707945</v>
      </c>
      <c r="T47" s="54">
        <f>'高情景（2001-2060, 2020RMB）'!T47*$B$73</f>
        <v>4021.3431733748421</v>
      </c>
      <c r="U47" s="55">
        <f>'高情景（2001-2060, 2020RMB）'!U47*$B$73</f>
        <v>4189.6426485802067</v>
      </c>
      <c r="V47" s="54">
        <f>'高情景（2001-2060, 2020RMB）'!V47*$B$73</f>
        <v>5047.07826989772</v>
      </c>
      <c r="W47" s="54">
        <f>'高情景（2001-2060, 2020RMB）'!W47*$B$73</f>
        <v>5516.6342563589078</v>
      </c>
      <c r="X47" s="100">
        <f>'高情景（2001-2060, 2020RMB）'!X47*$B$73</f>
        <v>5670.9902293897712</v>
      </c>
      <c r="Y47" s="100">
        <f>'高情景（2001-2060, 2020RMB）'!Y47*$B$73</f>
        <v>6049.7711004935964</v>
      </c>
      <c r="Z47" s="100">
        <f>'高情景（2001-2060, 2020RMB）'!Z47*$B$73</f>
        <v>6517.8326817475881</v>
      </c>
      <c r="AA47" s="65">
        <f>'高情景（2001-2060, 2020RMB）'!AA47*$B$73</f>
        <v>6937.6804426597182</v>
      </c>
      <c r="AB47" s="100">
        <f>'高情景（2001-2060, 2020RMB）'!AB47*$B$73</f>
        <v>7288.3573114086466</v>
      </c>
      <c r="AC47" s="100">
        <f>'高情景（2001-2060, 2020RMB）'!AC47*$B$73</f>
        <v>7588.9287302718258</v>
      </c>
      <c r="AD47" s="100">
        <f>'高情景（2001-2060, 2020RMB）'!AD47*$B$73</f>
        <v>7864.9854308085414</v>
      </c>
      <c r="AE47" s="66">
        <f>'高情景（2001-2060, 2020RMB）'!AE47*$B$73</f>
        <v>8147.2900051009774</v>
      </c>
      <c r="AF47" s="100">
        <f>'高情景（2001-2060, 2020RMB）'!AF47*$B$73</f>
        <v>8463.9121730580082</v>
      </c>
      <c r="AG47" s="100">
        <f>'高情景（2001-2060, 2020RMB）'!AG47*$B$73</f>
        <v>8816.002728531852</v>
      </c>
      <c r="AH47" s="100">
        <f>'高情景（2001-2060, 2020RMB）'!AH47*$B$73</f>
        <v>9196.6253302009573</v>
      </c>
      <c r="AI47" s="100">
        <f>'高情景（2001-2060, 2020RMB）'!AI47*$B$73</f>
        <v>9597.433171472494</v>
      </c>
      <c r="AJ47" s="245">
        <f>'高情景（2001-2060, 2020RMB）'!AJ47*$B$73</f>
        <v>10008.411196798159</v>
      </c>
      <c r="AK47" s="65">
        <f>'高情景（2001-2060, 2020RMB）'!AK47*$B$73</f>
        <v>10419.68207206336</v>
      </c>
      <c r="AL47" s="100">
        <f>'高情景（2001-2060, 2020RMB）'!AL47*$B$73</f>
        <v>10827.989846138882</v>
      </c>
      <c r="AM47" s="100">
        <f>'高情景（2001-2060, 2020RMB）'!AM47*$B$73</f>
        <v>11231.874566189555</v>
      </c>
      <c r="AN47" s="100">
        <f>'高情景（2001-2060, 2020RMB）'!AN47*$B$73</f>
        <v>11629.864943518149</v>
      </c>
      <c r="AO47" s="66">
        <f>'高情景（2001-2060, 2020RMB）'!AO47*$B$73</f>
        <v>12020.488251395016</v>
      </c>
      <c r="AP47" s="100">
        <f>'高情景（2001-2060, 2020RMB）'!AP47*$B$73</f>
        <v>12402.280355385892</v>
      </c>
      <c r="AQ47" s="100">
        <f>'高情景（2001-2060, 2020RMB）'!AQ47*$B$73</f>
        <v>12773.795772177593</v>
      </c>
      <c r="AR47" s="100">
        <f>'高情景（2001-2060, 2020RMB）'!AR47*$B$73</f>
        <v>13133.617652390218</v>
      </c>
      <c r="AS47" s="100">
        <f>'高情景（2001-2060, 2020RMB）'!AS47*$B$73</f>
        <v>13480.367583834384</v>
      </c>
      <c r="AT47" s="100">
        <f>'高情景（2001-2060, 2020RMB）'!AT47*$B$73</f>
        <v>13812.715114089397</v>
      </c>
      <c r="AU47" s="65">
        <f>'高情景（2001-2060, 2020RMB）'!AU47*$B$73</f>
        <v>14129.386895094452</v>
      </c>
      <c r="AV47" s="100">
        <f>'高情景（2001-2060, 2020RMB）'!AV47*$B$73</f>
        <v>14429.17535757776</v>
      </c>
      <c r="AW47" s="100">
        <f>'高情景（2001-2060, 2020RMB）'!AW47*$B$73</f>
        <v>14710.946829502202</v>
      </c>
      <c r="AX47" s="100">
        <f>'高情景（2001-2060, 2020RMB）'!AX47*$B$73</f>
        <v>14973.649020157438</v>
      </c>
      <c r="AY47" s="66">
        <f>'高情景（2001-2060, 2020RMB）'!AY47*$B$73</f>
        <v>15216.317799945127</v>
      </c>
      <c r="AZ47" s="65">
        <f>'高情景（2001-2060, 2020RMB）'!AZ47*$B$73</f>
        <v>15438.083215133793</v>
      </c>
      <c r="BA47" s="100">
        <f>'高情景（2001-2060, 2020RMB）'!BA47*$B$73</f>
        <v>15638.174686743429</v>
      </c>
      <c r="BB47" s="100">
        <f>'高情景（2001-2060, 2020RMB）'!BB47*$B$73</f>
        <v>15815.925353091674</v>
      </c>
      <c r="BC47" s="100">
        <f>'高情景（2001-2060, 2020RMB）'!BC47*$B$73</f>
        <v>15970.775526219299</v>
      </c>
      <c r="BD47" s="66">
        <f>'高情景（2001-2060, 2020RMB）'!BD47*$B$73</f>
        <v>16102.27524324554</v>
      </c>
      <c r="BE47" s="100">
        <f>'高情景（2001-2060, 2020RMB）'!BE47*$B$73</f>
        <v>16210.08590451312</v>
      </c>
      <c r="BF47" s="100">
        <f>'高情景（2001-2060, 2020RMB）'!BF47*$B$73</f>
        <v>16293.981001007109</v>
      </c>
      <c r="BG47" s="100">
        <f>'高情景（2001-2060, 2020RMB）'!BG47*$B$73</f>
        <v>16353.845943817994</v>
      </c>
      <c r="BH47" s="100">
        <f>'高情景（2001-2060, 2020RMB）'!BH47*$B$73</f>
        <v>16389.677018227001</v>
      </c>
      <c r="BI47" s="246">
        <f>'高情景（2001-2060, 2020RMB）'!BI47*$B$73</f>
        <v>16401.579494189686</v>
      </c>
    </row>
    <row r="48" spans="1:61" x14ac:dyDescent="0.2">
      <c r="A48" s="23" t="s">
        <v>42</v>
      </c>
      <c r="B48" s="53"/>
      <c r="C48" s="54"/>
      <c r="D48" s="54"/>
      <c r="E48" s="54"/>
      <c r="F48" s="55"/>
      <c r="G48" s="53"/>
      <c r="H48" s="54"/>
      <c r="I48" s="54">
        <f>'高情景（2001-2060, 2020RMB）'!I48*$B$73</f>
        <v>174.94890796108089</v>
      </c>
      <c r="J48" s="54">
        <f>'高情景（2001-2060, 2020RMB）'!J48*$B$73</f>
        <v>169.15820543043426</v>
      </c>
      <c r="K48" s="55">
        <f>'高情景（2001-2060, 2020RMB）'!K48*$B$73</f>
        <v>196.46933500099175</v>
      </c>
      <c r="L48" s="53">
        <f>'高情景（2001-2060, 2020RMB）'!L48*$B$73</f>
        <v>219.55529259720151</v>
      </c>
      <c r="M48" s="54">
        <f>'高情景（2001-2060, 2020RMB）'!M48*$B$73</f>
        <v>235.35118038279785</v>
      </c>
      <c r="N48" s="54">
        <f>'高情景（2001-2060, 2020RMB）'!N48*$B$73</f>
        <v>249.50909097016776</v>
      </c>
      <c r="O48" s="54">
        <f>'高情景（2001-2060, 2020RMB）'!O48*$B$73</f>
        <v>261.69729116037337</v>
      </c>
      <c r="P48" s="54">
        <f>'高情景（2001-2060, 2020RMB）'!P48*$B$73</f>
        <v>261.68098067397437</v>
      </c>
      <c r="Q48" s="53">
        <f>'高情景（2001-2060, 2020RMB）'!Q48*$B$73</f>
        <v>279.37539782966684</v>
      </c>
      <c r="R48" s="54">
        <f>'高情景（2001-2060, 2020RMB）'!R48*$B$73</f>
        <v>318.13496199016924</v>
      </c>
      <c r="S48" s="54">
        <f>'高情景（2001-2060, 2020RMB）'!S48*$B$73</f>
        <v>336.40604594488298</v>
      </c>
      <c r="T48" s="54">
        <f>'高情景（2001-2060, 2020RMB）'!T48*$B$73</f>
        <v>358.40848198921412</v>
      </c>
      <c r="U48" s="55">
        <f>'高情景（2001-2060, 2020RMB）'!U48*$B$73</f>
        <v>358.49983471901351</v>
      </c>
      <c r="V48" s="54">
        <f>'高情景（2001-2060, 2020RMB）'!V48*$B$73</f>
        <v>418.05813758237923</v>
      </c>
      <c r="W48" s="54">
        <f>'高情景（2001-2060, 2020RMB）'!W48*$B$73</f>
        <v>444.2119594191438</v>
      </c>
      <c r="X48" s="100">
        <f>'高情景（2001-2060, 2020RMB）'!X48*$B$73</f>
        <v>451.66176300683526</v>
      </c>
      <c r="Y48" s="100">
        <f>'高情景（2001-2060, 2020RMB）'!Y48*$B$73</f>
        <v>469.5171755472619</v>
      </c>
      <c r="Z48" s="100">
        <f>'高情景（2001-2060, 2020RMB）'!Z48*$B$73</f>
        <v>490.74751186677599</v>
      </c>
      <c r="AA48" s="65">
        <f>'高情景（2001-2060, 2020RMB）'!AA48*$B$73</f>
        <v>508.85632209510277</v>
      </c>
      <c r="AB48" s="100">
        <f>'高情景（2001-2060, 2020RMB）'!AB48*$B$73</f>
        <v>523.18955191661473</v>
      </c>
      <c r="AC48" s="100">
        <f>'高情景（2001-2060, 2020RMB）'!AC48*$B$73</f>
        <v>534.87800819250754</v>
      </c>
      <c r="AD48" s="100">
        <f>'高情景（2001-2060, 2020RMB）'!AD48*$B$73</f>
        <v>545.23934172630004</v>
      </c>
      <c r="AE48" s="66">
        <f>'高情景（2001-2060, 2020RMB）'!AE48*$B$73</f>
        <v>555.72682759407689</v>
      </c>
      <c r="AF48" s="100">
        <f>'高情景（2001-2060, 2020RMB）'!AF48*$B$73</f>
        <v>567.5953453704758</v>
      </c>
      <c r="AG48" s="100">
        <f>'高情景（2001-2060, 2020RMB）'!AG48*$B$73</f>
        <v>580.90810003018771</v>
      </c>
      <c r="AH48" s="100">
        <f>'高情景（2001-2060, 2020RMB）'!AH48*$B$73</f>
        <v>595.40382560161163</v>
      </c>
      <c r="AI48" s="100">
        <f>'高情景（2001-2060, 2020RMB）'!AI48*$B$73</f>
        <v>610.79549936192996</v>
      </c>
      <c r="AJ48" s="245">
        <f>'高情景（2001-2060, 2020RMB）'!AJ48*$B$73</f>
        <v>626.76464743556721</v>
      </c>
      <c r="AK48" s="65">
        <f>'高情景（2001-2060, 2020RMB）'!AK48*$B$73</f>
        <v>643.01399580011218</v>
      </c>
      <c r="AL48" s="100">
        <f>'高情景（2001-2060, 2020RMB）'!AL48*$B$73</f>
        <v>659.44707677622011</v>
      </c>
      <c r="AM48" s="100">
        <f>'高情景（2001-2060, 2020RMB）'!AM48*$B$73</f>
        <v>676.01720823504752</v>
      </c>
      <c r="AN48" s="100">
        <f>'高情景（2001-2060, 2020RMB）'!AN48*$B$73</f>
        <v>692.67343372245864</v>
      </c>
      <c r="AO48" s="66">
        <f>'高情景（2001-2060, 2020RMB）'!AO48*$B$73</f>
        <v>709.36046832786508</v>
      </c>
      <c r="AP48" s="100">
        <f>'高情景（2001-2060, 2020RMB）'!AP48*$B$73</f>
        <v>726.01868496612246</v>
      </c>
      <c r="AQ48" s="100">
        <f>'高情景（2001-2060, 2020RMB）'!AQ48*$B$73</f>
        <v>742.58414593412851</v>
      </c>
      <c r="AR48" s="100">
        <f>'高情景（2001-2060, 2020RMB）'!AR48*$B$73</f>
        <v>758.988684538445</v>
      </c>
      <c r="AS48" s="100">
        <f>'高情景（2001-2060, 2020RMB）'!AS48*$B$73</f>
        <v>775.1600414229091</v>
      </c>
      <c r="AT48" s="100">
        <f>'高情景（2001-2060, 2020RMB）'!AT48*$B$73</f>
        <v>791.0220599442838</v>
      </c>
      <c r="AU48" s="65">
        <f>'高情景（2001-2060, 2020RMB）'!AU48*$B$73</f>
        <v>806.49494453917384</v>
      </c>
      <c r="AV48" s="100">
        <f>'高情景（2001-2060, 2020RMB）'!AV48*$B$73</f>
        <v>821.49558548779316</v>
      </c>
      <c r="AW48" s="100">
        <f>'高情景（2001-2060, 2020RMB）'!AW48*$B$73</f>
        <v>835.93795280274639</v>
      </c>
      <c r="AX48" s="100">
        <f>'高情景（2001-2060, 2020RMB）'!AX48*$B$73</f>
        <v>849.73356114983255</v>
      </c>
      <c r="AY48" s="66">
        <f>'高情景（2001-2060, 2020RMB）'!AY48*$B$73</f>
        <v>862.79200674134665</v>
      </c>
      <c r="AZ48" s="65">
        <f>'高情景（2001-2060, 2020RMB）'!AZ48*$B$73</f>
        <v>875.02157603360797</v>
      </c>
      <c r="BA48" s="100">
        <f>'高情景（2001-2060, 2020RMB）'!BA48*$B$73</f>
        <v>886.32992481566134</v>
      </c>
      <c r="BB48" s="100">
        <f>'高情景（2001-2060, 2020RMB）'!BB48*$B$73</f>
        <v>896.62482490710443</v>
      </c>
      <c r="BC48" s="100">
        <f>'高情景（2001-2060, 2020RMB）'!BC48*$B$73</f>
        <v>905.81497420567507</v>
      </c>
      <c r="BD48" s="66">
        <f>'高情景（2001-2060, 2020RMB）'!BD48*$B$73</f>
        <v>913.81086426167985</v>
      </c>
      <c r="BE48" s="100">
        <f>'高情景（2001-2060, 2020RMB）'!BE48*$B$73</f>
        <v>920.52569793307714</v>
      </c>
      <c r="BF48" s="100">
        <f>'高情景（2001-2060, 2020RMB）'!BF48*$B$73</f>
        <v>925.87634802442494</v>
      </c>
      <c r="BG48" s="100">
        <f>'高情景（2001-2060, 2020RMB）'!BG48*$B$73</f>
        <v>929.78434617230425</v>
      </c>
      <c r="BH48" s="100">
        <f>'高情景（2001-2060, 2020RMB）'!BH48*$B$73</f>
        <v>932.17688965086097</v>
      </c>
      <c r="BI48" s="246">
        <f>'高情景（2001-2060, 2020RMB）'!BI48*$B$73</f>
        <v>932.98785227940755</v>
      </c>
    </row>
    <row r="49" spans="1:61" x14ac:dyDescent="0.2">
      <c r="A49" s="23" t="s">
        <v>101</v>
      </c>
      <c r="B49" s="53"/>
      <c r="C49" s="54"/>
      <c r="D49" s="54"/>
      <c r="E49" s="54"/>
      <c r="F49" s="55"/>
      <c r="G49" s="53"/>
      <c r="H49" s="54"/>
      <c r="I49" s="54">
        <f>'高情景（2001-2060, 2020RMB）'!I49*$B$73</f>
        <v>73.191384341486625</v>
      </c>
      <c r="J49" s="54">
        <f>'高情景（2001-2060, 2020RMB）'!J49*$B$73</f>
        <v>73.474659653845421</v>
      </c>
      <c r="K49" s="55">
        <f>'高情景（2001-2060, 2020RMB）'!K49*$B$73</f>
        <v>83.624921112940243</v>
      </c>
      <c r="L49" s="53">
        <f>'高情景（2001-2060, 2020RMB）'!L49*$B$73</f>
        <v>95.218972821549272</v>
      </c>
      <c r="M49" s="54">
        <f>'高情景（2001-2060, 2020RMB）'!M49*$B$73</f>
        <v>96.993213780031667</v>
      </c>
      <c r="N49" s="54">
        <f>'高情景（2001-2060, 2020RMB）'!N49*$B$73</f>
        <v>94.258989967267098</v>
      </c>
      <c r="O49" s="54">
        <f>'高情景（2001-2060, 2020RMB）'!O49*$B$73</f>
        <v>95.067933320263947</v>
      </c>
      <c r="P49" s="54">
        <f>'高情景（2001-2060, 2020RMB）'!P49*$B$73</f>
        <v>95.693349747696558</v>
      </c>
      <c r="Q49" s="53">
        <f>'高情景（2001-2060, 2020RMB）'!Q49*$B$73</f>
        <v>98.428540730725757</v>
      </c>
      <c r="R49" s="54">
        <f>'高情景（2001-2060, 2020RMB）'!R49*$B$73</f>
        <v>105.50856697718477</v>
      </c>
      <c r="S49" s="54">
        <f>'高情景（2001-2060, 2020RMB）'!S49*$B$73</f>
        <v>108.5215335751294</v>
      </c>
      <c r="T49" s="54">
        <f>'高情景（2001-2060, 2020RMB）'!T49*$B$73</f>
        <v>107.45795578155793</v>
      </c>
      <c r="U49" s="55">
        <f>'高情景（2001-2060, 2020RMB）'!U49*$B$73</f>
        <v>100.10482337303415</v>
      </c>
      <c r="V49" s="54">
        <f>'高情景（2001-2060, 2020RMB）'!V49*$B$73</f>
        <v>113.81705420803372</v>
      </c>
      <c r="W49" s="54">
        <f>'高情景（2001-2060, 2020RMB）'!W49*$B$73</f>
        <v>124.98414275926726</v>
      </c>
      <c r="X49" s="100">
        <f>'高情景（2001-2060, 2020RMB）'!X49*$B$73</f>
        <v>126.29644741959278</v>
      </c>
      <c r="Y49" s="100">
        <f>'高情景（2001-2060, 2020RMB）'!Y49*$B$73</f>
        <v>129.63155836152285</v>
      </c>
      <c r="Z49" s="100">
        <f>'高情景（2001-2060, 2020RMB）'!Z49*$B$73</f>
        <v>134.08499036397302</v>
      </c>
      <c r="AA49" s="65">
        <f>'高情景（2001-2060, 2020RMB）'!AA49*$B$73</f>
        <v>138.83177453490512</v>
      </c>
      <c r="AB49" s="100">
        <f>'高情景（2001-2060, 2020RMB）'!AB49*$B$73</f>
        <v>143.62118848471854</v>
      </c>
      <c r="AC49" s="100">
        <f>'高情景（2001-2060, 2020RMB）'!AC49*$B$73</f>
        <v>148.34529562541582</v>
      </c>
      <c r="AD49" s="100">
        <f>'高情景（2001-2060, 2020RMB）'!AD49*$B$73</f>
        <v>152.883054176889</v>
      </c>
      <c r="AE49" s="66">
        <f>'高情景（2001-2060, 2020RMB）'!AE49*$B$73</f>
        <v>157.10135122307133</v>
      </c>
      <c r="AF49" s="100">
        <f>'高情景（2001-2060, 2020RMB）'!AF49*$B$73</f>
        <v>160.88271563013285</v>
      </c>
      <c r="AG49" s="100">
        <f>'高情景（2001-2060, 2020RMB）'!AG49*$B$73</f>
        <v>164.20958135548659</v>
      </c>
      <c r="AH49" s="100">
        <f>'高情景（2001-2060, 2020RMB）'!AH49*$B$73</f>
        <v>167.09643607440722</v>
      </c>
      <c r="AI49" s="100">
        <f>'高情景（2001-2060, 2020RMB）'!AI49*$B$73</f>
        <v>169.56468919635839</v>
      </c>
      <c r="AJ49" s="245">
        <f>'高情景（2001-2060, 2020RMB）'!AJ49*$B$73</f>
        <v>171.64183038474209</v>
      </c>
      <c r="AK49" s="65">
        <f>'高情景（2001-2060, 2020RMB）'!AK49*$B$73</f>
        <v>173.35667028857239</v>
      </c>
      <c r="AL49" s="100">
        <f>'高情景（2001-2060, 2020RMB）'!AL49*$B$73</f>
        <v>174.72656519057901</v>
      </c>
      <c r="AM49" s="100">
        <f>'高情景（2001-2060, 2020RMB）'!AM49*$B$73</f>
        <v>175.76799982532668</v>
      </c>
      <c r="AN49" s="100">
        <f>'高情景（2001-2060, 2020RMB）'!AN49*$B$73</f>
        <v>176.49999409296979</v>
      </c>
      <c r="AO49" s="66">
        <f>'高情景（2001-2060, 2020RMB）'!AO49*$B$73</f>
        <v>176.94370566943874</v>
      </c>
      <c r="AP49" s="100">
        <f>'高情景（2001-2060, 2020RMB）'!AP49*$B$73</f>
        <v>177.1220398290092</v>
      </c>
      <c r="AQ49" s="100">
        <f>'高情景（2001-2060, 2020RMB）'!AQ49*$B$73</f>
        <v>177.0592746628173</v>
      </c>
      <c r="AR49" s="100">
        <f>'高情景（2001-2060, 2020RMB）'!AR49*$B$73</f>
        <v>176.78070859469219</v>
      </c>
      <c r="AS49" s="100">
        <f>'高情景（2001-2060, 2020RMB）'!AS49*$B$73</f>
        <v>176.31233579691397</v>
      </c>
      <c r="AT49" s="100">
        <f>'高情景（2001-2060, 2020RMB）'!AT49*$B$73</f>
        <v>175.68055384259739</v>
      </c>
      <c r="AU49" s="65">
        <f>'高情景（2001-2060, 2020RMB）'!AU49*$B$73</f>
        <v>174.91190673916716</v>
      </c>
      <c r="AV49" s="100">
        <f>'高情景（2001-2060, 2020RMB）'!AV49*$B$73</f>
        <v>174.0328654009526</v>
      </c>
      <c r="AW49" s="100">
        <f>'高情景（2001-2060, 2020RMB）'!AW49*$B$73</f>
        <v>173.06964666194955</v>
      </c>
      <c r="AX49" s="100">
        <f>'高情景（2001-2060, 2020RMB）'!AX49*$B$73</f>
        <v>172.04807111808154</v>
      </c>
      <c r="AY49" s="66">
        <f>'高情景（2001-2060, 2020RMB）'!AY49*$B$73</f>
        <v>170.99345943075397</v>
      </c>
      <c r="AZ49" s="65">
        <f>'高情景（2001-2060, 2020RMB）'!AZ49*$B$73</f>
        <v>169.93056622324485</v>
      </c>
      <c r="BA49" s="100">
        <f>'高情景（2001-2060, 2020RMB）'!BA49*$B$73</f>
        <v>168.88355035698041</v>
      </c>
      <c r="BB49" s="100">
        <f>'高情景（2001-2060, 2020RMB）'!BB49*$B$73</f>
        <v>167.87598018116861</v>
      </c>
      <c r="BC49" s="100">
        <f>'高情景（2001-2060, 2020RMB）'!BC49*$B$73</f>
        <v>166.93087229955935</v>
      </c>
      <c r="BD49" s="66">
        <f>'高情景（2001-2060, 2020RMB）'!BD49*$B$73</f>
        <v>166.07076248434282</v>
      </c>
      <c r="BE49" s="100">
        <f>'高情景（2001-2060, 2020RMB）'!BE49*$B$73</f>
        <v>165.31780758149731</v>
      </c>
      <c r="BF49" s="100">
        <f>'高情景（2001-2060, 2020RMB）'!BF49*$B$73</f>
        <v>164.69391758761293</v>
      </c>
      <c r="BG49" s="100">
        <f>'高情景（2001-2060, 2020RMB）'!BG49*$B$73</f>
        <v>164.22091753073929</v>
      </c>
      <c r="BH49" s="100">
        <f>'高情景（2001-2060, 2020RMB）'!BH49*$B$73</f>
        <v>163.92073935557985</v>
      </c>
      <c r="BI49" s="246">
        <f>'高情景（2001-2060, 2020RMB）'!BI49*$B$73</f>
        <v>163.81564469868525</v>
      </c>
    </row>
    <row r="50" spans="1:61" x14ac:dyDescent="0.2">
      <c r="A50" s="23" t="s">
        <v>102</v>
      </c>
      <c r="B50" s="53"/>
      <c r="C50" s="54"/>
      <c r="D50" s="54"/>
      <c r="E50" s="54"/>
      <c r="F50" s="55"/>
      <c r="G50" s="53"/>
      <c r="H50" s="54"/>
      <c r="I50" s="54">
        <f>'高情景（2001-2060, 2020RMB）'!I50*$B$73</f>
        <v>38.268905171653408</v>
      </c>
      <c r="J50" s="54">
        <f>'高情景（2001-2060, 2020RMB）'!J50*$B$73</f>
        <v>46.833211685533172</v>
      </c>
      <c r="K50" s="55">
        <f>'高情景（2001-2060, 2020RMB）'!K50*$B$73</f>
        <v>57.80561397974823</v>
      </c>
      <c r="L50" s="53">
        <f>'高情景（2001-2060, 2020RMB）'!L50*$B$73</f>
        <v>64.764645035532666</v>
      </c>
      <c r="M50" s="54">
        <f>'高情景（2001-2060, 2020RMB）'!M50*$B$73</f>
        <v>70.965520559665123</v>
      </c>
      <c r="N50" s="54">
        <f>'高情景（2001-2060, 2020RMB）'!N50*$B$73</f>
        <v>77.796310354086884</v>
      </c>
      <c r="O50" s="54">
        <f>'高情景（2001-2060, 2020RMB）'!O50*$B$73</f>
        <v>86.892132718429352</v>
      </c>
      <c r="P50" s="54">
        <f>'高情景（2001-2060, 2020RMB）'!P50*$B$73</f>
        <v>99.251999418529735</v>
      </c>
      <c r="Q50" s="53">
        <f>'高情景（2001-2060, 2020RMB）'!Q50*$B$73</f>
        <v>104.80094610845228</v>
      </c>
      <c r="R50" s="54">
        <f>'高情景（2001-2060, 2020RMB）'!R50*$B$73</f>
        <v>107.56571695122068</v>
      </c>
      <c r="S50" s="54">
        <f>'高情景（2001-2060, 2020RMB）'!S50*$B$73</f>
        <v>111.70845905906732</v>
      </c>
      <c r="T50" s="54">
        <f>'高情景（2001-2060, 2020RMB）'!T50*$B$73</f>
        <v>121.81502945383929</v>
      </c>
      <c r="U50" s="55">
        <f>'高情景（2001-2060, 2020RMB）'!U50*$B$73</f>
        <v>121.02120146583695</v>
      </c>
      <c r="V50" s="54">
        <f>'高情景（2001-2060, 2020RMB）'!V50*$B$73</f>
        <v>164.0597870260292</v>
      </c>
      <c r="W50" s="54">
        <f>'高情景（2001-2060, 2020RMB）'!W50*$B$73</f>
        <v>204.32170048770587</v>
      </c>
      <c r="X50" s="100">
        <f>'高情景（2001-2060, 2020RMB）'!X50*$B$73</f>
        <v>212.55556167378916</v>
      </c>
      <c r="Y50" s="100">
        <f>'高情景（2001-2060, 2020RMB）'!Y50*$B$73</f>
        <v>233.68946915636266</v>
      </c>
      <c r="Z50" s="100">
        <f>'高情景（2001-2060, 2020RMB）'!Z50*$B$73</f>
        <v>262.03155887995825</v>
      </c>
      <c r="AA50" s="65">
        <f>'高情景（2001-2060, 2020RMB）'!AA50*$B$73</f>
        <v>291.02561999215254</v>
      </c>
      <c r="AB50" s="100">
        <f>'高情景（2001-2060, 2020RMB）'!AB50*$B$73</f>
        <v>319.00132343385508</v>
      </c>
      <c r="AC50" s="100">
        <f>'高情景（2001-2060, 2020RMB）'!AC50*$B$73</f>
        <v>346.04624094835134</v>
      </c>
      <c r="AD50" s="100">
        <f>'高情景（2001-2060, 2020RMB）'!AD50*$B$73</f>
        <v>372.52285844776929</v>
      </c>
      <c r="AE50" s="66">
        <f>'高情景（2001-2060, 2020RMB）'!AE50*$B$73</f>
        <v>399.06680822935505</v>
      </c>
      <c r="AF50" s="100">
        <f>'高情景（2001-2060, 2020RMB）'!AF50*$B$73</f>
        <v>426.41033054569374</v>
      </c>
      <c r="AG50" s="100">
        <f>'高情景（2001-2060, 2020RMB）'!AG50*$B$73</f>
        <v>454.76805833274011</v>
      </c>
      <c r="AH50" s="100">
        <f>'高情景（2001-2060, 2020RMB）'!AH50*$B$73</f>
        <v>484.21897046047008</v>
      </c>
      <c r="AI50" s="100">
        <f>'高情景（2001-2060, 2020RMB）'!AI50*$B$73</f>
        <v>514.86425636246395</v>
      </c>
      <c r="AJ50" s="245">
        <f>'高情景（2001-2060, 2020RMB）'!AJ50*$B$73</f>
        <v>546.82991701760875</v>
      </c>
      <c r="AK50" s="65">
        <f>'高情景（2001-2060, 2020RMB）'!AK50*$B$73</f>
        <v>580.23358409487992</v>
      </c>
      <c r="AL50" s="100">
        <f>'高情景（2001-2060, 2020RMB）'!AL50*$B$73</f>
        <v>615.06220124194681</v>
      </c>
      <c r="AM50" s="100">
        <f>'高情景（2001-2060, 2020RMB）'!AM50*$B$73</f>
        <v>651.25085752257871</v>
      </c>
      <c r="AN50" s="100">
        <f>'高情景（2001-2060, 2020RMB）'!AN50*$B$73</f>
        <v>688.71284954539703</v>
      </c>
      <c r="AO50" s="66">
        <f>'高情景（2001-2060, 2020RMB）'!AO50*$B$73</f>
        <v>727.33784407666576</v>
      </c>
      <c r="AP50" s="100">
        <f>'高情景（2001-2060, 2020RMB）'!AP50*$B$73</f>
        <v>766.99020731621169</v>
      </c>
      <c r="AQ50" s="100">
        <f>'高情景（2001-2060, 2020RMB）'!AQ50*$B$73</f>
        <v>807.50756926178644</v>
      </c>
      <c r="AR50" s="100">
        <f>'高情景（2001-2060, 2020RMB）'!AR50*$B$73</f>
        <v>848.69969717573088</v>
      </c>
      <c r="AS50" s="100">
        <f>'高情景（2001-2060, 2020RMB）'!AS50*$B$73</f>
        <v>890.34775625832481</v>
      </c>
      <c r="AT50" s="100">
        <f>'高情景（2001-2060, 2020RMB）'!AT50*$B$73</f>
        <v>932.20403774866713</v>
      </c>
      <c r="AU50" s="65">
        <f>'高情景（2001-2060, 2020RMB）'!AU50*$B$73</f>
        <v>973.99223432856036</v>
      </c>
      <c r="AV50" s="100">
        <f>'高情景（2001-2060, 2020RMB）'!AV50*$B$73</f>
        <v>1015.408339421985</v>
      </c>
      <c r="AW50" s="100">
        <f>'高情景（2001-2060, 2020RMB）'!AW50*$B$73</f>
        <v>1056.1222403263309</v>
      </c>
      <c r="AX50" s="100">
        <f>'高情景（2001-2060, 2020RMB）'!AX50*$B$73</f>
        <v>1095.7800647180916</v>
      </c>
      <c r="AY50" s="66">
        <f>'高情景（2001-2060, 2020RMB）'!AY50*$B$73</f>
        <v>1134.0073256892897</v>
      </c>
      <c r="AZ50" s="65">
        <f>'高情景（2001-2060, 2020RMB）'!AZ50*$B$73</f>
        <v>1170.4128919801951</v>
      </c>
      <c r="BA50" s="100">
        <f>'高情景（2001-2060, 2020RMB）'!BA50*$B$73</f>
        <v>1204.5937875487932</v>
      </c>
      <c r="BB50" s="100">
        <f>'高情景（2001-2060, 2020RMB）'!BB50*$B$73</f>
        <v>1236.1407983409827</v>
      </c>
      <c r="BC50" s="100">
        <f>'高情景（2001-2060, 2020RMB）'!BC50*$B$73</f>
        <v>1264.6448346213931</v>
      </c>
      <c r="BD50" s="66">
        <f>'高情景（2001-2060, 2020RMB）'!BD50*$B$73</f>
        <v>1289.7039652734213</v>
      </c>
      <c r="BE50" s="100">
        <f>'高情景（2001-2060, 2020RMB）'!BE50*$B$73</f>
        <v>1310.9310071200537</v>
      </c>
      <c r="BF50" s="100">
        <f>'高情景（2001-2060, 2020RMB）'!BF50*$B$73</f>
        <v>1327.9615188448702</v>
      </c>
      <c r="BG50" s="100">
        <f>'高情景（2001-2060, 2020RMB）'!BG50*$B$73</f>
        <v>1340.4620170142466</v>
      </c>
      <c r="BH50" s="100">
        <f>'高情景（2001-2060, 2020RMB）'!BH50*$B$73</f>
        <v>1348.138202694942</v>
      </c>
      <c r="BI50" s="246">
        <f>'高情景（2001-2060, 2020RMB）'!BI50*$B$73</f>
        <v>1350.7429630020163</v>
      </c>
    </row>
    <row r="51" spans="1:61" x14ac:dyDescent="0.2">
      <c r="A51" s="23" t="s">
        <v>103</v>
      </c>
      <c r="B51" s="53"/>
      <c r="C51" s="54"/>
      <c r="D51" s="54"/>
      <c r="E51" s="54"/>
      <c r="F51" s="55"/>
      <c r="G51" s="53"/>
      <c r="H51" s="54"/>
      <c r="I51" s="54">
        <f>'高情景（2001-2060, 2020RMB）'!I51*$B$73</f>
        <v>22.452835911654002</v>
      </c>
      <c r="J51" s="54">
        <f>'高情景（2001-2060, 2020RMB）'!J51*$B$73</f>
        <v>23.412379173753692</v>
      </c>
      <c r="K51" s="55">
        <f>'高情景（2001-2060, 2020RMB）'!K51*$B$73</f>
        <v>27.055965524115788</v>
      </c>
      <c r="L51" s="53">
        <f>'高情景（2001-2060, 2020RMB）'!L51*$B$73</f>
        <v>30.625116401895806</v>
      </c>
      <c r="M51" s="54">
        <f>'高情景（2001-2060, 2020RMB）'!M51*$B$73</f>
        <v>32.536888744587912</v>
      </c>
      <c r="N51" s="54">
        <f>'高情景（2001-2060, 2020RMB）'!N51*$B$73</f>
        <v>35.699637404168797</v>
      </c>
      <c r="O51" s="54">
        <f>'高情景（2001-2060, 2020RMB）'!O51*$B$73</f>
        <v>38.367627851350051</v>
      </c>
      <c r="P51" s="54">
        <f>'高情景（2001-2060, 2020RMB）'!P51*$B$73</f>
        <v>39.602824835326153</v>
      </c>
      <c r="Q51" s="53">
        <f>'高情景（2001-2060, 2020RMB）'!Q51*$B$73</f>
        <v>41.15991326248249</v>
      </c>
      <c r="R51" s="54">
        <f>'高情景（2001-2060, 2020RMB）'!R51*$B$73</f>
        <v>45.745408371569674</v>
      </c>
      <c r="S51" s="54">
        <f>'高情景（2001-2060, 2020RMB）'!S51*$B$73</f>
        <v>50.832278851937239</v>
      </c>
      <c r="T51" s="54">
        <f>'高情景（2001-2060, 2020RMB）'!T51*$B$73</f>
        <v>55.823300807607737</v>
      </c>
      <c r="U51" s="55">
        <f>'高情景（2001-2060, 2020RMB）'!U51*$B$73</f>
        <v>52.219430202324659</v>
      </c>
      <c r="V51" s="54">
        <f>'高情景（2001-2060, 2020RMB）'!V51*$B$73</f>
        <v>57.360679492383881</v>
      </c>
      <c r="W51" s="54">
        <f>'高情景（2001-2060, 2020RMB）'!W51*$B$73</f>
        <v>65.377607731033848</v>
      </c>
      <c r="X51" s="100">
        <f>'高情景（2001-2060, 2020RMB）'!X51*$B$73</f>
        <v>67.052272199356494</v>
      </c>
      <c r="Y51" s="100">
        <f>'高情景（2001-2060, 2020RMB）'!Y51*$B$73</f>
        <v>71.281975900826438</v>
      </c>
      <c r="Z51" s="100">
        <f>'高情景（2001-2060, 2020RMB）'!Z51*$B$73</f>
        <v>76.832847100374536</v>
      </c>
      <c r="AA51" s="65">
        <f>'高情景（2001-2060, 2020RMB）'!AA51*$B$73</f>
        <v>82.453502206786126</v>
      </c>
      <c r="AB51" s="100">
        <f>'高情景（2001-2060, 2020RMB）'!AB51*$B$73</f>
        <v>87.8535896005762</v>
      </c>
      <c r="AC51" s="100">
        <f>'高情景（2001-2060, 2020RMB）'!AC51*$B$73</f>
        <v>93.039246522476375</v>
      </c>
      <c r="AD51" s="100">
        <f>'高情景（2001-2060, 2020RMB）'!AD51*$B$73</f>
        <v>98.038616487736959</v>
      </c>
      <c r="AE51" s="66">
        <f>'高情景（2001-2060, 2020RMB）'!AE51*$B$73</f>
        <v>102.90122026265099</v>
      </c>
      <c r="AF51" s="100">
        <f>'高情景（2001-2060, 2020RMB）'!AF51*$B$73</f>
        <v>107.68254257856758</v>
      </c>
      <c r="AG51" s="100">
        <f>'高情景（2001-2060, 2020RMB）'!AG51*$B$73</f>
        <v>112.39439103150873</v>
      </c>
      <c r="AH51" s="100">
        <f>'高情景（2001-2060, 2020RMB）'!AH51*$B$73</f>
        <v>117.0395623239168</v>
      </c>
      <c r="AI51" s="100">
        <f>'高情景（2001-2060, 2020RMB）'!AI51*$B$73</f>
        <v>121.62521070201605</v>
      </c>
      <c r="AJ51" s="245">
        <f>'高情景（2001-2060, 2020RMB）'!AJ51*$B$73</f>
        <v>126.16286454801524</v>
      </c>
      <c r="AK51" s="65">
        <f>'高情景（2001-2060, 2020RMB）'!AK51*$B$73</f>
        <v>130.66288555373498</v>
      </c>
      <c r="AL51" s="100">
        <f>'高情景（2001-2060, 2020RMB）'!AL51*$B$73</f>
        <v>135.11633364652076</v>
      </c>
      <c r="AM51" s="100">
        <f>'高情景（2001-2060, 2020RMB）'!AM51*$B$73</f>
        <v>139.5089580232071</v>
      </c>
      <c r="AN51" s="100">
        <f>'高情景（2001-2060, 2020RMB）'!AN51*$B$73</f>
        <v>143.8264314768162</v>
      </c>
      <c r="AO51" s="66">
        <f>'高情景（2001-2060, 2020RMB）'!AO51*$B$73</f>
        <v>148.05443269097765</v>
      </c>
      <c r="AP51" s="100">
        <f>'高情景（2001-2060, 2020RMB）'!AP51*$B$73</f>
        <v>152.17872985182532</v>
      </c>
      <c r="AQ51" s="100">
        <f>'高情景（2001-2060, 2020RMB）'!AQ51*$B$73</f>
        <v>156.18526485643508</v>
      </c>
      <c r="AR51" s="100">
        <f>'高情景（2001-2060, 2020RMB）'!AR51*$B$73</f>
        <v>160.06023738407694</v>
      </c>
      <c r="AS51" s="100">
        <f>'高情景（2001-2060, 2020RMB）'!AS51*$B$73</f>
        <v>163.79018809236857</v>
      </c>
      <c r="AT51" s="100">
        <f>'高情景（2001-2060, 2020RMB）'!AT51*$B$73</f>
        <v>167.36208020489323</v>
      </c>
      <c r="AU51" s="65">
        <f>'高情景（2001-2060, 2020RMB）'!AU51*$B$73</f>
        <v>170.76337876996496</v>
      </c>
      <c r="AV51" s="100">
        <f>'高情景（2001-2060, 2020RMB）'!AV51*$B$73</f>
        <v>173.9821268917579</v>
      </c>
      <c r="AW51" s="100">
        <f>'高情景（2001-2060, 2020RMB）'!AW51*$B$73</f>
        <v>177.00701826469708</v>
      </c>
      <c r="AX51" s="100">
        <f>'高情景（2001-2060, 2020RMB）'!AX51*$B$73</f>
        <v>179.827465379394</v>
      </c>
      <c r="AY51" s="66">
        <f>'高情景（2001-2060, 2020RMB）'!AY51*$B$73</f>
        <v>182.43366281296369</v>
      </c>
      <c r="AZ51" s="65">
        <f>'高情景（2001-2060, 2020RMB）'!AZ51*$B$73</f>
        <v>184.81664506766398</v>
      </c>
      <c r="BA51" s="100">
        <f>'高情景（2001-2060, 2020RMB）'!BA51*$B$73</f>
        <v>186.96833847871531</v>
      </c>
      <c r="BB51" s="100">
        <f>'高情景（2001-2060, 2020RMB）'!BB51*$B$73</f>
        <v>188.88160677409869</v>
      </c>
      <c r="BC51" s="100">
        <f>'高情景（2001-2060, 2020RMB）'!BC51*$B$73</f>
        <v>190.550289935244</v>
      </c>
      <c r="BD51" s="66">
        <f>'高情景（2001-2060, 2020RMB）'!BD51*$B$73</f>
        <v>191.96923607687393</v>
      </c>
      <c r="BE51" s="100">
        <f>'高情景（2001-2060, 2020RMB）'!BE51*$B$73</f>
        <v>193.13432613596913</v>
      </c>
      <c r="BF51" s="100">
        <f>'高情景（2001-2060, 2020RMB）'!BF51*$B$73</f>
        <v>194.0424912328709</v>
      </c>
      <c r="BG51" s="100">
        <f>'高情景（2001-2060, 2020RMB）'!BG51*$B$73</f>
        <v>194.69172264100834</v>
      </c>
      <c r="BH51" s="100">
        <f>'高情景（2001-2060, 2020RMB）'!BH51*$B$73</f>
        <v>195.08107437468755</v>
      </c>
      <c r="BI51" s="246">
        <f>'高情景（2001-2060, 2020RMB）'!BI51*$B$73</f>
        <v>195.21065847589301</v>
      </c>
    </row>
    <row r="52" spans="1:61" x14ac:dyDescent="0.2">
      <c r="A52" s="23" t="s">
        <v>104</v>
      </c>
      <c r="B52" s="53"/>
      <c r="C52" s="54"/>
      <c r="D52" s="54"/>
      <c r="E52" s="54"/>
      <c r="F52" s="55"/>
      <c r="G52" s="53"/>
      <c r="H52" s="54"/>
      <c r="I52" s="54">
        <f>'高情景（2001-2060, 2020RMB）'!I52*$B$73</f>
        <v>1466.9497714236093</v>
      </c>
      <c r="J52" s="54">
        <f>'高情景（2001-2060, 2020RMB）'!J52*$B$73</f>
        <v>1474.0179441560417</v>
      </c>
      <c r="K52" s="55">
        <f>'高情景（2001-2060, 2020RMB）'!K52*$B$73</f>
        <v>1588.8989412835126</v>
      </c>
      <c r="L52" s="53">
        <f>'高情景（2001-2060, 2020RMB）'!L52*$B$73</f>
        <v>1680.9431100365668</v>
      </c>
      <c r="M52" s="54">
        <f>'高情景（2001-2060, 2020RMB）'!M52*$B$73</f>
        <v>1680.2596337294835</v>
      </c>
      <c r="N52" s="54">
        <f>'高情景（2001-2060, 2020RMB）'!N52*$B$73</f>
        <v>1695.144439478476</v>
      </c>
      <c r="O52" s="54">
        <f>'高情景（2001-2060, 2020RMB）'!O52*$B$73</f>
        <v>1660.9369108534145</v>
      </c>
      <c r="P52" s="54">
        <f>'高情景（2001-2060, 2020RMB）'!P52*$B$73</f>
        <v>1583.6219721367613</v>
      </c>
      <c r="Q52" s="53">
        <f>'高情景（2001-2060, 2020RMB）'!Q52*$B$73</f>
        <v>1619.613841507062</v>
      </c>
      <c r="R52" s="54">
        <f>'高情景（2001-2060, 2020RMB）'!R52*$B$73</f>
        <v>1767.2620779648926</v>
      </c>
      <c r="S52" s="54">
        <f>'高情景（2001-2060, 2020RMB）'!S52*$B$73</f>
        <v>1928.5876837904223</v>
      </c>
      <c r="T52" s="54">
        <f>'高情景（2001-2060, 2020RMB）'!T52*$B$73</f>
        <v>1980.3465919708456</v>
      </c>
      <c r="U52" s="55">
        <f>'高情景（2001-2060, 2020RMB）'!U52*$B$73</f>
        <v>1952.1155968033461</v>
      </c>
      <c r="V52" s="54">
        <f>'高情景（2001-2060, 2020RMB）'!V52*$B$73</f>
        <v>2254.0667697181825</v>
      </c>
      <c r="W52" s="54">
        <f>'高情景（2001-2060, 2020RMB）'!W52*$B$73</f>
        <v>2406.5305171590167</v>
      </c>
      <c r="X52" s="100">
        <f>'高情景（2001-2060, 2020RMB）'!X52*$B$73</f>
        <v>2482.0321882316407</v>
      </c>
      <c r="Y52" s="100">
        <f>'高情景（2001-2060, 2020RMB）'!Y52*$B$73</f>
        <v>2666.9892688540158</v>
      </c>
      <c r="Z52" s="100">
        <f>'高情景（2001-2060, 2020RMB）'!Z52*$B$73</f>
        <v>2893.8870488723769</v>
      </c>
      <c r="AA52" s="65">
        <f>'高情景（2001-2060, 2020RMB）'!AA52*$B$73</f>
        <v>3092.4448157157099</v>
      </c>
      <c r="AB52" s="100">
        <f>'高情景（2001-2060, 2020RMB）'!AB52*$B$73</f>
        <v>3252.7900739206952</v>
      </c>
      <c r="AC52" s="100">
        <f>'高情景（2001-2060, 2020RMB）'!AC52*$B$73</f>
        <v>3386.7444591157705</v>
      </c>
      <c r="AD52" s="100">
        <f>'高情景（2001-2060, 2020RMB）'!AD52*$B$73</f>
        <v>3510.102165176364</v>
      </c>
      <c r="AE52" s="66">
        <f>'高情景（2001-2060, 2020RMB）'!AE52*$B$73</f>
        <v>3641.7207518537202</v>
      </c>
      <c r="AF52" s="100">
        <f>'高情景（2001-2060, 2020RMB）'!AF52*$B$73</f>
        <v>3798.7183939493311</v>
      </c>
      <c r="AG52" s="100">
        <f>'高情景（2001-2060, 2020RMB）'!AG52*$B$73</f>
        <v>3981.3169432536524</v>
      </c>
      <c r="AH52" s="100">
        <f>'高情景（2001-2060, 2020RMB）'!AH52*$B$73</f>
        <v>4184.5293320928322</v>
      </c>
      <c r="AI52" s="100">
        <f>'高情景（2001-2060, 2020RMB）'!AI52*$B$73</f>
        <v>4402.1791342369952</v>
      </c>
      <c r="AJ52" s="245">
        <f>'高情景（2001-2060, 2020RMB）'!AJ52*$B$73</f>
        <v>4626.5904162685802</v>
      </c>
      <c r="AK52" s="65">
        <f>'高情景（2001-2060, 2020RMB）'!AK52*$B$73</f>
        <v>4849.9954208548324</v>
      </c>
      <c r="AL52" s="100">
        <f>'高情景（2001-2060, 2020RMB）'!AL52*$B$73</f>
        <v>5069.8823169855041</v>
      </c>
      <c r="AM52" s="100">
        <f>'高情景（2001-2060, 2020RMB）'!AM52*$B$73</f>
        <v>5285.2278209965989</v>
      </c>
      <c r="AN52" s="100">
        <f>'高情景（2001-2060, 2020RMB）'!AN52*$B$73</f>
        <v>5495.0524086697578</v>
      </c>
      <c r="AO52" s="66">
        <f>'高情景（2001-2060, 2020RMB）'!AO52*$B$73</f>
        <v>5698.4306386015487</v>
      </c>
      <c r="AP52" s="100">
        <f>'高情景（2001-2060, 2020RMB）'!AP52*$B$73</f>
        <v>5894.5004303621754</v>
      </c>
      <c r="AQ52" s="100">
        <f>'高情景（2001-2060, 2020RMB）'!AQ52*$B$73</f>
        <v>6082.4711749667285</v>
      </c>
      <c r="AR52" s="100">
        <f>'高情景（2001-2060, 2020RMB）'!AR52*$B$73</f>
        <v>6261.6305860561079</v>
      </c>
      <c r="AS52" s="100">
        <f>'高情景（2001-2060, 2020RMB）'!AS52*$B$73</f>
        <v>6431.3502314922225</v>
      </c>
      <c r="AT52" s="100">
        <f>'高情景（2001-2060, 2020RMB）'!AT52*$B$73</f>
        <v>6591.0897159000233</v>
      </c>
      <c r="AU52" s="65">
        <f>'高情景（2001-2060, 2020RMB）'!AU52*$B$73</f>
        <v>6740.3995142111407</v>
      </c>
      <c r="AV52" s="100">
        <f>'高情景（2001-2060, 2020RMB）'!AV52*$B$73</f>
        <v>6878.9224837636575</v>
      </c>
      <c r="AW52" s="100">
        <f>'高情景（2001-2060, 2020RMB）'!AW52*$B$73</f>
        <v>7006.3941073981414</v>
      </c>
      <c r="AX52" s="100">
        <f>'高情景（2001-2060, 2020RMB）'!AX52*$B$73</f>
        <v>7122.6415418023535</v>
      </c>
      <c r="AY52" s="66">
        <f>'高情景（2001-2060, 2020RMB）'!AY52*$B$73</f>
        <v>7227.5815637739715</v>
      </c>
      <c r="AZ52" s="65">
        <f>'高情景（2001-2060, 2020RMB）'!AZ52*$B$73</f>
        <v>7321.2175219023211</v>
      </c>
      <c r="BA52" s="100">
        <f>'高情景（2001-2060, 2020RMB）'!BA52*$B$73</f>
        <v>7403.6354123553374</v>
      </c>
      <c r="BB52" s="100">
        <f>'高情景（2001-2060, 2020RMB）'!BB52*$B$73</f>
        <v>7474.9992050469646</v>
      </c>
      <c r="BC52" s="100">
        <f>'高情景（2001-2060, 2020RMB）'!BC52*$B$73</f>
        <v>7535.5455506072649</v>
      </c>
      <c r="BD52" s="66">
        <f>'高情景（2001-2060, 2020RMB）'!BD52*$B$73</f>
        <v>7585.5779995194898</v>
      </c>
      <c r="BE52" s="100">
        <f>'高情景（2001-2060, 2020RMB）'!BE52*$B$73</f>
        <v>7625.4608628292544</v>
      </c>
      <c r="BF52" s="100">
        <f>'高情景（2001-2060, 2020RMB）'!BF52*$B$73</f>
        <v>7655.612839326127</v>
      </c>
      <c r="BG52" s="100">
        <f>'高情景（2001-2060, 2020RMB）'!BG52*$B$73</f>
        <v>7676.5005274324649</v>
      </c>
      <c r="BH52" s="100">
        <f>'高情景（2001-2060, 2020RMB）'!BH52*$B$73</f>
        <v>7688.6319316129802</v>
      </c>
      <c r="BI52" s="246">
        <f>'高情景（2001-2060, 2020RMB）'!BI52*$B$73</f>
        <v>7692.5500633449419</v>
      </c>
    </row>
    <row r="53" spans="1:61" x14ac:dyDescent="0.2">
      <c r="A53" s="23" t="s">
        <v>105</v>
      </c>
      <c r="B53" s="53"/>
      <c r="C53" s="54"/>
      <c r="D53" s="54"/>
      <c r="E53" s="54"/>
      <c r="F53" s="55"/>
      <c r="G53" s="53"/>
      <c r="H53" s="54"/>
      <c r="I53" s="54">
        <f>'高情景（2001-2060, 2020RMB）'!I53*$B$73</f>
        <v>87.53053933252626</v>
      </c>
      <c r="J53" s="54">
        <f>'高情景（2001-2060, 2020RMB）'!J53*$B$73</f>
        <v>95.08803735377785</v>
      </c>
      <c r="K53" s="55">
        <f>'高情景（2001-2060, 2020RMB）'!K53*$B$73</f>
        <v>108.87049937819883</v>
      </c>
      <c r="L53" s="53">
        <f>'高情景（2001-2060, 2020RMB）'!L53*$B$73</f>
        <v>118.31566272018181</v>
      </c>
      <c r="M53" s="54">
        <f>'高情景（2001-2060, 2020RMB）'!M53*$B$73</f>
        <v>125.81415161256815</v>
      </c>
      <c r="N53" s="54">
        <f>'高情景（2001-2060, 2020RMB）'!N53*$B$73</f>
        <v>140.31477005110062</v>
      </c>
      <c r="O53" s="54">
        <f>'高情景（2001-2060, 2020RMB）'!O53*$B$73</f>
        <v>156.72015248722698</v>
      </c>
      <c r="P53" s="54">
        <f>'高情景（2001-2060, 2020RMB）'!P53*$B$73</f>
        <v>165.1852348132401</v>
      </c>
      <c r="Q53" s="53">
        <f>'高情景（2001-2060, 2020RMB）'!Q53*$B$73</f>
        <v>184.25366435012344</v>
      </c>
      <c r="R53" s="54">
        <f>'高情景（2001-2060, 2020RMB）'!R53*$B$73</f>
        <v>209.81637237905477</v>
      </c>
      <c r="S53" s="54">
        <f>'高情景（2001-2060, 2020RMB）'!S53*$B$73</f>
        <v>245.89161153311522</v>
      </c>
      <c r="T53" s="54">
        <f>'高情景（2001-2060, 2020RMB）'!T53*$B$73</f>
        <v>264.34481065829374</v>
      </c>
      <c r="U53" s="55">
        <f>'高情景（2001-2060, 2020RMB）'!U53*$B$73</f>
        <v>255.71778339066671</v>
      </c>
      <c r="V53" s="54">
        <f>'高情景（2001-2060, 2020RMB）'!V53*$B$73</f>
        <v>314.44198403038911</v>
      </c>
      <c r="W53" s="54">
        <f>'高情景（2001-2060, 2020RMB）'!W53*$B$73</f>
        <v>339.54369713094945</v>
      </c>
      <c r="X53" s="100">
        <f>'高情景（2001-2060, 2020RMB）'!X53*$B$73</f>
        <v>355.02268626592991</v>
      </c>
      <c r="Y53" s="100">
        <f>'高情景（2001-2060, 2020RMB）'!Y53*$B$73</f>
        <v>394.6760396563111</v>
      </c>
      <c r="Z53" s="100">
        <f>'高情景（2001-2060, 2020RMB）'!Z53*$B$73</f>
        <v>447.40896102284341</v>
      </c>
      <c r="AA53" s="65">
        <f>'高情景（2001-2060, 2020RMB）'!AA53*$B$73</f>
        <v>499.84310558227043</v>
      </c>
      <c r="AB53" s="100">
        <f>'高情景（2001-2060, 2020RMB）'!AB53*$B$73</f>
        <v>548.44988597374265</v>
      </c>
      <c r="AC53" s="100">
        <f>'高情景（2001-2060, 2020RMB）'!AC53*$B$73</f>
        <v>593.54592768698899</v>
      </c>
      <c r="AD53" s="100">
        <f>'高情景（2001-2060, 2020RMB）'!AD53*$B$73</f>
        <v>636.24702106875247</v>
      </c>
      <c r="AE53" s="66">
        <f>'高情景（2001-2060, 2020RMB）'!AE53*$B$73</f>
        <v>678.40832072631201</v>
      </c>
      <c r="AF53" s="100">
        <f>'高情景（2001-2060, 2020RMB）'!AF53*$B$73</f>
        <v>722.06959833170981</v>
      </c>
      <c r="AG53" s="100">
        <f>'高情景（2001-2060, 2020RMB）'!AG53*$B$73</f>
        <v>767.66610090920085</v>
      </c>
      <c r="AH53" s="100">
        <f>'高情景（2001-2060, 2020RMB）'!AH53*$B$73</f>
        <v>815.15949995216067</v>
      </c>
      <c r="AI53" s="100">
        <f>'高情景（2001-2060, 2020RMB）'!AI53*$B$73</f>
        <v>864.49258415599775</v>
      </c>
      <c r="AJ53" s="245">
        <f>'高情景（2001-2060, 2020RMB）'!AJ53*$B$73</f>
        <v>915.58762852077507</v>
      </c>
      <c r="AK53" s="65">
        <f>'高情景（2001-2060, 2020RMB）'!AK53*$B$73</f>
        <v>968.34421806144826</v>
      </c>
      <c r="AL53" s="100">
        <f>'高情景（2001-2060, 2020RMB）'!AL53*$B$73</f>
        <v>1022.635659007558</v>
      </c>
      <c r="AM53" s="100">
        <f>'高情景（2001-2060, 2020RMB）'!AM53*$B$73</f>
        <v>1078.3090687665715</v>
      </c>
      <c r="AN53" s="100">
        <f>'高情景（2001-2060, 2020RMB）'!AN53*$B$73</f>
        <v>1135.1848220383804</v>
      </c>
      <c r="AO53" s="66">
        <f>'高情景（2001-2060, 2020RMB）'!AO53*$B$73</f>
        <v>1193.0557069660467</v>
      </c>
      <c r="AP53" s="100">
        <f>'高情景（2001-2060, 2020RMB）'!AP53*$B$73</f>
        <v>1251.6864013573277</v>
      </c>
      <c r="AQ53" s="100">
        <f>'高情景（2001-2060, 2020RMB）'!AQ53*$B$73</f>
        <v>1310.8133207605465</v>
      </c>
      <c r="AR53" s="100">
        <f>'高情景（2001-2060, 2020RMB）'!AR53*$B$73</f>
        <v>1370.1448888779983</v>
      </c>
      <c r="AS53" s="100">
        <f>'高情景（2001-2060, 2020RMB）'!AS53*$B$73</f>
        <v>1429.3622779371735</v>
      </c>
      <c r="AT53" s="100">
        <f>'高情景（2001-2060, 2020RMB）'!AT53*$B$73</f>
        <v>1488.1206620582211</v>
      </c>
      <c r="AU53" s="65">
        <f>'高情景（2001-2060, 2020RMB）'!AU53*$B$73</f>
        <v>1546.0510202342646</v>
      </c>
      <c r="AV53" s="100">
        <f>'高情景（2001-2060, 2020RMB）'!AV53*$B$73</f>
        <v>1602.7625172049397</v>
      </c>
      <c r="AW53" s="100">
        <f>'高情景（2001-2060, 2020RMB）'!AW53*$B$73</f>
        <v>1657.8454802364895</v>
      </c>
      <c r="AX53" s="100">
        <f>'高情景（2001-2060, 2020RMB）'!AX53*$B$73</f>
        <v>1710.874977674775</v>
      </c>
      <c r="AY53" s="66">
        <f>'高情景（2001-2060, 2020RMB）'!AY53*$B$73</f>
        <v>1761.4149912393073</v>
      </c>
      <c r="AZ53" s="65">
        <f>'高情景（2001-2060, 2020RMB）'!AZ53*$B$73</f>
        <v>1809.0231585890083</v>
      </c>
      <c r="BA53" s="100">
        <f>'高情景（2001-2060, 2020RMB）'!BA53*$B$73</f>
        <v>1853.2560460149459</v>
      </c>
      <c r="BB53" s="100">
        <f>'高情景（2001-2060, 2020RMB）'!BB53*$B$73</f>
        <v>1893.6748935914879</v>
      </c>
      <c r="BC53" s="100">
        <f>'高情景（2001-2060, 2020RMB）'!BC53*$B$73</f>
        <v>1929.851757222227</v>
      </c>
      <c r="BD53" s="66">
        <f>'高情景（2001-2060, 2020RMB）'!BD53*$B$73</f>
        <v>1961.375954305244</v>
      </c>
      <c r="BE53" s="100">
        <f>'高情景（2001-2060, 2020RMB）'!BE53*$B$73</f>
        <v>1987.8607028354961</v>
      </c>
      <c r="BF53" s="100">
        <f>'高情景（2001-2060, 2020RMB）'!BF53*$B$73</f>
        <v>2008.9498283298994</v>
      </c>
      <c r="BG53" s="100">
        <f>'高情景（2001-2060, 2020RMB）'!BG53*$B$73</f>
        <v>2024.3243996991612</v>
      </c>
      <c r="BH53" s="100">
        <f>'高情景（2001-2060, 2020RMB）'!BH53*$B$73</f>
        <v>2033.7091447950488</v>
      </c>
      <c r="BI53" s="246">
        <f>'高情景（2001-2060, 2020RMB）'!BI53*$B$73</f>
        <v>2036.8784894962369</v>
      </c>
    </row>
    <row r="54" spans="1:61" x14ac:dyDescent="0.2">
      <c r="A54" s="24" t="s">
        <v>106</v>
      </c>
      <c r="B54" s="53"/>
      <c r="C54" s="54"/>
      <c r="D54" s="54"/>
      <c r="E54" s="54"/>
      <c r="F54" s="55"/>
      <c r="G54" s="53"/>
      <c r="H54" s="54"/>
      <c r="I54" s="54">
        <f>'高情景（2001-2060, 2020RMB）'!I54*$B$73</f>
        <v>106.41260783441682</v>
      </c>
      <c r="J54" s="54">
        <f>'高情景（2001-2060, 2020RMB）'!J54*$B$73</f>
        <v>106.01747682394466</v>
      </c>
      <c r="K54" s="55">
        <f>'高情景（2001-2060, 2020RMB）'!K54*$B$73</f>
        <v>108.72061703685718</v>
      </c>
      <c r="L54" s="58">
        <f>'高情景（2001-2060, 2020RMB）'!L54*$B$73</f>
        <v>112.09366041509065</v>
      </c>
      <c r="M54" s="59">
        <f>'高情景（2001-2060, 2020RMB）'!M54*$B$73</f>
        <v>111.51452051101201</v>
      </c>
      <c r="N54" s="59">
        <f>'高情景（2001-2060, 2020RMB）'!N54*$B$73</f>
        <v>113.03205913023037</v>
      </c>
      <c r="O54" s="59">
        <f>'高情景（2001-2060, 2020RMB）'!O54*$B$73</f>
        <v>116.38619015098108</v>
      </c>
      <c r="P54" s="59">
        <f>'高情景（2001-2060, 2020RMB）'!P54*$B$73</f>
        <v>116.59976918770862</v>
      </c>
      <c r="Q54" s="58">
        <f>'高情景（2001-2060, 2020RMB）'!Q54*$B$73</f>
        <v>121.7531333299423</v>
      </c>
      <c r="R54" s="59">
        <f>'高情景（2001-2060, 2020RMB）'!R54*$B$73</f>
        <v>133.96162549530575</v>
      </c>
      <c r="S54" s="59">
        <f>'高情景（2001-2060, 2020RMB）'!S54*$B$73</f>
        <v>142.45560376808243</v>
      </c>
      <c r="T54" s="59">
        <f>'高情景（2001-2060, 2020RMB）'!T54*$B$73</f>
        <v>148.20170190389067</v>
      </c>
      <c r="U54" s="60">
        <f>'高情景（2001-2060, 2020RMB）'!U54*$B$73</f>
        <v>150.38995216573491</v>
      </c>
      <c r="V54" s="59">
        <f>'高情景（2001-2060, 2020RMB）'!V54*$B$73</f>
        <v>171.45992894014705</v>
      </c>
      <c r="W54" s="59">
        <f>'高情景（2001-2060, 2020RMB）'!W54*$B$73</f>
        <v>178.87718995463754</v>
      </c>
      <c r="X54" s="104">
        <f>'高情景（2001-2060, 2020RMB）'!X54*$B$73</f>
        <v>183.91734605340596</v>
      </c>
      <c r="Y54" s="104">
        <f>'高情景（2001-2060, 2020RMB）'!Y54*$B$73</f>
        <v>196.49466917504878</v>
      </c>
      <c r="Z54" s="104">
        <f>'高情景（2001-2060, 2020RMB）'!Z54*$B$73</f>
        <v>212.5820325132492</v>
      </c>
      <c r="AA54" s="68">
        <f>'高情景（2001-2060, 2020RMB）'!AA54*$B$73</f>
        <v>228.01675195384598</v>
      </c>
      <c r="AB54" s="104">
        <f>'高情景（2001-2060, 2020RMB）'!AB54*$B$73</f>
        <v>241.88312085188005</v>
      </c>
      <c r="AC54" s="104">
        <f>'高情景（2001-2060, 2020RMB）'!AC54*$B$73</f>
        <v>254.33524061896514</v>
      </c>
      <c r="AD54" s="104">
        <f>'高情景（2001-2060, 2020RMB）'!AD54*$B$73</f>
        <v>265.6643287487891</v>
      </c>
      <c r="AE54" s="69">
        <f>'高情景（2001-2060, 2020RMB）'!AE54*$B$73</f>
        <v>276.27986637437255</v>
      </c>
      <c r="AF54" s="104">
        <f>'高情景（2001-2060, 2020RMB）'!AF54*$B$73</f>
        <v>286.59329202376892</v>
      </c>
      <c r="AG54" s="104">
        <f>'高情景（2001-2060, 2020RMB）'!AG54*$B$73</f>
        <v>296.67904687369173</v>
      </c>
      <c r="AH54" s="104">
        <f>'高情景（2001-2060, 2020RMB）'!AH54*$B$73</f>
        <v>306.52296782086637</v>
      </c>
      <c r="AI54" s="104">
        <f>'高情景（2001-2060, 2020RMB）'!AI54*$B$73</f>
        <v>316.11542206546687</v>
      </c>
      <c r="AJ54" s="247">
        <f>'高情景（2001-2060, 2020RMB）'!AJ54*$B$73</f>
        <v>325.45135495564045</v>
      </c>
      <c r="AK54" s="68">
        <f>'高情景（2001-2060, 2020RMB）'!AK54*$B$73</f>
        <v>334.52576202201578</v>
      </c>
      <c r="AL54" s="104">
        <f>'高情景（2001-2060, 2020RMB）'!AL54*$B$73</f>
        <v>343.31911217564937</v>
      </c>
      <c r="AM54" s="104">
        <f>'高情景（2001-2060, 2020RMB）'!AM54*$B$73</f>
        <v>351.80927684095792</v>
      </c>
      <c r="AN54" s="104">
        <f>'高情景（2001-2060, 2020RMB）'!AN54*$B$73</f>
        <v>359.97592362896552</v>
      </c>
      <c r="AO54" s="69">
        <f>'高情景（2001-2060, 2020RMB）'!AO54*$B$73</f>
        <v>367.80061427728242</v>
      </c>
      <c r="AP54" s="104">
        <f>'高情景（2001-2060, 2020RMB）'!AP54*$B$73</f>
        <v>375.26688356751828</v>
      </c>
      <c r="AQ54" s="104">
        <f>'高情景（2001-2060, 2020RMB）'!AQ54*$B$73</f>
        <v>382.36029915365827</v>
      </c>
      <c r="AR54" s="104">
        <f>'高情景（2001-2060, 2020RMB）'!AR54*$B$73</f>
        <v>389.06850248231427</v>
      </c>
      <c r="AS54" s="104">
        <f>'高情景（2001-2060, 2020RMB）'!AS54*$B$73</f>
        <v>395.38123121677137</v>
      </c>
      <c r="AT54" s="104">
        <f>'高情景（2001-2060, 2020RMB）'!AT54*$B$73</f>
        <v>401.29032378847262</v>
      </c>
      <c r="AU54" s="68">
        <f>'高情景（2001-2060, 2020RMB）'!AU54*$B$73</f>
        <v>406.78970688969179</v>
      </c>
      <c r="AV54" s="104">
        <f>'高情景（2001-2060, 2020RMB）'!AV54*$B$73</f>
        <v>411.87536688790595</v>
      </c>
      <c r="AW54" s="104">
        <f>'高情景（2001-2060, 2020RMB）'!AW54*$B$73</f>
        <v>416.54530628461072</v>
      </c>
      <c r="AX54" s="104">
        <f>'高情景（2001-2060, 2020RMB）'!AX54*$B$73</f>
        <v>420.79948645842416</v>
      </c>
      <c r="AY54" s="69">
        <f>'高情景（2001-2060, 2020RMB）'!AY54*$B$73</f>
        <v>424.63975802424659</v>
      </c>
      <c r="AZ54" s="68">
        <f>'高情景（2001-2060, 2020RMB）'!AZ54*$B$73</f>
        <v>428.06978020724262</v>
      </c>
      <c r="BA54" s="104">
        <f>'高情景（2001-2060, 2020RMB）'!BA54*$B$73</f>
        <v>431.09493067348325</v>
      </c>
      <c r="BB54" s="104">
        <f>'高情景（2001-2060, 2020RMB）'!BB54*$B$73</f>
        <v>433.72220727928192</v>
      </c>
      <c r="BC54" s="104">
        <f>'高情景（2001-2060, 2020RMB）'!BC54*$B$73</f>
        <v>435.96012320010618</v>
      </c>
      <c r="BD54" s="69">
        <f>'高情景（2001-2060, 2020RMB）'!BD54*$B$73</f>
        <v>437.81859687928062</v>
      </c>
      <c r="BE54" s="104">
        <f>'高情景（2001-2060, 2020RMB）'!BE54*$B$73</f>
        <v>439.30883819836686</v>
      </c>
      <c r="BF54" s="104">
        <f>'高情景（2001-2060, 2020RMB）'!BF54*$B$73</f>
        <v>440.44323221732861</v>
      </c>
      <c r="BG54" s="104">
        <f>'高情景（2001-2060, 2020RMB）'!BG54*$B$73</f>
        <v>441.23522176538643</v>
      </c>
      <c r="BH54" s="104">
        <f>'高情景（2001-2060, 2020RMB）'!BH54*$B$73</f>
        <v>441.69919008527575</v>
      </c>
      <c r="BI54" s="248">
        <f>'高情景（2001-2060, 2020RMB）'!BI54*$B$73</f>
        <v>441.85034464639585</v>
      </c>
    </row>
    <row r="55" spans="1:61" x14ac:dyDescent="0.2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">
      <c r="A56" s="33" t="s">
        <v>16</v>
      </c>
      <c r="B56" s="34">
        <f>'高情景（2001-2060, 2020RMB）'!B56*$B$73</f>
        <v>11730.482669734743</v>
      </c>
      <c r="C56" s="35">
        <f>'高情景（2001-2060, 2020RMB）'!C56*$B$73</f>
        <v>13108.874183657019</v>
      </c>
      <c r="D56" s="35">
        <f>'高情景（2001-2060, 2020RMB）'!D56*$B$73</f>
        <v>14337.784240769022</v>
      </c>
      <c r="E56" s="35">
        <f>'高情景（2001-2060, 2020RMB）'!E56*$B$73</f>
        <v>15459.422375449758</v>
      </c>
      <c r="F56" s="5">
        <f>'高情景（2001-2060, 2020RMB）'!F56*$B$73</f>
        <v>17273.636063649894</v>
      </c>
      <c r="G56" s="34">
        <f>'高情景（2001-2060, 2020RMB）'!G56*$B$73</f>
        <v>19694.761127124206</v>
      </c>
      <c r="H56" s="35">
        <f>'高情景（2001-2060, 2020RMB）'!H56*$B$73</f>
        <v>23078.243406504054</v>
      </c>
      <c r="I56" s="35">
        <f>'高情景（2001-2060, 2020RMB）'!I56*$B$73</f>
        <v>25291.651582382106</v>
      </c>
      <c r="J56" s="35">
        <f>'高情景（2001-2060, 2020RMB）'!J56*$B$73</f>
        <v>28679.622191899831</v>
      </c>
      <c r="K56" s="5">
        <f>'高情景（2001-2060, 2020RMB）'!K56*$B$73</f>
        <v>31561.511645681105</v>
      </c>
      <c r="L56" s="34">
        <f>'高情景（2001-2060, 2020RMB）'!L56*$B$73</f>
        <v>34671.929868600484</v>
      </c>
      <c r="M56" s="35">
        <f>'高情景（2001-2060, 2020RMB）'!M56*$B$73</f>
        <v>38404.500506279139</v>
      </c>
      <c r="N56" s="35">
        <f>'高情景（2001-2060, 2020RMB）'!N56*$B$73</f>
        <v>42701.586933757055</v>
      </c>
      <c r="O56" s="35">
        <f>'高情景（2001-2060, 2020RMB）'!O56*$B$73</f>
        <v>47241.243324139745</v>
      </c>
      <c r="P56" s="5">
        <f>'高情景（2001-2060, 2020RMB）'!P56*$B$73</f>
        <v>53180.755179823311</v>
      </c>
      <c r="Q56" s="34">
        <f>'高情景（2001-2060, 2020RMB）'!Q56*$B$73</f>
        <v>58589.483647686553</v>
      </c>
      <c r="R56" s="35">
        <f>'高情景（2001-2060, 2020RMB）'!R56*$B$73</f>
        <v>63053.676079981604</v>
      </c>
      <c r="S56" s="35">
        <f>'高情景（2001-2060, 2020RMB）'!S56*$B$73</f>
        <v>68013.466806064927</v>
      </c>
      <c r="T56" s="35">
        <f>'高情景（2001-2060, 2020RMB）'!T56*$B$73</f>
        <v>73452.648769989857</v>
      </c>
      <c r="U56" s="5">
        <f>'高情景（2001-2060, 2020RMB）'!U56*$B$73</f>
        <v>75322.905301471183</v>
      </c>
      <c r="V56" s="34">
        <f>'高情景（2001-2060, 2020RMB）'!V56*$B$73</f>
        <v>80297.687979749375</v>
      </c>
      <c r="W56" s="35">
        <f>'高情景（2001-2060, 2020RMB）'!W56*$B$73</f>
        <v>81482.999677440661</v>
      </c>
      <c r="X56" s="107">
        <f>'高情景（2001-2060, 2020RMB）'!X56*$B$73</f>
        <v>83952.45745972477</v>
      </c>
      <c r="Y56" s="107">
        <f>'高情景（2001-2060, 2020RMB）'!Y56*$B$73</f>
        <v>90177.631672495263</v>
      </c>
      <c r="Z56" s="249">
        <f>'高情景（2001-2060, 2020RMB）'!Z56*$B$73</f>
        <v>98282.956376797694</v>
      </c>
      <c r="AA56" s="109">
        <f>'高情景（2001-2060, 2020RMB）'!AA56*$B$73</f>
        <v>106271.420085319</v>
      </c>
      <c r="AB56" s="107">
        <f>'高情景（2001-2060, 2020RMB）'!AB56*$B$73</f>
        <v>113692.6733853738</v>
      </c>
      <c r="AC56" s="107">
        <f>'高情景（2001-2060, 2020RMB）'!AC56*$B$73</f>
        <v>120621.6658823813</v>
      </c>
      <c r="AD56" s="107">
        <f>'高情景（2001-2060, 2020RMB）'!AD56*$B$73</f>
        <v>127208.17641609261</v>
      </c>
      <c r="AE56" s="110">
        <f>'高情景（2001-2060, 2020RMB）'!AE56*$B$73</f>
        <v>133671.2491826016</v>
      </c>
      <c r="AF56" s="109">
        <f>'高情景（2001-2060, 2020RMB）'!AF56*$B$73</f>
        <v>140239.38635099912</v>
      </c>
      <c r="AG56" s="107">
        <f>'高情景（2001-2060, 2020RMB）'!AG56*$B$73</f>
        <v>146957.70335875516</v>
      </c>
      <c r="AH56" s="107">
        <f>'高情景（2001-2060, 2020RMB）'!AH56*$B$73</f>
        <v>153818.51786288232</v>
      </c>
      <c r="AI56" s="107">
        <f>'高情景（2001-2060, 2020RMB）'!AI56*$B$73</f>
        <v>160811.73646871775</v>
      </c>
      <c r="AJ56" s="110">
        <f>'高情景（2001-2060, 2020RMB）'!AJ56*$B$73</f>
        <v>167924.15762876705</v>
      </c>
      <c r="AK56" s="109">
        <f>'高情景（2001-2060, 2020RMB）'!AK56*$B$73</f>
        <v>175138.92469847616</v>
      </c>
      <c r="AL56" s="107">
        <f>'高情景（2001-2060, 2020RMB）'!AL56*$B$73</f>
        <v>182435.91588894345</v>
      </c>
      <c r="AM56" s="107">
        <f>'高情景（2001-2060, 2020RMB）'!AM56*$B$73</f>
        <v>189792.7737477535</v>
      </c>
      <c r="AN56" s="107">
        <f>'高情景（2001-2060, 2020RMB）'!AN56*$B$73</f>
        <v>197185.04807762103</v>
      </c>
      <c r="AO56" s="110">
        <f>'高情景（2001-2060, 2020RMB）'!AO56*$B$73</f>
        <v>204586.21537528207</v>
      </c>
      <c r="AP56" s="109">
        <f>'高情景（2001-2060, 2020RMB）'!AP56*$B$73</f>
        <v>211967.72508915322</v>
      </c>
      <c r="AQ56" s="107">
        <f>'高情景（2001-2060, 2020RMB）'!AQ56*$B$73</f>
        <v>219299.07528088501</v>
      </c>
      <c r="AR56" s="107">
        <f>'高情景（2001-2060, 2020RMB）'!AR56*$B$73</f>
        <v>226547.92004870976</v>
      </c>
      <c r="AS56" s="107">
        <f>'高情景（2001-2060, 2020RMB）'!AS56*$B$73</f>
        <v>233680.21075097952</v>
      </c>
      <c r="AT56" s="110">
        <f>'高情景（2001-2060, 2020RMB）'!AT56*$B$73</f>
        <v>240660.3726509691</v>
      </c>
      <c r="AU56" s="109">
        <f>'高情景（2001-2060, 2020RMB）'!AU56*$B$73</f>
        <v>247451.5180857658</v>
      </c>
      <c r="AV56" s="107">
        <f>'高情景（2001-2060, 2020RMB）'!AV56*$B$73</f>
        <v>254015.69664287672</v>
      </c>
      <c r="AW56" s="107">
        <f>'高情景（2001-2060, 2020RMB）'!AW56*$B$73</f>
        <v>260314.18211154253</v>
      </c>
      <c r="AX56" s="107">
        <f>'高情景（2001-2060, 2020RMB）'!AX56*$B$73</f>
        <v>266307.7951692752</v>
      </c>
      <c r="AY56" s="110">
        <f>'高情景（2001-2060, 2020RMB）'!AY56*$B$73</f>
        <v>271957.25987981103</v>
      </c>
      <c r="AZ56" s="109">
        <f>'高情景（2001-2060, 2020RMB）'!AZ56*$B$73</f>
        <v>277223.59113317891</v>
      </c>
      <c r="BA56" s="107">
        <f>'高情景（2001-2060, 2020RMB）'!BA56*$B$73</f>
        <v>282068.50917323795</v>
      </c>
      <c r="BB56" s="107">
        <f>'高情景（2001-2060, 2020RMB）'!BB56*$B$73</f>
        <v>286454.87635877437</v>
      </c>
      <c r="BC56" s="107">
        <f>'高情景（2001-2060, 2020RMB）'!BC56*$B$73</f>
        <v>290347.15032099775</v>
      </c>
      <c r="BD56" s="110">
        <f>'高情景（2001-2060, 2020RMB）'!BD56*$B$73</f>
        <v>293711.84674651246</v>
      </c>
      <c r="BE56" s="109">
        <f>'高情景（2001-2060, 2020RMB）'!BE56*$B$73</f>
        <v>296518.00416646391</v>
      </c>
      <c r="BF56" s="107">
        <f>'高情景（2001-2060, 2020RMB）'!BF56*$B$73</f>
        <v>298737.64240676351</v>
      </c>
      <c r="BG56" s="107">
        <f>'高情景（2001-2060, 2020RMB）'!BG56*$B$73</f>
        <v>300346.20578814554</v>
      </c>
      <c r="BH56" s="107">
        <f>'高情景（2001-2060, 2020RMB）'!BH56*$B$73</f>
        <v>301322.98179354641</v>
      </c>
      <c r="BI56" s="110">
        <f>'高情景（2001-2060, 2020RMB）'!BI56*$B$73</f>
        <v>301651.48577563144</v>
      </c>
    </row>
    <row r="57" spans="1:61" x14ac:dyDescent="0.2">
      <c r="A57" s="36" t="s">
        <v>61</v>
      </c>
      <c r="B57" s="50">
        <f>'高情景（2001-2060, 2020RMB）'!B57*$B$73</f>
        <v>1779.9865638888584</v>
      </c>
      <c r="C57" s="51">
        <f>'高情景（2001-2060, 2020RMB）'!C57*$B$73</f>
        <v>1929.1588520812261</v>
      </c>
      <c r="D57" s="51">
        <f>'高情景（2001-2060, 2020RMB）'!D57*$B$73</f>
        <v>1985.0248512961471</v>
      </c>
      <c r="E57" s="51">
        <f>'高情景（2001-2060, 2020RMB）'!E57*$B$73</f>
        <v>2182.07444004124</v>
      </c>
      <c r="F57" s="52">
        <f>'高情景（2001-2060, 2020RMB）'!F57*$B$73</f>
        <v>2407.624493080024</v>
      </c>
      <c r="G57" s="50">
        <f>'高情景（2001-2060, 2020RMB）'!G57*$B$73</f>
        <v>2645.6825519970384</v>
      </c>
      <c r="H57" s="51">
        <f>'高情景（2001-2060, 2020RMB）'!H57*$B$73</f>
        <v>2941.9624785618234</v>
      </c>
      <c r="I57" s="51">
        <f>'高情景（2001-2060, 2020RMB）'!I57*$B$73</f>
        <v>3059.9397008816027</v>
      </c>
      <c r="J57" s="51">
        <f>'高情景（2001-2060, 2020RMB）'!J57*$B$73</f>
        <v>3095.4018659274147</v>
      </c>
      <c r="K57" s="52">
        <f>'高情景（2001-2060, 2020RMB）'!K57*$B$73</f>
        <v>3291.39308279641</v>
      </c>
      <c r="L57" s="50">
        <f>'高情景（2001-2060, 2020RMB）'!L57*$B$73</f>
        <v>3542.9109069855335</v>
      </c>
      <c r="M57" s="51">
        <f>'高情景（2001-2060, 2020RMB）'!M57*$B$73</f>
        <v>3767.9972255756365</v>
      </c>
      <c r="N57" s="51">
        <f>'高情景（2001-2060, 2020RMB）'!N57*$B$73</f>
        <v>4043.2714638691973</v>
      </c>
      <c r="O57" s="51">
        <f>'高情景（2001-2060, 2020RMB）'!O57*$B$73</f>
        <v>4383.8584752774987</v>
      </c>
      <c r="P57" s="52">
        <f>'高情景（2001-2060, 2020RMB）'!P57*$B$73</f>
        <v>4687.1653536769218</v>
      </c>
      <c r="Q57" s="50">
        <f>'高情景（2001-2060, 2020RMB）'!Q57*$B$73</f>
        <v>4999.8462132332597</v>
      </c>
      <c r="R57" s="51">
        <f>'高情景（2001-2060, 2020RMB）'!R57*$B$73</f>
        <v>5388.8957503803813</v>
      </c>
      <c r="S57" s="51">
        <f>'高情景（2001-2060, 2020RMB）'!S57*$B$73</f>
        <v>5655.0114353556883</v>
      </c>
      <c r="T57" s="51">
        <f>'高情景（2001-2060, 2020RMB）'!T57*$B$73</f>
        <v>5880.6127058084239</v>
      </c>
      <c r="U57" s="51">
        <f>'高情景（2001-2060, 2020RMB）'!U57*$B$73</f>
        <v>5590.1498155235904</v>
      </c>
      <c r="V57" s="50">
        <f>'高情景（2001-2060, 2020RMB）'!V57*$B$73</f>
        <v>6197.4853776568434</v>
      </c>
      <c r="W57" s="51">
        <f>'高情景（2001-2060, 2020RMB）'!W57*$B$73</f>
        <v>6398.3223470050361</v>
      </c>
      <c r="X57" s="95">
        <f>'高情景（2001-2060, 2020RMB）'!X57*$B$73</f>
        <v>6587.6436000894537</v>
      </c>
      <c r="Y57" s="95">
        <f>'高情景（2001-2060, 2020RMB）'!Y57*$B$73</f>
        <v>7060.5739728882872</v>
      </c>
      <c r="Z57" s="99">
        <f>'高情景（2001-2060, 2020RMB）'!Z57*$B$73</f>
        <v>7666.0705973902204</v>
      </c>
      <c r="AA57" s="95">
        <f>'高情景（2001-2060, 2020RMB）'!AA57*$B$73</f>
        <v>8246.0142419994172</v>
      </c>
      <c r="AB57" s="95">
        <f>'高情景（2001-2060, 2020RMB）'!AB57*$B$73</f>
        <v>8764.4321084392723</v>
      </c>
      <c r="AC57" s="95">
        <f>'高情景（2001-2060, 2020RMB）'!AC57*$B$73</f>
        <v>9226.149643588984</v>
      </c>
      <c r="AD57" s="95">
        <f>'高情景（2001-2060, 2020RMB）'!AD57*$B$73</f>
        <v>9641.4598705038734</v>
      </c>
      <c r="AE57" s="95">
        <f>'高情景（2001-2060, 2020RMB）'!AE57*$B$73</f>
        <v>10025.343688695122</v>
      </c>
      <c r="AF57" s="97">
        <f>'高情景（2001-2060, 2020RMB）'!AF57*$B$73</f>
        <v>10393.232031894298</v>
      </c>
      <c r="AG57" s="95">
        <f>'高情景（2001-2060, 2020RMB）'!AG57*$B$73</f>
        <v>10748.951630809845</v>
      </c>
      <c r="AH57" s="95">
        <f>'高情景（2001-2060, 2020RMB）'!AH57*$B$73</f>
        <v>11093.462314026245</v>
      </c>
      <c r="AI57" s="95">
        <f>'高情景（2001-2060, 2020RMB）'!AI57*$B$73</f>
        <v>11428.126007559547</v>
      </c>
      <c r="AJ57" s="99">
        <f>'高情景（2001-2060, 2020RMB）'!AJ57*$B$73</f>
        <v>11754.691034013696</v>
      </c>
      <c r="AK57" s="95">
        <f>'高情景（2001-2060, 2020RMB）'!AK57*$B$73</f>
        <v>12074.741188747515</v>
      </c>
      <c r="AL57" s="95">
        <f>'高情景（2001-2060, 2020RMB）'!AL57*$B$73</f>
        <v>12387.964000615779</v>
      </c>
      <c r="AM57" s="95">
        <f>'高情景（2001-2060, 2020RMB）'!AM57*$B$73</f>
        <v>12693.557223732136</v>
      </c>
      <c r="AN57" s="95">
        <f>'高情景（2001-2060, 2020RMB）'!AN57*$B$73</f>
        <v>12990.739613307109</v>
      </c>
      <c r="AO57" s="95">
        <f>'高情景（2001-2060, 2020RMB）'!AO57*$B$73</f>
        <v>13278.754691606684</v>
      </c>
      <c r="AP57" s="97">
        <f>'高情景（2001-2060, 2020RMB）'!AP57*$B$73</f>
        <v>13556.874346858232</v>
      </c>
      <c r="AQ57" s="95">
        <f>'高情景（2001-2060, 2020RMB）'!AQ57*$B$73</f>
        <v>13824.402239953148</v>
      </c>
      <c r="AR57" s="95">
        <f>'高情景（2001-2060, 2020RMB）'!AR57*$B$73</f>
        <v>14080.676995863996</v>
      </c>
      <c r="AS57" s="95">
        <f>'高情景（2001-2060, 2020RMB）'!AS57*$B$73</f>
        <v>14325.075158957381</v>
      </c>
      <c r="AT57" s="99">
        <f>'高情景（2001-2060, 2020RMB）'!AT57*$B$73</f>
        <v>14557.013893810305</v>
      </c>
      <c r="AU57" s="95">
        <f>'高情景（2001-2060, 2020RMB）'!AU57*$B$73</f>
        <v>14775.953415692358</v>
      </c>
      <c r="AV57" s="95">
        <f>'高情景（2001-2060, 2020RMB）'!AV57*$B$73</f>
        <v>14981.399137532033</v>
      </c>
      <c r="AW57" s="95">
        <f>'高情景（2001-2060, 2020RMB）'!AW57*$B$73</f>
        <v>15172.903522900702</v>
      </c>
      <c r="AX57" s="95">
        <f>'高情景（2001-2060, 2020RMB）'!AX57*$B$73</f>
        <v>15350.067637299395</v>
      </c>
      <c r="AY57" s="95">
        <f>'高情景（2001-2060, 2020RMB）'!AY57*$B$73</f>
        <v>15512.542392779747</v>
      </c>
      <c r="AZ57" s="97">
        <f>'高情景（2001-2060, 2020RMB）'!AZ57*$B$73</f>
        <v>15660.029483648825</v>
      </c>
      <c r="BA57" s="95">
        <f>'高情景（2001-2060, 2020RMB）'!BA57*$B$73</f>
        <v>15792.282013661321</v>
      </c>
      <c r="BB57" s="95">
        <f>'高情景（2001-2060, 2020RMB）'!BB57*$B$73</f>
        <v>15909.104817670956</v>
      </c>
      <c r="BC57" s="95">
        <f>'高情景（2001-2060, 2020RMB）'!BC57*$B$73</f>
        <v>16010.354483164905</v>
      </c>
      <c r="BD57" s="99">
        <f>'高情景（2001-2060, 2020RMB）'!BD57*$B$73</f>
        <v>16095.93907942234</v>
      </c>
      <c r="BE57" s="95">
        <f>'高情景（2001-2060, 2020RMB）'!BE57*$B$73</f>
        <v>16165.817604197913</v>
      </c>
      <c r="BF57" s="95">
        <f>'高情景（2001-2060, 2020RMB）'!BF57*$B$73</f>
        <v>16219.999159816292</v>
      </c>
      <c r="BG57" s="95">
        <f>'高情景（2001-2060, 2020RMB）'!BG57*$B$73</f>
        <v>16258.541872364216</v>
      </c>
      <c r="BH57" s="95">
        <f>'高情景（2001-2060, 2020RMB）'!BH57*$B$73</f>
        <v>16281.551569261212</v>
      </c>
      <c r="BI57" s="99">
        <f>'高情景（2001-2060, 2020RMB）'!BI57*$B$73</f>
        <v>16289.180231884096</v>
      </c>
    </row>
    <row r="58" spans="1:61" x14ac:dyDescent="0.2">
      <c r="A58" s="40" t="s">
        <v>62</v>
      </c>
      <c r="B58" s="53">
        <f>'高情景（2001-2060, 2020RMB）'!B58*$B$73</f>
        <v>2362.7117797094429</v>
      </c>
      <c r="C58" s="54">
        <f>'高情景（2001-2060, 2020RMB）'!C58*$B$73</f>
        <v>2573.3444367700249</v>
      </c>
      <c r="D58" s="54">
        <f>'高情景（2001-2060, 2020RMB）'!D58*$B$73</f>
        <v>2801.7270959215039</v>
      </c>
      <c r="E58" s="54">
        <f>'高情景（2001-2060, 2020RMB）'!E58*$B$73</f>
        <v>2920.4838349826118</v>
      </c>
      <c r="F58" s="55">
        <f>'高情景（2001-2060, 2020RMB）'!F58*$B$73</f>
        <v>3152.2666777508543</v>
      </c>
      <c r="G58" s="53">
        <f>'高情景（2001-2060, 2020RMB）'!G58*$B$73</f>
        <v>3589.4510971490809</v>
      </c>
      <c r="H58" s="54">
        <f>'高情景（2001-2060, 2020RMB）'!H58*$B$73</f>
        <v>4218.2477668630136</v>
      </c>
      <c r="I58" s="54">
        <f>'高情景（2001-2060, 2020RMB）'!I58*$B$73</f>
        <v>4895.5370973890995</v>
      </c>
      <c r="J58" s="54">
        <f>'高情景（2001-2060, 2020RMB）'!J58*$B$73</f>
        <v>5433.8893236138974</v>
      </c>
      <c r="K58" s="55">
        <f>'高情景（2001-2060, 2020RMB）'!K58*$B$73</f>
        <v>6292.0320746686066</v>
      </c>
      <c r="L58" s="53">
        <f>'高情景（2001-2060, 2020RMB）'!L58*$B$73</f>
        <v>7094.0132342074357</v>
      </c>
      <c r="M58" s="54">
        <f>'高情景（2001-2060, 2020RMB）'!M58*$B$73</f>
        <v>7902.1354756587762</v>
      </c>
      <c r="N58" s="54">
        <f>'高情景（2001-2060, 2020RMB）'!N58*$B$73</f>
        <v>8739.1592692995291</v>
      </c>
      <c r="O58" s="54">
        <f>'高情景（2001-2060, 2020RMB）'!O58*$B$73</f>
        <v>9705.1311198647836</v>
      </c>
      <c r="P58" s="55">
        <f>'高情景（2001-2060, 2020RMB）'!P58*$B$73</f>
        <v>10400.3329964403</v>
      </c>
      <c r="Q58" s="53">
        <f>'高情景（2001-2060, 2020RMB）'!Q58*$B$73</f>
        <v>11160.329112181693</v>
      </c>
      <c r="R58" s="54">
        <f>'高情景（2001-2060, 2020RMB）'!R58*$B$73</f>
        <v>11781.305829047558</v>
      </c>
      <c r="S58" s="54">
        <f>'高情景（2001-2060, 2020RMB）'!S58*$B$73</f>
        <v>12463.716870418164</v>
      </c>
      <c r="T58" s="54">
        <f>'高情景（2001-2060, 2020RMB）'!T58*$B$73</f>
        <v>13245.465177376198</v>
      </c>
      <c r="U58" s="54">
        <f>'高情景（2001-2060, 2020RMB）'!U58*$B$73</f>
        <v>13235.517772002033</v>
      </c>
      <c r="V58" s="53">
        <f>'高情景（2001-2060, 2020RMB）'!V58*$B$73</f>
        <v>14550.774153396518</v>
      </c>
      <c r="W58" s="54">
        <f>'高情景（2001-2060, 2020RMB）'!W58*$B$73</f>
        <v>14750.68615862355</v>
      </c>
      <c r="X58" s="100">
        <f>'高情景（2001-2060, 2020RMB）'!X58*$B$73</f>
        <v>15166.272921798665</v>
      </c>
      <c r="Y58" s="100">
        <f>'高情景（2001-2060, 2020RMB）'!Y58*$B$73</f>
        <v>16213.905382949155</v>
      </c>
      <c r="Z58" s="66">
        <f>'高情景（2001-2060, 2020RMB）'!Z58*$B$73</f>
        <v>17581.332100328949</v>
      </c>
      <c r="AA58" s="100">
        <f>'高情景（2001-2060, 2020RMB）'!AA58*$B$73</f>
        <v>18944.501267396736</v>
      </c>
      <c r="AB58" s="100">
        <f>'高情景（2001-2060, 2020RMB）'!AB58*$B$73</f>
        <v>20224.985566501473</v>
      </c>
      <c r="AC58" s="100">
        <f>'高情景（2001-2060, 2020RMB）'!AC58*$B$73</f>
        <v>21422.587501363829</v>
      </c>
      <c r="AD58" s="100">
        <f>'高情景（2001-2060, 2020RMB）'!AD58*$B$73</f>
        <v>22544.432529109352</v>
      </c>
      <c r="AE58" s="100">
        <f>'高情景（2001-2060, 2020RMB）'!AE58*$B$73</f>
        <v>23604.531482977116</v>
      </c>
      <c r="AF58" s="65">
        <f>'高情景（2001-2060, 2020RMB）'!AF58*$B$73</f>
        <v>24620.095801442494</v>
      </c>
      <c r="AG58" s="100">
        <f>'高情景（2001-2060, 2020RMB）'!AG58*$B$73</f>
        <v>25600.604465503722</v>
      </c>
      <c r="AH58" s="100">
        <f>'高情景（2001-2060, 2020RMB）'!AH58*$B$73</f>
        <v>26555.179741801188</v>
      </c>
      <c r="AI58" s="100">
        <f>'高情景（2001-2060, 2020RMB）'!AI58*$B$73</f>
        <v>27495.348734194067</v>
      </c>
      <c r="AJ58" s="66">
        <f>'高情景（2001-2060, 2020RMB）'!AJ58*$B$73</f>
        <v>28434.958441974213</v>
      </c>
      <c r="AK58" s="100">
        <f>'高情景（2001-2060, 2020RMB）'!AK58*$B$73</f>
        <v>29386.774352696633</v>
      </c>
      <c r="AL58" s="100">
        <f>'高情景（2001-2060, 2020RMB）'!AL58*$B$73</f>
        <v>30351.517366271848</v>
      </c>
      <c r="AM58" s="100">
        <f>'高情景（2001-2060, 2020RMB）'!AM58*$B$73</f>
        <v>31326.468579897395</v>
      </c>
      <c r="AN58" s="100">
        <f>'高情景（2001-2060, 2020RMB）'!AN58*$B$73</f>
        <v>32308.618500377328</v>
      </c>
      <c r="AO58" s="100">
        <f>'高情景（2001-2060, 2020RMB）'!AO58*$B$73</f>
        <v>33294.663236458531</v>
      </c>
      <c r="AP58" s="65">
        <f>'高情景（2001-2060, 2020RMB）'!AP58*$B$73</f>
        <v>34281.003649590311</v>
      </c>
      <c r="AQ58" s="100">
        <f>'高情景（2001-2060, 2020RMB）'!AQ58*$B$73</f>
        <v>35263.747834231966</v>
      </c>
      <c r="AR58" s="100">
        <f>'高情景（2001-2060, 2020RMB）'!AR58*$B$73</f>
        <v>36238.717290053835</v>
      </c>
      <c r="AS58" s="100">
        <f>'高情景（2001-2060, 2020RMB）'!AS58*$B$73</f>
        <v>37201.457130768045</v>
      </c>
      <c r="AT58" s="66">
        <f>'高情景（2001-2060, 2020RMB）'!AT58*$B$73</f>
        <v>38147.25064696488</v>
      </c>
      <c r="AU58" s="100">
        <f>'高情景（2001-2060, 2020RMB）'!AU58*$B$73</f>
        <v>39071.138502434551</v>
      </c>
      <c r="AV58" s="100">
        <f>'高情景（2001-2060, 2020RMB）'!AV58*$B$73</f>
        <v>39967.942794412302</v>
      </c>
      <c r="AW58" s="100">
        <f>'高情景（2001-2060, 2020RMB）'!AW58*$B$73</f>
        <v>40832.296147590416</v>
      </c>
      <c r="AX58" s="100">
        <f>'高情景（2001-2060, 2020RMB）'!AX58*$B$73</f>
        <v>41658.675939473149</v>
      </c>
      <c r="AY58" s="100">
        <f>'高情景（2001-2060, 2020RMB）'!AY58*$B$73</f>
        <v>42441.443670904642</v>
      </c>
      <c r="AZ58" s="65">
        <f>'高情景（2001-2060, 2020RMB）'!AZ58*$B$73</f>
        <v>43174.889400911954</v>
      </c>
      <c r="BA58" s="100">
        <f>'高情景（2001-2060, 2020RMB）'!BA58*$B$73</f>
        <v>43853.281060344627</v>
      </c>
      <c r="BB58" s="100">
        <f>'高情景（2001-2060, 2020RMB）'!BB58*$B$73</f>
        <v>44470.918345530728</v>
      </c>
      <c r="BC58" s="100">
        <f>'高情景（2001-2060, 2020RMB）'!BC58*$B$73</f>
        <v>45022.190773138471</v>
      </c>
      <c r="BD58" s="66">
        <f>'高情景（2001-2060, 2020RMB）'!BD58*$B$73</f>
        <v>45501.639352934581</v>
      </c>
      <c r="BE58" s="100">
        <f>'高情景（2001-2060, 2020RMB）'!BE58*$B$73</f>
        <v>45904.021208879843</v>
      </c>
      <c r="BF58" s="100">
        <f>'高情景（2001-2060, 2020RMB）'!BF58*$B$73</f>
        <v>46224.376354170032</v>
      </c>
      <c r="BG58" s="100">
        <f>'高情景（2001-2060, 2020RMB）'!BG58*$B$73</f>
        <v>46458.095705916981</v>
      </c>
      <c r="BH58" s="100">
        <f>'高情景（2001-2060, 2020RMB）'!BH58*$B$73</f>
        <v>46600.989313999067</v>
      </c>
      <c r="BI58" s="66">
        <f>'高情景（2001-2060, 2020RMB）'!BI58*$B$73</f>
        <v>46649.353680194639</v>
      </c>
    </row>
    <row r="59" spans="1:61" x14ac:dyDescent="0.2">
      <c r="A59" s="40" t="s">
        <v>63</v>
      </c>
      <c r="B59" s="53">
        <f>'高情景（2001-2060, 2020RMB）'!B59*$B$73</f>
        <v>621.73762635740661</v>
      </c>
      <c r="C59" s="54">
        <f>'高情景（2001-2060, 2020RMB）'!C59*$B$73</f>
        <v>701.40934312089519</v>
      </c>
      <c r="D59" s="54">
        <f>'高情景（2001-2060, 2020RMB）'!D59*$B$73</f>
        <v>784.023119679194</v>
      </c>
      <c r="E59" s="54">
        <f>'高情景（2001-2060, 2020RMB）'!E59*$B$73</f>
        <v>859.27753805008717</v>
      </c>
      <c r="F59" s="55">
        <f>'高情景（2001-2060, 2020RMB）'!F59*$B$73</f>
        <v>946.84220208606928</v>
      </c>
      <c r="G59" s="53">
        <f>'高情景（2001-2060, 2020RMB）'!G59*$B$73</f>
        <v>1040.4879412701976</v>
      </c>
      <c r="H59" s="54">
        <f>'高情景（2001-2060, 2020RMB）'!H59*$B$73</f>
        <v>1117.5755063168929</v>
      </c>
      <c r="I59" s="54">
        <f>'高情景（2001-2060, 2020RMB）'!I59*$B$73</f>
        <v>1236.8867185783361</v>
      </c>
      <c r="J59" s="54">
        <f>'高情景（2001-2060, 2020RMB）'!J59*$B$73</f>
        <v>1303.3645705985221</v>
      </c>
      <c r="K59" s="55">
        <f>'高情景（2001-2060, 2020RMB）'!K59*$B$73</f>
        <v>1351.3502978409845</v>
      </c>
      <c r="L59" s="53">
        <f>'高情景（2001-2060, 2020RMB）'!L59*$B$73</f>
        <v>1389.3621958929532</v>
      </c>
      <c r="M59" s="54">
        <f>'高情景（2001-2060, 2020RMB）'!M59*$B$73</f>
        <v>1512.2126961264596</v>
      </c>
      <c r="N59" s="54">
        <f>'高情景（2001-2060, 2020RMB）'!N59*$B$73</f>
        <v>1587.9994591149652</v>
      </c>
      <c r="O59" s="54">
        <f>'高情景（2001-2060, 2020RMB）'!O59*$B$73</f>
        <v>1725.1118531088246</v>
      </c>
      <c r="P59" s="55">
        <f>'高情景（2001-2060, 2020RMB）'!P59*$B$73</f>
        <v>1889.9629928040622</v>
      </c>
      <c r="Q59" s="53">
        <f>'高情景（2001-2060, 2020RMB）'!Q59*$B$73</f>
        <v>2059.9329462084656</v>
      </c>
      <c r="R59" s="54">
        <f>'高情景（2001-2060, 2020RMB）'!R59*$B$73</f>
        <v>2185.6428258717096</v>
      </c>
      <c r="S59" s="54">
        <f>'高情景（2001-2060, 2020RMB）'!S59*$B$73</f>
        <v>2316.0799936271524</v>
      </c>
      <c r="T59" s="54">
        <f>'高情景（2001-2060, 2020RMB）'!T59*$B$73</f>
        <v>2479.1704794945354</v>
      </c>
      <c r="U59" s="54">
        <f>'高情景（2001-2060, 2020RMB）'!U59*$B$73</f>
        <v>2105.5093645403431</v>
      </c>
      <c r="V59" s="53">
        <f>'高情景（2001-2060, 2020RMB）'!V59*$B$73</f>
        <v>2351.0073575080228</v>
      </c>
      <c r="W59" s="54">
        <f>'高情景（2001-2060, 2020RMB）'!W59*$B$73</f>
        <v>2299.888371562397</v>
      </c>
      <c r="X59" s="100">
        <f>'高情景（2001-2060, 2020RMB）'!X59*$B$73</f>
        <v>2339.4732121971228</v>
      </c>
      <c r="Y59" s="100">
        <f>'高情景（2001-2060, 2020RMB）'!Y59*$B$73</f>
        <v>2438.4922753793803</v>
      </c>
      <c r="Z59" s="66">
        <f>'高情景（2001-2060, 2020RMB）'!Z59*$B$73</f>
        <v>2566.6739569145693</v>
      </c>
      <c r="AA59" s="100">
        <f>'高情景（2001-2060, 2020RMB）'!AA59*$B$73</f>
        <v>2695.1721841189146</v>
      </c>
      <c r="AB59" s="100">
        <f>'高情景（2001-2060, 2020RMB）'!AB59*$B$73</f>
        <v>2816.7942180462724</v>
      </c>
      <c r="AC59" s="100">
        <f>'高情景（2001-2060, 2020RMB）'!AC59*$B$73</f>
        <v>2930.4159856028468</v>
      </c>
      <c r="AD59" s="100">
        <f>'高情景（2001-2060, 2020RMB）'!AD59*$B$73</f>
        <v>3035.0212395344656</v>
      </c>
      <c r="AE59" s="100">
        <f>'高情景（2001-2060, 2020RMB）'!AE59*$B$73</f>
        <v>3129.7183535432068</v>
      </c>
      <c r="AF59" s="65">
        <f>'高情景（2001-2060, 2020RMB）'!AF59*$B$73</f>
        <v>3214.03042128684</v>
      </c>
      <c r="AG59" s="100">
        <f>'高情景（2001-2060, 2020RMB）'!AG59*$B$73</f>
        <v>3288.785882950207</v>
      </c>
      <c r="AH59" s="100">
        <f>'高情景（2001-2060, 2020RMB）'!AH59*$B$73</f>
        <v>3355.3604232393805</v>
      </c>
      <c r="AI59" s="100">
        <f>'高情景（2001-2060, 2020RMB）'!AI59*$B$73</f>
        <v>3415.3702333592973</v>
      </c>
      <c r="AJ59" s="66">
        <f>'高情景（2001-2060, 2020RMB）'!AJ59*$B$73</f>
        <v>3470.6315074915265</v>
      </c>
      <c r="AK59" s="100">
        <f>'高情景（2001-2060, 2020RMB）'!AK59*$B$73</f>
        <v>3522.7729842401582</v>
      </c>
      <c r="AL59" s="100">
        <f>'高情景（2001-2060, 2020RMB）'!AL59*$B$73</f>
        <v>3572.1082730618696</v>
      </c>
      <c r="AM59" s="100">
        <f>'高情景（2001-2060, 2020RMB）'!AM59*$B$73</f>
        <v>3618.6202148292373</v>
      </c>
      <c r="AN59" s="100">
        <f>'高情景（2001-2060, 2020RMB）'!AN59*$B$73</f>
        <v>3662.3045640414125</v>
      </c>
      <c r="AO59" s="100">
        <f>'高情景（2001-2060, 2020RMB）'!AO59*$B$73</f>
        <v>3703.1695996678259</v>
      </c>
      <c r="AP59" s="65">
        <f>'高情景（2001-2060, 2020RMB）'!AP59*$B$73</f>
        <v>3741.2356727565111</v>
      </c>
      <c r="AQ59" s="100">
        <f>'高情景（2001-2060, 2020RMB）'!AQ59*$B$73</f>
        <v>3776.5346987922362</v>
      </c>
      <c r="AR59" s="100">
        <f>'高情景（2001-2060, 2020RMB）'!AR59*$B$73</f>
        <v>3809.1096028931393</v>
      </c>
      <c r="AS59" s="100">
        <f>'高情景（2001-2060, 2020RMB）'!AS59*$B$73</f>
        <v>3839.0137259338157</v>
      </c>
      <c r="AT59" s="66">
        <f>'高情景（2001-2060, 2020RMB）'!AT59*$B$73</f>
        <v>3866.3101995853253</v>
      </c>
      <c r="AU59" s="100">
        <f>'高情景（2001-2060, 2020RMB）'!AU59*$B$73</f>
        <v>3891.0712980787694</v>
      </c>
      <c r="AV59" s="100">
        <f>'高情景（2001-2060, 2020RMB）'!AV59*$B$73</f>
        <v>3913.3777742384027</v>
      </c>
      <c r="AW59" s="100">
        <f>'高情景（2001-2060, 2020RMB）'!AW59*$B$73</f>
        <v>3933.3181870037665</v>
      </c>
      <c r="AX59" s="100">
        <f>'高情景（2001-2060, 2020RMB）'!AX59*$B$73</f>
        <v>3950.9882272781037</v>
      </c>
      <c r="AY59" s="100">
        <f>'高情景（2001-2060, 2020RMB）'!AY59*$B$73</f>
        <v>3966.4900485136441</v>
      </c>
      <c r="AZ59" s="65">
        <f>'高情景（2001-2060, 2020RMB）'!AZ59*$B$73</f>
        <v>3979.9316079825189</v>
      </c>
      <c r="BA59" s="100">
        <f>'高情景（2001-2060, 2020RMB）'!BA59*$B$73</f>
        <v>3991.4260241965053</v>
      </c>
      <c r="BB59" s="100">
        <f>'高情景（2001-2060, 2020RMB）'!BB59*$B$73</f>
        <v>4001.0909554371106</v>
      </c>
      <c r="BC59" s="100">
        <f>'高情景（2001-2060, 2020RMB）'!BC59*$B$73</f>
        <v>4009.0480038503429</v>
      </c>
      <c r="BD59" s="66">
        <f>'高情景（2001-2060, 2020RMB）'!BD59*$B$73</f>
        <v>4015.4221490547311</v>
      </c>
      <c r="BE59" s="100">
        <f>'高情景（2001-2060, 2020RMB）'!BE59*$B$73</f>
        <v>4020.3412147144722</v>
      </c>
      <c r="BF59" s="100">
        <f>'高情景（2001-2060, 2020RMB）'!BF59*$B$73</f>
        <v>4023.9353710489013</v>
      </c>
      <c r="BG59" s="100">
        <f>'高情景（2001-2060, 2020RMB）'!BG59*$B$73</f>
        <v>4026.3366757904964</v>
      </c>
      <c r="BH59" s="100">
        <f>'高情景（2001-2060, 2020RMB）'!BH59*$B$73</f>
        <v>4027.6786556707229</v>
      </c>
      <c r="BI59" s="66">
        <f>'高情景（2001-2060, 2020RMB）'!BI59*$B$73</f>
        <v>4028.0959301114399</v>
      </c>
    </row>
    <row r="60" spans="1:61" x14ac:dyDescent="0.2">
      <c r="A60" s="40" t="s">
        <v>64</v>
      </c>
      <c r="B60" s="53">
        <f>'高情景（2001-2060, 2020RMB）'!B60*$B$73</f>
        <v>1347.7673940303803</v>
      </c>
      <c r="C60" s="54">
        <f>'高情景（2001-2060, 2020RMB）'!C60*$B$73</f>
        <v>1430.156352213399</v>
      </c>
      <c r="D60" s="54">
        <f>'高情景（2001-2060, 2020RMB）'!D60*$B$73</f>
        <v>1516.2562216962042</v>
      </c>
      <c r="E60" s="54">
        <f>'高情景（2001-2060, 2020RMB）'!E60*$B$73</f>
        <v>1547.534273804351</v>
      </c>
      <c r="F60" s="55">
        <f>'高情景（2001-2060, 2020RMB）'!F60*$B$73</f>
        <v>1689.363091931338</v>
      </c>
      <c r="G60" s="53">
        <f>'高情景（2001-2060, 2020RMB）'!G60*$B$73</f>
        <v>2165.0164621977192</v>
      </c>
      <c r="H60" s="54">
        <f>'高情景（2001-2060, 2020RMB）'!H60*$B$73</f>
        <v>3061.7955148639662</v>
      </c>
      <c r="I60" s="54">
        <f>'高情景（2001-2060, 2020RMB）'!I60*$B$73</f>
        <v>3429.7288409109169</v>
      </c>
      <c r="J60" s="54">
        <f>'高情景（2001-2060, 2020RMB）'!J60*$B$73</f>
        <v>4091.0322632234879</v>
      </c>
      <c r="K60" s="55">
        <f>'高情景（2001-2060, 2020RMB）'!K60*$B$73</f>
        <v>4509.1328253853526</v>
      </c>
      <c r="L60" s="53">
        <f>'高情景（2001-2060, 2020RMB）'!L60*$B$73</f>
        <v>4987.390817657064</v>
      </c>
      <c r="M60" s="54">
        <f>'高情景（2001-2060, 2020RMB）'!M60*$B$73</f>
        <v>5592.9147480115871</v>
      </c>
      <c r="N60" s="54">
        <f>'高情景（2001-2060, 2020RMB）'!N60*$B$73</f>
        <v>6411.0259637493928</v>
      </c>
      <c r="O60" s="54">
        <f>'高情景（2001-2060, 2020RMB）'!O60*$B$73</f>
        <v>7198.2825882291809</v>
      </c>
      <c r="P60" s="55">
        <f>'高情景（2001-2060, 2020RMB）'!P60*$B$73</f>
        <v>8646.4873926158689</v>
      </c>
      <c r="Q60" s="53">
        <f>'高情景（2001-2060, 2020RMB）'!Q60*$B$73</f>
        <v>9077.2806174726575</v>
      </c>
      <c r="R60" s="54">
        <f>'高情景（2001-2060, 2020RMB）'!R60*$B$73</f>
        <v>9413.2889940005916</v>
      </c>
      <c r="S60" s="54">
        <f>'高情景（2001-2060, 2020RMB）'!S60*$B$73</f>
        <v>9899.101919664623</v>
      </c>
      <c r="T60" s="54">
        <f>'高情景（2001-2060, 2020RMB）'!T60*$B$73</f>
        <v>10558.966690894093</v>
      </c>
      <c r="U60" s="54">
        <f>'高情景（2001-2060, 2020RMB）'!U60*$B$73</f>
        <v>11518.040116145148</v>
      </c>
      <c r="V60" s="53">
        <f>'高情景（2001-2060, 2020RMB）'!V60*$B$73</f>
        <v>12010.857614349379</v>
      </c>
      <c r="W60" s="54">
        <f>'高情景（2001-2060, 2020RMB）'!W60*$B$73</f>
        <v>12469.938513456913</v>
      </c>
      <c r="X60" s="100">
        <f>'高情景（2001-2060, 2020RMB）'!X60*$B$73</f>
        <v>12821.242772197318</v>
      </c>
      <c r="Y60" s="100">
        <f>'高情景（2001-2060, 2020RMB）'!Y60*$B$73</f>
        <v>13702.121263243494</v>
      </c>
      <c r="Z60" s="66">
        <f>'高情景（2001-2060, 2020RMB）'!Z60*$B$73</f>
        <v>14839.789248593988</v>
      </c>
      <c r="AA60" s="100">
        <f>'高情景（2001-2060, 2020RMB）'!AA60*$B$73</f>
        <v>15952.892768629534</v>
      </c>
      <c r="AB60" s="100">
        <f>'高情景（2001-2060, 2020RMB）'!AB60*$B$73</f>
        <v>16982.795088898736</v>
      </c>
      <c r="AC60" s="100">
        <f>'高情景（2001-2060, 2020RMB）'!AC60*$B$73</f>
        <v>17944.125536754524</v>
      </c>
      <c r="AD60" s="100">
        <f>'高情景（2001-2060, 2020RMB）'!AD60*$B$73</f>
        <v>18860.978898028534</v>
      </c>
      <c r="AE60" s="100">
        <f>'高情景（2001-2060, 2020RMB）'!AE60*$B$73</f>
        <v>19766.071199051323</v>
      </c>
      <c r="AF60" s="65">
        <f>'高情景（2001-2060, 2020RMB）'!AF60*$B$73</f>
        <v>20691.917953479759</v>
      </c>
      <c r="AG60" s="100">
        <f>'高情景（2001-2060, 2020RMB）'!AG60*$B$73</f>
        <v>21642.836395896509</v>
      </c>
      <c r="AH60" s="100">
        <f>'高情景（2001-2060, 2020RMB）'!AH60*$B$73</f>
        <v>22614.869570234077</v>
      </c>
      <c r="AI60" s="100">
        <f>'高情景（2001-2060, 2020RMB）'!AI60*$B$73</f>
        <v>23603.36518096727</v>
      </c>
      <c r="AJ60" s="66">
        <f>'高情景（2001-2060, 2020RMB）'!AJ60*$B$73</f>
        <v>24602.947336714402</v>
      </c>
      <c r="AK60" s="100">
        <f>'高情景（2001-2060, 2020RMB）'!AK60*$B$73</f>
        <v>25608.094133884486</v>
      </c>
      <c r="AL60" s="100">
        <f>'高情景（2001-2060, 2020RMB）'!AL60*$B$73</f>
        <v>26615.105162884243</v>
      </c>
      <c r="AM60" s="100">
        <f>'高情景（2001-2060, 2020RMB）'!AM60*$B$73</f>
        <v>27620.65120705236</v>
      </c>
      <c r="AN60" s="100">
        <f>'高情景（2001-2060, 2020RMB）'!AN60*$B$73</f>
        <v>28621.238905466402</v>
      </c>
      <c r="AO60" s="100">
        <f>'高情景（2001-2060, 2020RMB）'!AO60*$B$73</f>
        <v>29613.226052118851</v>
      </c>
      <c r="AP60" s="65">
        <f>'高情景（2001-2060, 2020RMB）'!AP60*$B$73</f>
        <v>30592.839097178778</v>
      </c>
      <c r="AQ60" s="100">
        <f>'高情景（2001-2060, 2020RMB）'!AQ60*$B$73</f>
        <v>31556.192798743876</v>
      </c>
      <c r="AR60" s="100">
        <f>'高情景（2001-2060, 2020RMB）'!AR60*$B$73</f>
        <v>32499.311943043056</v>
      </c>
      <c r="AS60" s="100">
        <f>'高情景（2001-2060, 2020RMB）'!AS60*$B$73</f>
        <v>33418.155019741651</v>
      </c>
      <c r="AT60" s="66">
        <f>'高情景（2001-2060, 2020RMB）'!AT60*$B$73</f>
        <v>34308.639707280403</v>
      </c>
      <c r="AU60" s="100">
        <f>'高情景（2001-2060, 2020RMB）'!AU60*$B$73</f>
        <v>35166.669991544361</v>
      </c>
      <c r="AV60" s="100">
        <f>'高情景（2001-2060, 2020RMB）'!AV60*$B$73</f>
        <v>35988.164710140001</v>
      </c>
      <c r="AW60" s="100">
        <f>'高情景（2001-2060, 2020RMB）'!AW60*$B$73</f>
        <v>36769.087284717425</v>
      </c>
      <c r="AX60" s="100">
        <f>'高情景（2001-2060, 2020RMB）'!AX60*$B$73</f>
        <v>37505.476375686609</v>
      </c>
      <c r="AY60" s="100">
        <f>'高情景（2001-2060, 2020RMB）'!AY60*$B$73</f>
        <v>38193.477167909892</v>
      </c>
      <c r="AZ60" s="65">
        <f>'高情景（2001-2060, 2020RMB）'!AZ60*$B$73</f>
        <v>38829.372973096724</v>
      </c>
      <c r="BA60" s="100">
        <f>'高情景（2001-2060, 2020RMB）'!BA60*$B$73</f>
        <v>39409.616815221729</v>
      </c>
      <c r="BB60" s="100">
        <f>'高情景（2001-2060, 2020RMB）'!BB60*$B$73</f>
        <v>39930.86264986029</v>
      </c>
      <c r="BC60" s="100">
        <f>'高情景（2001-2060, 2020RMB）'!BC60*$B$73</f>
        <v>40389.995857371883</v>
      </c>
      <c r="BD60" s="66">
        <f>'高情景（2001-2060, 2020RMB）'!BD60*$B$73</f>
        <v>40784.162643764517</v>
      </c>
      <c r="BE60" s="100">
        <f>'高情景（2001-2060, 2020RMB）'!BE60*$B$73</f>
        <v>41110.797982213007</v>
      </c>
      <c r="BF60" s="100">
        <f>'高情景（2001-2060, 2020RMB）'!BF60*$B$73</f>
        <v>41367.651732839084</v>
      </c>
      <c r="BG60" s="100">
        <f>'高情景（2001-2060, 2020RMB）'!BG60*$B$73</f>
        <v>41552.812588665758</v>
      </c>
      <c r="BH60" s="100">
        <f>'高情景（2001-2060, 2020RMB）'!BH60*$B$73</f>
        <v>41664.729511727906</v>
      </c>
      <c r="BI60" s="66">
        <f>'高情景（2001-2060, 2020RMB）'!BI60*$B$73</f>
        <v>41702.230345102864</v>
      </c>
    </row>
    <row r="61" spans="1:61" x14ac:dyDescent="0.2">
      <c r="A61" s="40" t="s">
        <v>65</v>
      </c>
      <c r="B61" s="53">
        <f>'高情景（2001-2060, 2020RMB）'!B61*$B$73</f>
        <v>1219.0212583278549</v>
      </c>
      <c r="C61" s="54">
        <f>'高情景（2001-2060, 2020RMB）'!C61*$B$73</f>
        <v>1373.1900105983616</v>
      </c>
      <c r="D61" s="54">
        <f>'高情景（2001-2060, 2020RMB）'!D61*$B$73</f>
        <v>1544.1701634192118</v>
      </c>
      <c r="E61" s="54">
        <f>'高情景（2001-2060, 2020RMB）'!E61*$B$73</f>
        <v>1676.9370442829156</v>
      </c>
      <c r="F61" s="55">
        <f>'高情景（2001-2060, 2020RMB）'!F61*$B$73</f>
        <v>1914.2880443395622</v>
      </c>
      <c r="G61" s="53">
        <f>'高情景（2001-2060, 2020RMB）'!G61*$B$73</f>
        <v>2240.6985755238452</v>
      </c>
      <c r="H61" s="54">
        <f>'高情景（2001-2060, 2020RMB）'!H61*$B$73</f>
        <v>2762.4647165029232</v>
      </c>
      <c r="I61" s="54">
        <f>'高情景（2001-2060, 2020RMB）'!I61*$B$73</f>
        <v>2729.5411431597586</v>
      </c>
      <c r="J61" s="54">
        <f>'高情景（2001-2060, 2020RMB）'!J61*$B$73</f>
        <v>3514.7004494341772</v>
      </c>
      <c r="K61" s="55">
        <f>'高情景（2001-2060, 2020RMB）'!K61*$B$73</f>
        <v>4087.449151662021</v>
      </c>
      <c r="L61" s="53">
        <f>'高情景（2001-2060, 2020RMB）'!L61*$B$73</f>
        <v>4506.2057061483838</v>
      </c>
      <c r="M61" s="54">
        <f>'高情景（2001-2060, 2020RMB）'!M61*$B$73</f>
        <v>4876.1561524196823</v>
      </c>
      <c r="N61" s="54">
        <f>'高情景（2001-2060, 2020RMB）'!N61*$B$73</f>
        <v>5486.7901884874836</v>
      </c>
      <c r="O61" s="54">
        <f>'高情景（2001-2060, 2020RMB）'!O61*$B$73</f>
        <v>5851.371938180193</v>
      </c>
      <c r="P61" s="55">
        <f>'高情景（2001-2060, 2020RMB）'!P61*$B$73</f>
        <v>6538.4570630046546</v>
      </c>
      <c r="Q61" s="53">
        <f>'高情景（2001-2060, 2020RMB）'!Q61*$B$73</f>
        <v>7564.3096872579927</v>
      </c>
      <c r="R61" s="54">
        <f>'高情景（2001-2060, 2020RMB）'!R61*$B$73</f>
        <v>8287.0354913464689</v>
      </c>
      <c r="S61" s="54">
        <f>'高情景（2001-2060, 2020RMB）'!S61*$B$73</f>
        <v>9059.7216461973221</v>
      </c>
      <c r="T61" s="54">
        <f>'高情景（2001-2060, 2020RMB）'!T61*$B$73</f>
        <v>9754.9959835948321</v>
      </c>
      <c r="U61" s="54">
        <f>'高情景（2001-2060, 2020RMB）'!U61*$B$73</f>
        <v>10114.073347389278</v>
      </c>
      <c r="V61" s="53">
        <f>'高情景（2001-2060, 2020RMB）'!V61*$B$73</f>
        <v>10213.975076695173</v>
      </c>
      <c r="W61" s="54">
        <f>'高情景（2001-2060, 2020RMB）'!W61*$B$73</f>
        <v>9508.7032670198314</v>
      </c>
      <c r="X61" s="100">
        <f>'高情景（2001-2060, 2020RMB）'!X61*$B$73</f>
        <v>9730.0643529031149</v>
      </c>
      <c r="Y61" s="100">
        <f>'高情景（2001-2060, 2020RMB）'!Y61*$B$73</f>
        <v>10282.173497823856</v>
      </c>
      <c r="Z61" s="66">
        <f>'高情景（2001-2060, 2020RMB）'!Z61*$B$73</f>
        <v>10990.257870756259</v>
      </c>
      <c r="AA61" s="100">
        <f>'高情景（2001-2060, 2020RMB）'!AA61*$B$73</f>
        <v>11681.22656830553</v>
      </c>
      <c r="AB61" s="100">
        <f>'高情景（2001-2060, 2020RMB）'!AB61*$B$73</f>
        <v>12320.553057407196</v>
      </c>
      <c r="AC61" s="100">
        <f>'高情景（2001-2060, 2020RMB）'!AC61*$B$73</f>
        <v>12916.999965322708</v>
      </c>
      <c r="AD61" s="100">
        <f>'高情景（2001-2060, 2020RMB）'!AD61*$B$73</f>
        <v>13483.769548002709</v>
      </c>
      <c r="AE61" s="100">
        <f>'高情景（2001-2060, 2020RMB）'!AE61*$B$73</f>
        <v>14038.079599832508</v>
      </c>
      <c r="AF61" s="65">
        <f>'高情景（2001-2060, 2020RMB）'!AF61*$B$73</f>
        <v>14596.628383492725</v>
      </c>
      <c r="AG61" s="100">
        <f>'高情景（2001-2060, 2020RMB）'!AG61*$B$73</f>
        <v>15161.445715784626</v>
      </c>
      <c r="AH61" s="100">
        <f>'高情景（2001-2060, 2020RMB）'!AH61*$B$73</f>
        <v>15730.404140845028</v>
      </c>
      <c r="AI61" s="100">
        <f>'高情景（2001-2060, 2020RMB）'!AI61*$B$73</f>
        <v>16301.153438399593</v>
      </c>
      <c r="AJ61" s="66">
        <f>'高情景（2001-2060, 2020RMB）'!AJ61*$B$73</f>
        <v>16871.122078748696</v>
      </c>
      <c r="AK61" s="100">
        <f>'高情景（2001-2060, 2020RMB）'!AK61*$B$73</f>
        <v>17437.735766617821</v>
      </c>
      <c r="AL61" s="100">
        <f>'高情景（2001-2060, 2020RMB）'!AL61*$B$73</f>
        <v>17999.122242084773</v>
      </c>
      <c r="AM61" s="100">
        <f>'高情景（2001-2060, 2020RMB）'!AM61*$B$73</f>
        <v>18553.575389252019</v>
      </c>
      <c r="AN61" s="100">
        <f>'高情景（2001-2060, 2020RMB）'!AN61*$B$73</f>
        <v>19099.363580264835</v>
      </c>
      <c r="AO61" s="100">
        <f>'高情景（2001-2060, 2020RMB）'!AO61*$B$73</f>
        <v>19634.738359028841</v>
      </c>
      <c r="AP61" s="65">
        <f>'高情景（2001-2060, 2020RMB）'!AP61*$B$73</f>
        <v>20157.94350344174</v>
      </c>
      <c r="AQ61" s="100">
        <f>'高情景（2001-2060, 2020RMB）'!AQ61*$B$73</f>
        <v>20667.224403082</v>
      </c>
      <c r="AR61" s="100">
        <f>'高情景（2001-2060, 2020RMB）'!AR61*$B$73</f>
        <v>21160.837684449882</v>
      </c>
      <c r="AS61" s="100">
        <f>'高情景（2001-2060, 2020RMB）'!AS61*$B$73</f>
        <v>21637.061011611535</v>
      </c>
      <c r="AT61" s="66">
        <f>'高情景（2001-2060, 2020RMB）'!AT61*$B$73</f>
        <v>22094.202986527565</v>
      </c>
      <c r="AU61" s="100">
        <f>'高情景（2001-2060, 2020RMB）'!AU61*$B$73</f>
        <v>22530.613070509531</v>
      </c>
      <c r="AV61" s="100">
        <f>'高情景（2001-2060, 2020RMB）'!AV61*$B$73</f>
        <v>22944.691446198689</v>
      </c>
      <c r="AW61" s="100">
        <f>'高情景（2001-2060, 2020RMB）'!AW61*$B$73</f>
        <v>23334.89873824393</v>
      </c>
      <c r="AX61" s="100">
        <f>'高情景（2001-2060, 2020RMB）'!AX61*$B$73</f>
        <v>23699.76551050194</v>
      </c>
      <c r="AY61" s="100">
        <f>'高情景（2001-2060, 2020RMB）'!AY61*$B$73</f>
        <v>24037.901458115153</v>
      </c>
      <c r="AZ61" s="65">
        <f>'高情景（2001-2060, 2020RMB）'!AZ61*$B$73</f>
        <v>24348.004214255772</v>
      </c>
      <c r="BA61" s="100">
        <f>'高情景（2001-2060, 2020RMB）'!BA61*$B$73</f>
        <v>24628.867693649798</v>
      </c>
      <c r="BB61" s="100">
        <f>'高情景（2001-2060, 2020RMB）'!BB61*$B$73</f>
        <v>24879.389898206333</v>
      </c>
      <c r="BC61" s="100">
        <f>'高情景（2001-2060, 2020RMB）'!BC61*$B$73</f>
        <v>25098.580114145403</v>
      </c>
      <c r="BD61" s="66">
        <f>'高情景（2001-2060, 2020RMB）'!BD61*$B$73</f>
        <v>25285.5654349043</v>
      </c>
      <c r="BE61" s="100">
        <f>'高情景（2001-2060, 2020RMB）'!BE61*$B$73</f>
        <v>25439.596549761449</v>
      </c>
      <c r="BF61" s="100">
        <f>'高情景（2001-2060, 2020RMB）'!BF61*$B$73</f>
        <v>25560.05274448467</v>
      </c>
      <c r="BG61" s="100">
        <f>'高情景（2001-2060, 2020RMB）'!BG61*$B$73</f>
        <v>25646.446067318309</v>
      </c>
      <c r="BH61" s="100">
        <f>'高情景（2001-2060, 2020RMB）'!BH61*$B$73</f>
        <v>25698.42462119323</v>
      </c>
      <c r="BI61" s="66">
        <f>'高情景（2001-2060, 2020RMB）'!BI61*$B$73</f>
        <v>25715.774951081628</v>
      </c>
    </row>
    <row r="62" spans="1:61" x14ac:dyDescent="0.2">
      <c r="A62" s="64" t="s">
        <v>125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'高情景（2001-2060, 2020RMB）'!K62*$B$73</f>
        <v>1585.7513991664366</v>
      </c>
      <c r="L62" s="53">
        <f>'高情景（2001-2060, 2020RMB）'!L62*$B$73</f>
        <v>1671.5039059749345</v>
      </c>
      <c r="M62" s="54">
        <f>'高情景（2001-2060, 2020RMB）'!M62*$B$73</f>
        <v>1891.4669953846324</v>
      </c>
      <c r="N62" s="54">
        <f>'高情景（2001-2060, 2020RMB）'!N62*$B$73</f>
        <v>2131.6109396293364</v>
      </c>
      <c r="O62" s="54">
        <f>'高情景（2001-2060, 2020RMB）'!O62*$B$73</f>
        <v>2376.8125815727003</v>
      </c>
      <c r="P62" s="55">
        <f>'高情景（2001-2060, 2020RMB）'!P62*$B$73</f>
        <v>2690.2189769585975</v>
      </c>
      <c r="Q62" s="53">
        <f>'高情景（2001-2060, 2020RMB）'!Q62*$B$73</f>
        <v>3046.3628656207311</v>
      </c>
      <c r="R62" s="54">
        <f>'高情景（2001-2060, 2020RMB）'!R62*$B$73</f>
        <v>3456.2799865101592</v>
      </c>
      <c r="S62" s="54">
        <f>'高情景（2001-2060, 2020RMB）'!S62*$B$73</f>
        <v>4028.2486409020134</v>
      </c>
      <c r="T62" s="54">
        <f>'高情景（2001-2060, 2020RMB）'!T62*$B$73</f>
        <v>4624.0016989898741</v>
      </c>
      <c r="U62" s="54">
        <f>'高情景（2001-2060, 2020RMB）'!U62*$B$73</f>
        <v>5267.9884522758539</v>
      </c>
      <c r="V62" s="65">
        <f>'高情景（2001-2060, 2020RMB）'!V62*$B$73</f>
        <v>5624.0165034330857</v>
      </c>
      <c r="W62" s="100">
        <f>'高情景（2001-2060, 2020RMB）'!W62*$B$73</f>
        <v>5797.9897714259087</v>
      </c>
      <c r="X62" s="100">
        <f>'高情景（2001-2060, 2020RMB）'!X62*$B$73</f>
        <v>6077.2361432088774</v>
      </c>
      <c r="Y62" s="100">
        <f>'高情景（2001-2060, 2020RMB）'!Y62*$B$73</f>
        <v>6796.7991905943982</v>
      </c>
      <c r="Z62" s="66">
        <f>'高情景（2001-2060, 2020RMB）'!Z62*$B$73</f>
        <v>7763.2024823794545</v>
      </c>
      <c r="AA62" s="100">
        <f>'高情景（2001-2060, 2020RMB）'!AA62*$B$73</f>
        <v>8737.6080458696924</v>
      </c>
      <c r="AB62" s="100">
        <f>'高情景（2001-2060, 2020RMB）'!AB62*$B$73</f>
        <v>9657.6294406472771</v>
      </c>
      <c r="AC62" s="100">
        <f>'高情景（2001-2060, 2020RMB）'!AC62*$B$73</f>
        <v>10531.604632573823</v>
      </c>
      <c r="AD62" s="100">
        <f>'高情景（2001-2060, 2020RMB）'!AD62*$B$73</f>
        <v>11383.722071641447</v>
      </c>
      <c r="AE62" s="100">
        <f>'高情景（2001-2060, 2020RMB）'!AE62*$B$73</f>
        <v>12253.480015137469</v>
      </c>
      <c r="AF62" s="65">
        <f>'高情景（2001-2060, 2020RMB）'!AF62*$B$73</f>
        <v>13184.660498623101</v>
      </c>
      <c r="AG62" s="100">
        <f>'高情景（2001-2060, 2020RMB）'!AG62*$B$73</f>
        <v>14186.608688183655</v>
      </c>
      <c r="AH62" s="100">
        <f>'高情景（2001-2060, 2020RMB）'!AH62*$B$73</f>
        <v>15257.499797705506</v>
      </c>
      <c r="AI62" s="100">
        <f>'高情景（2001-2060, 2020RMB）'!AI62*$B$73</f>
        <v>16393.750148282485</v>
      </c>
      <c r="AJ62" s="66">
        <f>'高情景（2001-2060, 2020RMB）'!AJ62*$B$73</f>
        <v>17589.699399933874</v>
      </c>
      <c r="AK62" s="100">
        <f>'高情景（2001-2060, 2020RMB）'!AK62*$B$73</f>
        <v>18838.559359173993</v>
      </c>
      <c r="AL62" s="100">
        <f>'高情景（2001-2060, 2020RMB）'!AL62*$B$73</f>
        <v>20136.596505201527</v>
      </c>
      <c r="AM62" s="100">
        <f>'高情景（2001-2060, 2020RMB）'!AM62*$B$73</f>
        <v>21480.406168498121</v>
      </c>
      <c r="AN62" s="100">
        <f>'高情景（2001-2060, 2020RMB）'!AN62*$B$73</f>
        <v>22865.772783021002</v>
      </c>
      <c r="AO62" s="100">
        <f>'高情景（2001-2060, 2020RMB）'!AO62*$B$73</f>
        <v>24287.63251563162</v>
      </c>
      <c r="AP62" s="65">
        <f>'高情景（2001-2060, 2020RMB）'!AP62*$B$73</f>
        <v>25740.046055189763</v>
      </c>
      <c r="AQ62" s="100">
        <f>'高情景（2001-2060, 2020RMB）'!AQ62*$B$73</f>
        <v>27216.183524021257</v>
      </c>
      <c r="AR62" s="100">
        <f>'高情景（2001-2060, 2020RMB）'!AR62*$B$73</f>
        <v>28708.32344100895</v>
      </c>
      <c r="AS62" s="100">
        <f>'高情景（2001-2060, 2020RMB）'!AS62*$B$73</f>
        <v>30207.867568094858</v>
      </c>
      <c r="AT62" s="66">
        <f>'高情景（2001-2060, 2020RMB）'!AT62*$B$73</f>
        <v>31705.373303717693</v>
      </c>
      <c r="AU62" s="100">
        <f>'高情景（2001-2060, 2020RMB）'!AU62*$B$73</f>
        <v>33190.605042515323</v>
      </c>
      <c r="AV62" s="100">
        <f>'高情景（2001-2060, 2020RMB）'!AV62*$B$73</f>
        <v>34652.605597603775</v>
      </c>
      <c r="AW62" s="100">
        <f>'高情景（2001-2060, 2020RMB）'!AW62*$B$73</f>
        <v>36079.788379731057</v>
      </c>
      <c r="AX62" s="100">
        <f>'高情景（2001-2060, 2020RMB）'!AX62*$B$73</f>
        <v>37460.050549612453</v>
      </c>
      <c r="AY62" s="100">
        <f>'高情景（2001-2060, 2020RMB）'!AY62*$B$73</f>
        <v>38780.906812398374</v>
      </c>
      <c r="AZ62" s="65">
        <f>'高情景（2001-2060, 2020RMB）'!AZ62*$B$73</f>
        <v>40029.642916944606</v>
      </c>
      <c r="BA62" s="100">
        <f>'高情景（2001-2060, 2020RMB）'!BA62*$B$73</f>
        <v>41193.487271763799</v>
      </c>
      <c r="BB62" s="100">
        <f>'高情景（2001-2060, 2020RMB）'!BB62*$B$73</f>
        <v>42259.798412544762</v>
      </c>
      <c r="BC62" s="100">
        <f>'高情景（2001-2060, 2020RMB）'!BC62*$B$73</f>
        <v>43216.265374839269</v>
      </c>
      <c r="BD62" s="66">
        <f>'高情景（2001-2060, 2020RMB）'!BD62*$B$73</f>
        <v>44051.117364940161</v>
      </c>
      <c r="BE62" s="100">
        <f>'高情景（2001-2060, 2020RMB）'!BE62*$B$73</f>
        <v>44753.338509474503</v>
      </c>
      <c r="BF62" s="100">
        <f>'高情景（2001-2060, 2020RMB）'!BF62*$B$73</f>
        <v>45312.882928488783</v>
      </c>
      <c r="BG62" s="100">
        <f>'高情景（2001-2060, 2020RMB）'!BG62*$B$73</f>
        <v>45720.884946688107</v>
      </c>
      <c r="BH62" s="100">
        <f>'高情景（2001-2060, 2020RMB）'!BH62*$B$73</f>
        <v>45969.858960646394</v>
      </c>
      <c r="BI62" s="66">
        <f>'高情景（2001-2060, 2020RMB）'!BI62*$B$73</f>
        <v>46053.883341159228</v>
      </c>
    </row>
    <row r="63" spans="1:61" x14ac:dyDescent="0.2">
      <c r="A63" s="64" t="s">
        <v>108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'高情景（2001-2060, 2020RMB）'!K63*$B$73</f>
        <v>1272.1126675656094</v>
      </c>
      <c r="L63" s="53">
        <f>'高情景（2001-2060, 2020RMB）'!L63*$B$73</f>
        <v>1484.2204642935185</v>
      </c>
      <c r="M63" s="54">
        <f>'高情景（2001-2060, 2020RMB）'!M63*$B$73</f>
        <v>1726.3538998843667</v>
      </c>
      <c r="N63" s="54">
        <f>'高情景（2001-2060, 2020RMB）'!N63*$B$73</f>
        <v>2003.5562331895542</v>
      </c>
      <c r="O63" s="54">
        <f>'高情景（2001-2060, 2020RMB）'!O63*$B$73</f>
        <v>2373.8474423522207</v>
      </c>
      <c r="P63" s="55">
        <f>'高情景（2001-2060, 2020RMB）'!P63*$B$73</f>
        <v>2778.204593732185</v>
      </c>
      <c r="Q63" s="53">
        <f>'高情景（2001-2060, 2020RMB）'!Q63*$B$73</f>
        <v>3258.9744430211772</v>
      </c>
      <c r="R63" s="54">
        <f>'高情景（2001-2060, 2020RMB）'!R63*$B$73</f>
        <v>3668.8633655089989</v>
      </c>
      <c r="S63" s="54">
        <f>'高情景（2001-2060, 2020RMB）'!S63*$B$73</f>
        <v>4131.290830369463</v>
      </c>
      <c r="T63" s="54">
        <f>'高情景（2001-2060, 2020RMB）'!T63*$B$73</f>
        <v>4519.6176142535451</v>
      </c>
      <c r="U63" s="54">
        <f>'高情景（2001-2060, 2020RMB）'!U63*$B$73</f>
        <v>4472.2961678562579</v>
      </c>
      <c r="V63" s="65">
        <f>'高情景（2001-2060, 2020RMB）'!V63*$B$73</f>
        <v>4774.5487075617966</v>
      </c>
      <c r="W63" s="100">
        <f>'高情景（2001-2060, 2020RMB）'!W63*$B$73</f>
        <v>4922.2445475968289</v>
      </c>
      <c r="X63" s="100">
        <f>'高情景（2001-2060, 2020RMB）'!X63*$B$73</f>
        <v>5090.3608782477859</v>
      </c>
      <c r="Y63" s="100">
        <f>'高情景（2001-2060, 2020RMB）'!Y63*$B$73</f>
        <v>5515.0951654311393</v>
      </c>
      <c r="Z63" s="66">
        <f>'高情景（2001-2060, 2020RMB）'!Z63*$B$73</f>
        <v>6069.4441897391771</v>
      </c>
      <c r="AA63" s="100">
        <f>'高情景（2001-2060, 2020RMB）'!AA63*$B$73</f>
        <v>6615.5035259307497</v>
      </c>
      <c r="AB63" s="100">
        <f>'高情景（2001-2060, 2020RMB）'!AB63*$B$73</f>
        <v>7122.5952716238207</v>
      </c>
      <c r="AC63" s="100">
        <f>'高情景（2001-2060, 2020RMB）'!AC63*$B$73</f>
        <v>7597.5312059889402</v>
      </c>
      <c r="AD63" s="100">
        <f>'高情景（2001-2060, 2020RMB）'!AD63*$B$73</f>
        <v>8053.0995284927467</v>
      </c>
      <c r="AE63" s="100">
        <f>'高情景（2001-2060, 2020RMB）'!AE63*$B$73</f>
        <v>8507.608057728703</v>
      </c>
      <c r="AF63" s="65">
        <f>'高情景（2001-2060, 2020RMB）'!AF63*$B$73</f>
        <v>8979.8458000443225</v>
      </c>
      <c r="AG63" s="100">
        <f>'高情景（2001-2060, 2020RMB）'!AG63*$B$73</f>
        <v>9472.6865293122028</v>
      </c>
      <c r="AH63" s="100">
        <f>'高情景（2001-2060, 2020RMB）'!AH63*$B$73</f>
        <v>9984.1683989900521</v>
      </c>
      <c r="AI63" s="100">
        <f>'高情景（2001-2060, 2020RMB）'!AI63*$B$73</f>
        <v>10511.789061801344</v>
      </c>
      <c r="AJ63" s="66">
        <f>'高情景（2001-2060, 2020RMB）'!AJ63*$B$73</f>
        <v>11052.459928102302</v>
      </c>
      <c r="AK63" s="100">
        <f>'高情景（2001-2060, 2020RMB）'!AK63*$B$73</f>
        <v>11602.891666043281</v>
      </c>
      <c r="AL63" s="100">
        <f>'高情景（2001-2060, 2020RMB）'!AL63*$B$73</f>
        <v>12160.999597560265</v>
      </c>
      <c r="AM63" s="100">
        <f>'高情景（2001-2060, 2020RMB）'!AM63*$B$73</f>
        <v>12724.90863082457</v>
      </c>
      <c r="AN63" s="100">
        <f>'高情景（2001-2060, 2020RMB）'!AN63*$B$73</f>
        <v>13292.572762646896</v>
      </c>
      <c r="AO63" s="100">
        <f>'高情景（2001-2060, 2020RMB）'!AO63*$B$73</f>
        <v>13861.780208234473</v>
      </c>
      <c r="AP63" s="65">
        <f>'高情景（2001-2060, 2020RMB）'!AP63*$B$73</f>
        <v>14430.160857846951</v>
      </c>
      <c r="AQ63" s="100">
        <f>'高情景（2001-2060, 2020RMB）'!AQ63*$B$73</f>
        <v>14995.196162709619</v>
      </c>
      <c r="AR63" s="100">
        <f>'高情景（2001-2060, 2020RMB）'!AR63*$B$73</f>
        <v>15554.231521569054</v>
      </c>
      <c r="AS63" s="100">
        <f>'高情景（2001-2060, 2020RMB）'!AS63*$B$73</f>
        <v>16104.491203810559</v>
      </c>
      <c r="AT63" s="66">
        <f>'高情景（2001-2060, 2020RMB）'!AT63*$B$73</f>
        <v>16643.095805420948</v>
      </c>
      <c r="AU63" s="100">
        <f>'高情景（2001-2060, 2020RMB）'!AU63*$B$73</f>
        <v>17167.082190729638</v>
      </c>
      <c r="AV63" s="100">
        <f>'高情景（2001-2060, 2020RMB）'!AV63*$B$73</f>
        <v>17673.425826404207</v>
      </c>
      <c r="AW63" s="100">
        <f>'高情景（2001-2060, 2020RMB）'!AW63*$B$73</f>
        <v>18159.065365356699</v>
      </c>
      <c r="AX63" s="100">
        <f>'高情景（2001-2060, 2020RMB）'!AX63*$B$73</f>
        <v>18620.929287919309</v>
      </c>
      <c r="AY63" s="100">
        <f>'高情景（2001-2060, 2020RMB）'!AY63*$B$73</f>
        <v>19055.964356884706</v>
      </c>
      <c r="AZ63" s="65">
        <f>'高情景（2001-2060, 2020RMB）'!AZ63*$B$73</f>
        <v>19461.165592899746</v>
      </c>
      <c r="BA63" s="100">
        <f>'高情景（2001-2060, 2020RMB）'!BA63*$B$73</f>
        <v>19833.607428462747</v>
      </c>
      <c r="BB63" s="100">
        <f>'高情景（2001-2060, 2020RMB）'!BB63*$B$73</f>
        <v>20170.475653686775</v>
      </c>
      <c r="BC63" s="100">
        <f>'高情景（2001-2060, 2020RMB）'!BC63*$B$73</f>
        <v>20469.09972635837</v>
      </c>
      <c r="BD63" s="66">
        <f>'高情景（2001-2060, 2020RMB）'!BD63*$B$73</f>
        <v>20726.984983960974</v>
      </c>
      <c r="BE63" s="100">
        <f>'高情景（2001-2060, 2020RMB）'!BE63*$B$73</f>
        <v>20941.844267510147</v>
      </c>
      <c r="BF63" s="100">
        <f>'高情景（2001-2060, 2020RMB）'!BF63*$B$73</f>
        <v>21111.628447451214</v>
      </c>
      <c r="BG63" s="100">
        <f>'高情景（2001-2060, 2020RMB）'!BG63*$B$73</f>
        <v>21234.555331570718</v>
      </c>
      <c r="BH63" s="100">
        <f>'高情景（2001-2060, 2020RMB）'!BH63*$B$73</f>
        <v>21309.136434765795</v>
      </c>
      <c r="BI63" s="66">
        <f>'高情景（2001-2060, 2020RMB）'!BI63*$B$73</f>
        <v>21334.201101298691</v>
      </c>
    </row>
    <row r="64" spans="1:61" x14ac:dyDescent="0.2">
      <c r="A64" s="64" t="s">
        <v>126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'高情景（2001-2060, 2020RMB）'!K64*$B$73</f>
        <v>1132.7196227092165</v>
      </c>
      <c r="L64" s="53">
        <f>'高情景（2001-2060, 2020RMB）'!L64*$B$73</f>
        <v>1288.6969404733388</v>
      </c>
      <c r="M64" s="54">
        <f>'高情景（2001-2060, 2020RMB）'!M64*$B$73</f>
        <v>1499.4006937098445</v>
      </c>
      <c r="N64" s="54">
        <f>'高情景（2001-2060, 2020RMB）'!N64*$B$73</f>
        <v>1711.4120271908421</v>
      </c>
      <c r="O64" s="54">
        <f>'高情景（2001-2060, 2020RMB）'!O64*$B$73</f>
        <v>1916.7397365131933</v>
      </c>
      <c r="P64" s="55">
        <f>'高情景（2001-2060, 2020RMB）'!P64*$B$73</f>
        <v>2132.7873228454646</v>
      </c>
      <c r="Q64" s="53">
        <f>'高情景（2001-2060, 2020RMB）'!Q64*$B$73</f>
        <v>2330.3561016859712</v>
      </c>
      <c r="R64" s="54">
        <f>'高情景（2001-2060, 2020RMB）'!R64*$B$73</f>
        <v>2532.4045831883782</v>
      </c>
      <c r="S64" s="54">
        <f>'高情景（2001-2060, 2020RMB）'!S64*$B$73</f>
        <v>2828.4450138267316</v>
      </c>
      <c r="T64" s="54">
        <f>'高情景（2001-2060, 2020RMB）'!T64*$B$73</f>
        <v>3132.9488568587681</v>
      </c>
      <c r="U64" s="54">
        <f>'高情景（2001-2060, 2020RMB）'!U64*$B$73</f>
        <v>3328.8079085503055</v>
      </c>
      <c r="V64" s="65">
        <f>'高情景（2001-2060, 2020RMB）'!V64*$B$73</f>
        <v>3553.7797366198879</v>
      </c>
      <c r="W64" s="100">
        <f>'高情景（2001-2060, 2020RMB）'!W64*$B$73</f>
        <v>3663.7123220113112</v>
      </c>
      <c r="X64" s="100">
        <f>'高情景（2001-2060, 2020RMB）'!X64*$B$73</f>
        <v>3797.0085489282619</v>
      </c>
      <c r="Y64" s="100">
        <f>'高情景（2001-2060, 2020RMB）'!Y64*$B$73</f>
        <v>4134.7815335993155</v>
      </c>
      <c r="Z64" s="66">
        <f>'高情景（2001-2060, 2020RMB）'!Z64*$B$73</f>
        <v>4577.5161973398435</v>
      </c>
      <c r="AA64" s="100">
        <f>'高情景（2001-2060, 2020RMB）'!AA64*$B$73</f>
        <v>5015.0125416388755</v>
      </c>
      <c r="AB64" s="100">
        <f>'高情景（2001-2060, 2020RMB）'!AB64*$B$73</f>
        <v>5422.1209910811385</v>
      </c>
      <c r="AC64" s="100">
        <f>'高情景（2001-2060, 2020RMB）'!AC64*$B$73</f>
        <v>5804.0962459328402</v>
      </c>
      <c r="AD64" s="100">
        <f>'高情景（2001-2060, 2020RMB）'!AD64*$B$73</f>
        <v>6171.3673696311471</v>
      </c>
      <c r="AE64" s="100">
        <f>'高情景（2001-2060, 2020RMB）'!AE64*$B$73</f>
        <v>6539.1719987064871</v>
      </c>
      <c r="AF64" s="65">
        <f>'高情景（2001-2060, 2020RMB）'!AF64*$B$73</f>
        <v>6923.3402505853237</v>
      </c>
      <c r="AG64" s="100">
        <f>'高情景（2001-2060, 2020RMB）'!AG64*$B$73</f>
        <v>7326.4297924682287</v>
      </c>
      <c r="AH64" s="100">
        <f>'高情景（2001-2060, 2020RMB）'!AH64*$B$73</f>
        <v>7746.9182341156638</v>
      </c>
      <c r="AI64" s="100">
        <f>'高情景（2001-2060, 2020RMB）'!AI64*$B$73</f>
        <v>8182.791353803208</v>
      </c>
      <c r="AJ64" s="66">
        <f>'高情景（2001-2060, 2020RMB）'!AJ64*$B$73</f>
        <v>8631.493951260687</v>
      </c>
      <c r="AK64" s="100">
        <f>'高情景（2001-2060, 2020RMB）'!AK64*$B$73</f>
        <v>9090.26357150488</v>
      </c>
      <c r="AL64" s="100">
        <f>'高情景（2001-2060, 2020RMB）'!AL64*$B$73</f>
        <v>9557.3803368752797</v>
      </c>
      <c r="AM64" s="100">
        <f>'高情景（2001-2060, 2020RMB）'!AM64*$B$73</f>
        <v>10031.294702114265</v>
      </c>
      <c r="AN64" s="100">
        <f>'高情景（2001-2060, 2020RMB）'!AN64*$B$73</f>
        <v>10510.28941928562</v>
      </c>
      <c r="AO64" s="100">
        <f>'高情景（2001-2060, 2020RMB）'!AO64*$B$73</f>
        <v>10992.482055288518</v>
      </c>
      <c r="AP64" s="65">
        <f>'高情景（2001-2060, 2020RMB）'!AP64*$B$73</f>
        <v>11475.829794578953</v>
      </c>
      <c r="AQ64" s="100">
        <f>'高情景（2001-2060, 2020RMB）'!AQ64*$B$73</f>
        <v>11958.13667653379</v>
      </c>
      <c r="AR64" s="100">
        <f>'高情景（2001-2060, 2020RMB）'!AR64*$B$73</f>
        <v>12437.063387951323</v>
      </c>
      <c r="AS64" s="100">
        <f>'高情景（2001-2060, 2020RMB）'!AS64*$B$73</f>
        <v>12910.13969649315</v>
      </c>
      <c r="AT64" s="66">
        <f>'高情景（2001-2060, 2020RMB）'!AT64*$B$73</f>
        <v>13374.779570620067</v>
      </c>
      <c r="AU64" s="100">
        <f>'高情景（2001-2060, 2020RMB）'!AU64*$B$73</f>
        <v>13828.298986121046</v>
      </c>
      <c r="AV64" s="100">
        <f>'高情景（2001-2060, 2020RMB）'!AV64*$B$73</f>
        <v>14267.936369224117</v>
      </c>
      <c r="AW64" s="100">
        <f>'高情景（2001-2060, 2020RMB）'!AW64*$B$73</f>
        <v>14690.875572253821</v>
      </c>
      <c r="AX64" s="100">
        <f>'高情景（2001-2060, 2020RMB）'!AX64*$B$73</f>
        <v>15094.27122079814</v>
      </c>
      <c r="AY64" s="100">
        <f>'高情景（2001-2060, 2020RMB）'!AY64*$B$73</f>
        <v>15475.27621248898</v>
      </c>
      <c r="AZ64" s="65">
        <f>'高情景（2001-2060, 2020RMB）'!AZ64*$B$73</f>
        <v>15831.071088083396</v>
      </c>
      <c r="BA64" s="100">
        <f>'高情景（2001-2060, 2020RMB）'!BA64*$B$73</f>
        <v>16158.894937006771</v>
      </c>
      <c r="BB64" s="100">
        <f>'高情景（2001-2060, 2020RMB）'!BB64*$B$73</f>
        <v>16456.077443457816</v>
      </c>
      <c r="BC64" s="100">
        <f>'高情景（2001-2060, 2020RMB）'!BC64*$B$73</f>
        <v>16720.071627235433</v>
      </c>
      <c r="BD64" s="66">
        <f>'高情景（2001-2060, 2020RMB）'!BD64*$B$73</f>
        <v>16948.486787332091</v>
      </c>
      <c r="BE64" s="100">
        <f>'高情景（2001-2060, 2020RMB）'!BE64*$B$73</f>
        <v>17139.121117740007</v>
      </c>
      <c r="BF64" s="100">
        <f>'高情景（2001-2060, 2020RMB）'!BF64*$B$73</f>
        <v>17289.993435458469</v>
      </c>
      <c r="BG64" s="100">
        <f>'高情景（2001-2060, 2020RMB）'!BG64*$B$73</f>
        <v>17399.3734418815</v>
      </c>
      <c r="BH64" s="100">
        <f>'高情景（2001-2060, 2020RMB）'!BH64*$B$73</f>
        <v>17465.809931900108</v>
      </c>
      <c r="BI64" s="66">
        <f>'高情景（2001-2060, 2020RMB）'!BI64*$B$73</f>
        <v>17488.156371248242</v>
      </c>
    </row>
    <row r="65" spans="1:61" x14ac:dyDescent="0.2">
      <c r="A65" s="64" t="s">
        <v>110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'高情景（2001-2060, 2020RMB）'!K65*$B$73</f>
        <v>356.60438163072968</v>
      </c>
      <c r="L65" s="53">
        <f>'高情景（2001-2060, 2020RMB）'!L65*$B$73</f>
        <v>405.40230884666897</v>
      </c>
      <c r="M65" s="54">
        <f>'高情景（2001-2060, 2020RMB）'!M65*$B$73</f>
        <v>479.60969937544712</v>
      </c>
      <c r="N65" s="54">
        <f>'高情景（2001-2060, 2020RMB）'!N65*$B$73</f>
        <v>569.02679991809589</v>
      </c>
      <c r="O65" s="54">
        <f>'高情景（2001-2060, 2020RMB）'!O65*$B$73</f>
        <v>605.45684735691282</v>
      </c>
      <c r="P65" s="55">
        <f>'高情景（2001-2060, 2020RMB）'!P65*$B$73</f>
        <v>634.06775599831394</v>
      </c>
      <c r="Q65" s="53">
        <f>'高情景（2001-2060, 2020RMB）'!Q65*$B$73</f>
        <v>659.19428618581878</v>
      </c>
      <c r="R65" s="54">
        <f>'高情景（2001-2060, 2020RMB）'!R65*$B$73</f>
        <v>668.14822465177554</v>
      </c>
      <c r="S65" s="54">
        <f>'高情景（2001-2060, 2020RMB）'!S65*$B$73</f>
        <v>714.43986631982693</v>
      </c>
      <c r="T65" s="54">
        <f>'高情景（2001-2060, 2020RMB）'!T65*$B$73</f>
        <v>811.65618979178566</v>
      </c>
      <c r="U65" s="54">
        <f>'高情景（2001-2060, 2020RMB）'!U65*$B$73</f>
        <v>807.62112573020568</v>
      </c>
      <c r="V65" s="65">
        <f>'高情景（2001-2060, 2020RMB）'!V65*$B$73</f>
        <v>862.20282765912987</v>
      </c>
      <c r="W65" s="100">
        <f>'高情景（2001-2060, 2020RMB）'!W65*$B$73</f>
        <v>888.87420095772279</v>
      </c>
      <c r="X65" s="100">
        <f>'高情景（2001-2060, 2020RMB）'!X65*$B$73</f>
        <v>912.98839366474533</v>
      </c>
      <c r="Y65" s="100">
        <f>'高情景（2001-2060, 2020RMB）'!Y65*$B$73</f>
        <v>973.38015309648188</v>
      </c>
      <c r="Z65" s="66">
        <f>'高情景（2001-2060, 2020RMB）'!Z65*$B$73</f>
        <v>1051.2488609781105</v>
      </c>
      <c r="AA65" s="100">
        <f>'高情景（2001-2060, 2020RMB）'!AA65*$B$73</f>
        <v>1127.3726383223809</v>
      </c>
      <c r="AB65" s="100">
        <f>'高情景（2001-2060, 2020RMB）'!AB65*$B$73</f>
        <v>1197.7868883242261</v>
      </c>
      <c r="AC65" s="100">
        <f>'高情景（2001-2060, 2020RMB）'!AC65*$B$73</f>
        <v>1263.4919443412596</v>
      </c>
      <c r="AD65" s="100">
        <f>'高情景（2001-2060, 2020RMB）'!AD65*$B$73</f>
        <v>1326.1022235947487</v>
      </c>
      <c r="AE65" s="100">
        <f>'高情景（2001-2060, 2020RMB）'!AE65*$B$73</f>
        <v>1387.7903967201621</v>
      </c>
      <c r="AF65" s="65">
        <f>'高情景（2001-2060, 2020RMB）'!AF65*$B$73</f>
        <v>1450.7041514257955</v>
      </c>
      <c r="AG65" s="100">
        <f>'高情景（2001-2060, 2020RMB）'!AG65*$B$73</f>
        <v>1515.1223783227892</v>
      </c>
      <c r="AH65" s="100">
        <f>'高情景（2001-2060, 2020RMB）'!AH65*$B$73</f>
        <v>1580.7793120212868</v>
      </c>
      <c r="AI65" s="100">
        <f>'高情景（2001-2060, 2020RMB）'!AI65*$B$73</f>
        <v>1647.3665193734723</v>
      </c>
      <c r="AJ65" s="66">
        <f>'高情景（2001-2060, 2020RMB）'!AJ65*$B$73</f>
        <v>1714.5315323121201</v>
      </c>
      <c r="AK65" s="100">
        <f>'高情景（2001-2060, 2020RMB）'!AK65*$B$73</f>
        <v>1781.9143953218311</v>
      </c>
      <c r="AL65" s="100">
        <f>'高情景（2001-2060, 2020RMB）'!AL65*$B$73</f>
        <v>1849.2707478312957</v>
      </c>
      <c r="AM65" s="100">
        <f>'高情景（2001-2060, 2020RMB）'!AM65*$B$73</f>
        <v>1916.3804550745383</v>
      </c>
      <c r="AN65" s="100">
        <f>'高情景（2001-2060, 2020RMB）'!AN65*$B$73</f>
        <v>1983.0140918465968</v>
      </c>
      <c r="AO65" s="100">
        <f>'高情景（2001-2060, 2020RMB）'!AO65*$B$73</f>
        <v>2048.9339937309733</v>
      </c>
      <c r="AP65" s="65">
        <f>'高情景（2001-2060, 2020RMB）'!AP65*$B$73</f>
        <v>2113.8954329179464</v>
      </c>
      <c r="AQ65" s="100">
        <f>'高情景（2001-2060, 2020RMB）'!AQ65*$B$73</f>
        <v>2177.6479136575176</v>
      </c>
      <c r="AR65" s="100">
        <f>'高情景（2001-2060, 2020RMB）'!AR65*$B$73</f>
        <v>2239.9365806794249</v>
      </c>
      <c r="AS65" s="100">
        <f>'高情景（2001-2060, 2020RMB）'!AS65*$B$73</f>
        <v>2300.5037321885889</v>
      </c>
      <c r="AT65" s="66">
        <f>'高情景（2001-2060, 2020RMB）'!AT65*$B$73</f>
        <v>2359.0904273341071</v>
      </c>
      <c r="AU65" s="100">
        <f>'高情景（2001-2060, 2020RMB）'!AU65*$B$73</f>
        <v>2415.438176380404</v>
      </c>
      <c r="AV65" s="100">
        <f>'高情景（2001-2060, 2020RMB）'!AV65*$B$73</f>
        <v>2469.2907002093616</v>
      </c>
      <c r="AW65" s="100">
        <f>'高情景（2001-2060, 2020RMB）'!AW65*$B$73</f>
        <v>2520.3957442810083</v>
      </c>
      <c r="AX65" s="100">
        <f>'高情景（2001-2060, 2020RMB）'!AX65*$B$73</f>
        <v>2568.5069308068373</v>
      </c>
      <c r="AY65" s="100">
        <f>'高情景（2001-2060, 2020RMB）'!AY65*$B$73</f>
        <v>2613.38563167251</v>
      </c>
      <c r="AZ65" s="65">
        <f>'高情景（2001-2060, 2020RMB）'!AZ65*$B$73</f>
        <v>2654.8028436132881</v>
      </c>
      <c r="BA65" s="100">
        <f>'高情景（2001-2060, 2020RMB）'!BA65*$B$73</f>
        <v>2692.5410463212102</v>
      </c>
      <c r="BB65" s="100">
        <f>'高情景（2001-2060, 2020RMB）'!BB65*$B$73</f>
        <v>2726.3960235721756</v>
      </c>
      <c r="BC65" s="100">
        <f>'高情景（2001-2060, 2020RMB）'!BC65*$B$73</f>
        <v>2756.1786271226197</v>
      </c>
      <c r="BD65" s="66">
        <f>'高情景（2001-2060, 2020RMB）'!BD65*$B$73</f>
        <v>2781.7164630583707</v>
      </c>
      <c r="BE65" s="100">
        <f>'高情景（2001-2060, 2020RMB）'!BE65*$B$73</f>
        <v>2802.8554804936434</v>
      </c>
      <c r="BF65" s="100">
        <f>'高情景（2001-2060, 2020RMB）'!BF65*$B$73</f>
        <v>2819.4614430259198</v>
      </c>
      <c r="BG65" s="100">
        <f>'高情景（2001-2060, 2020RMB）'!BG65*$B$73</f>
        <v>2831.4212641556483</v>
      </c>
      <c r="BH65" s="100">
        <f>'高情景（2001-2060, 2020RMB）'!BH65*$B$73</f>
        <v>2838.6441889775006</v>
      </c>
      <c r="BI65" s="66">
        <f>'高情景（2001-2060, 2020RMB）'!BI65*$B$73</f>
        <v>2841.0628058345555</v>
      </c>
    </row>
    <row r="66" spans="1:61" x14ac:dyDescent="0.2">
      <c r="A66" s="64" t="s">
        <v>111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'高情景（2001-2060, 2020RMB）'!K66*$B$73</f>
        <v>1131.6156928756584</v>
      </c>
      <c r="L66" s="53">
        <f>'高情景（2001-2060, 2020RMB）'!L66*$B$73</f>
        <v>1228.6643735529401</v>
      </c>
      <c r="M66" s="54">
        <f>'高情景（2001-2060, 2020RMB）'!M66*$B$73</f>
        <v>1304.6360579632044</v>
      </c>
      <c r="N66" s="54">
        <f>'高情景（2001-2060, 2020RMB）'!N66*$B$73</f>
        <v>1351.9180010495766</v>
      </c>
      <c r="O66" s="54">
        <f>'高情景（2001-2060, 2020RMB）'!O66*$B$73</f>
        <v>1480.0346466575704</v>
      </c>
      <c r="P66" s="55">
        <f>'高情景（2001-2060, 2020RMB）'!P66*$B$73</f>
        <v>1625.8986369295526</v>
      </c>
      <c r="Q66" s="53">
        <f>'高情景（2001-2060, 2020RMB）'!Q66*$B$73</f>
        <v>1844.3240678236632</v>
      </c>
      <c r="R66" s="54">
        <f>'高情景（2001-2060, 2020RMB）'!R66*$B$73</f>
        <v>1992.4828667786642</v>
      </c>
      <c r="S66" s="54">
        <f>'高情景（2001-2060, 2020RMB）'!S66*$B$73</f>
        <v>2073.9238387058922</v>
      </c>
      <c r="T66" s="54">
        <f>'高情景（2001-2060, 2020RMB）'!T66*$B$73</f>
        <v>2351.8130335778433</v>
      </c>
      <c r="U66" s="54">
        <f>'高情景（2001-2060, 2020RMB）'!U66*$B$73</f>
        <v>2252.5950083217408</v>
      </c>
      <c r="V66" s="65">
        <f>'高情景（2001-2060, 2020RMB）'!V66*$B$73</f>
        <v>2404.8328156223297</v>
      </c>
      <c r="W66" s="100">
        <f>'高情景（2001-2060, 2020RMB）'!W66*$B$73</f>
        <v>2479.2238889157334</v>
      </c>
      <c r="X66" s="100">
        <f>'高情景（2001-2060, 2020RMB）'!X66*$B$73</f>
        <v>2546.3006139418594</v>
      </c>
      <c r="Y66" s="100">
        <f>'高情景（2001-2060, 2020RMB）'!Y66*$B$73</f>
        <v>2714.2739342052519</v>
      </c>
      <c r="Z66" s="66">
        <f>'高情景（2001-2060, 2020RMB）'!Z66*$B$73</f>
        <v>2930.8330705457906</v>
      </c>
      <c r="AA66" s="100">
        <f>'高情景（2001-2060, 2020RMB）'!AA66*$B$73</f>
        <v>3142.5279984339031</v>
      </c>
      <c r="AB66" s="100">
        <f>'高情景（2001-2060, 2020RMB）'!AB66*$B$73</f>
        <v>3338.3422885528917</v>
      </c>
      <c r="AC66" s="100">
        <f>'高情景（2001-2060, 2020RMB）'!AC66*$B$73</f>
        <v>3521.0574113941825</v>
      </c>
      <c r="AD66" s="100">
        <f>'高情景（2001-2060, 2020RMB）'!AD66*$B$73</f>
        <v>3695.1560308713883</v>
      </c>
      <c r="AE66" s="100">
        <f>'高情景（2001-2060, 2020RMB）'!AE66*$B$73</f>
        <v>3866.6671422581499</v>
      </c>
      <c r="AF66" s="65">
        <f>'高情景（2001-2060, 2020RMB）'!AF66*$B$73</f>
        <v>4041.5481622918292</v>
      </c>
      <c r="AG66" s="100">
        <f>'高情景（2001-2060, 2020RMB）'!AG66*$B$73</f>
        <v>4220.5715278001508</v>
      </c>
      <c r="AH66" s="100">
        <f>'高情景（2001-2060, 2020RMB）'!AH66*$B$73</f>
        <v>4402.9992625032883</v>
      </c>
      <c r="AI66" s="100">
        <f>'高情景（2001-2060, 2020RMB）'!AI66*$B$73</f>
        <v>4587.9756909066527</v>
      </c>
      <c r="AJ66" s="66">
        <f>'高情景（2001-2060, 2020RMB）'!AJ66*$B$73</f>
        <v>4774.5237402679923</v>
      </c>
      <c r="AK66" s="100">
        <f>'高情景（2001-2060, 2020RMB）'!AK66*$B$73</f>
        <v>4961.6459818330741</v>
      </c>
      <c r="AL66" s="100">
        <f>'高情景（2001-2060, 2020RMB）'!AL66*$B$73</f>
        <v>5148.6646383052894</v>
      </c>
      <c r="AM66" s="100">
        <f>'高情景（2001-2060, 2020RMB）'!AM66*$B$73</f>
        <v>5334.9690578877698</v>
      </c>
      <c r="AN66" s="100">
        <f>'高情景（2001-2060, 2020RMB）'!AN66*$B$73</f>
        <v>5519.9231232292468</v>
      </c>
      <c r="AO66" s="100">
        <f>'高情景（2001-2060, 2020RMB）'!AO66*$B$73</f>
        <v>5702.8681743277912</v>
      </c>
      <c r="AP66" s="65">
        <f>'高情景（2001-2060, 2020RMB）'!AP66*$B$73</f>
        <v>5883.1262729761547</v>
      </c>
      <c r="AQ66" s="100">
        <f>'高情景（2001-2060, 2020RMB）'!AQ66*$B$73</f>
        <v>6060.0037947307728</v>
      </c>
      <c r="AR66" s="100">
        <f>'高情景（2001-2060, 2020RMB）'!AR66*$B$73</f>
        <v>6232.7953296969681</v>
      </c>
      <c r="AS66" s="100">
        <f>'高情景（2001-2060, 2020RMB）'!AS66*$B$73</f>
        <v>6400.7878687079583</v>
      </c>
      <c r="AT66" s="66">
        <f>'高情景（2001-2060, 2020RMB）'!AT66*$B$73</f>
        <v>6563.2652468038741</v>
      </c>
      <c r="AU66" s="100">
        <f>'高情景（2001-2060, 2020RMB）'!AU66*$B$73</f>
        <v>6719.5128113650617</v>
      </c>
      <c r="AV66" s="100">
        <f>'高情景（2001-2060, 2020RMB）'!AV66*$B$73</f>
        <v>6868.8222779006355</v>
      </c>
      <c r="AW66" s="100">
        <f>'高情景（2001-2060, 2020RMB）'!AW66*$B$73</f>
        <v>7010.4967324153968</v>
      </c>
      <c r="AX66" s="100">
        <f>'高情景（2001-2060, 2020RMB）'!AX66*$B$73</f>
        <v>7143.8557355567655</v>
      </c>
      <c r="AY66" s="100">
        <f>'高情景（2001-2060, 2020RMB）'!AY66*$B$73</f>
        <v>7268.2404804548923</v>
      </c>
      <c r="AZ66" s="65">
        <f>'高情景（2001-2060, 2020RMB）'!AZ66*$B$73</f>
        <v>7383.0189533881194</v>
      </c>
      <c r="BA66" s="100">
        <f>'高情景（2001-2060, 2020RMB）'!BA66*$B$73</f>
        <v>7487.5910442023187</v>
      </c>
      <c r="BB66" s="100">
        <f>'高情景（2001-2060, 2020RMB）'!BB66*$B$73</f>
        <v>7581.3935518476683</v>
      </c>
      <c r="BC66" s="100">
        <f>'高情景（2001-2060, 2020RMB）'!BC66*$B$73</f>
        <v>7663.9050295276302</v>
      </c>
      <c r="BD66" s="66">
        <f>'高情景（2001-2060, 2020RMB）'!BD66*$B$73</f>
        <v>7734.6504138248401</v>
      </c>
      <c r="BE66" s="100">
        <f>'高情景（2001-2060, 2020RMB）'!BE66*$B$73</f>
        <v>7793.2053828139506</v>
      </c>
      <c r="BF66" s="100">
        <f>'高情景（2001-2060, 2020RMB）'!BF66*$B$73</f>
        <v>7839.2003896125843</v>
      </c>
      <c r="BG66" s="100">
        <f>'高情景（2001-2060, 2020RMB）'!BG66*$B$73</f>
        <v>7872.3243200693187</v>
      </c>
      <c r="BH66" s="100">
        <f>'高情景（2001-2060, 2020RMB）'!BH66*$B$73</f>
        <v>7892.3277263351347</v>
      </c>
      <c r="BI66" s="66">
        <f>'高情景（2001-2060, 2020RMB）'!BI66*$B$73</f>
        <v>7899.0255918945595</v>
      </c>
    </row>
    <row r="67" spans="1:61" x14ac:dyDescent="0.2">
      <c r="A67" s="64" t="s">
        <v>112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'高情景（2001-2060, 2020RMB）'!K67*$B$73</f>
        <v>2167.1894902317831</v>
      </c>
      <c r="L67" s="53">
        <f>'高情景（2001-2060, 2020RMB）'!L67*$B$73</f>
        <v>2396.5338103813046</v>
      </c>
      <c r="M67" s="54">
        <f>'高情景（2001-2060, 2020RMB）'!M67*$B$73</f>
        <v>2639.4152057704505</v>
      </c>
      <c r="N67" s="54">
        <f>'高情景（2001-2060, 2020RMB）'!N67*$B$73</f>
        <v>2942.3083943051492</v>
      </c>
      <c r="O67" s="54">
        <f>'高情景（2001-2060, 2020RMB）'!O67*$B$73</f>
        <v>3258.7340935541315</v>
      </c>
      <c r="P67" s="55">
        <f>'高情景（2001-2060, 2020RMB）'!P67*$B$73</f>
        <v>3742.8058536929975</v>
      </c>
      <c r="Q67" s="53">
        <f>'高情景（2001-2060, 2020RMB）'!Q67*$B$73</f>
        <v>4081.9152178321742</v>
      </c>
      <c r="R67" s="54">
        <f>'高情景（2001-2060, 2020RMB）'!R67*$B$73</f>
        <v>4385.2798047996121</v>
      </c>
      <c r="S67" s="54">
        <f>'高情景（2001-2060, 2020RMB）'!S67*$B$73</f>
        <v>4766.7737428007631</v>
      </c>
      <c r="T67" s="54">
        <f>'高情景（2001-2060, 2020RMB）'!T67*$B$73</f>
        <v>5253.006512067388</v>
      </c>
      <c r="U67" s="54">
        <f>'高情景（2001-2060, 2020RMB）'!U67*$B$73</f>
        <v>5522.5163157140132</v>
      </c>
      <c r="V67" s="65">
        <f>'高情景（2001-2060, 2020RMB）'!V67*$B$73</f>
        <v>5895.746200171764</v>
      </c>
      <c r="W67" s="100">
        <f>'高情景（2001-2060, 2020RMB）'!W67*$B$73</f>
        <v>6078.1251517758401</v>
      </c>
      <c r="X67" s="100">
        <f>'高情景（2001-2060, 2020RMB）'!X67*$B$73</f>
        <v>6279.0707126526886</v>
      </c>
      <c r="Y67" s="100">
        <f>'高情景（2001-2060, 2020RMB）'!Y67*$B$73</f>
        <v>6786.0161363046909</v>
      </c>
      <c r="Z67" s="66">
        <f>'高情景（2001-2060, 2020RMB）'!Z67*$B$73</f>
        <v>7446.3190519313994</v>
      </c>
      <c r="AA67" s="100">
        <f>'高情景（2001-2060, 2020RMB）'!AA67*$B$73</f>
        <v>8095.8094593574278</v>
      </c>
      <c r="AB67" s="100">
        <f>'高情景（2001-2060, 2020RMB）'!AB67*$B$73</f>
        <v>8698.416422242457</v>
      </c>
      <c r="AC67" s="100">
        <f>'高情景（2001-2060, 2020RMB）'!AC67*$B$73</f>
        <v>9262.3667094439734</v>
      </c>
      <c r="AD67" s="100">
        <f>'高情景（2001-2060, 2020RMB）'!AD67*$B$73</f>
        <v>9802.7107431630029</v>
      </c>
      <c r="AE67" s="100">
        <f>'高情景（2001-2060, 2020RMB）'!AE67*$B$73</f>
        <v>10340.783004380677</v>
      </c>
      <c r="AF67" s="65">
        <f>'高情景（2001-2060, 2020RMB）'!AF67*$B$73</f>
        <v>10898.348676473894</v>
      </c>
      <c r="AG67" s="100">
        <f>'高情景（2001-2060, 2020RMB）'!AG67*$B$73</f>
        <v>11478.648737285714</v>
      </c>
      <c r="AH67" s="100">
        <f>'高情景（2001-2060, 2020RMB）'!AH67*$B$73</f>
        <v>12079.329294659266</v>
      </c>
      <c r="AI67" s="100">
        <f>'高情景（2001-2060, 2020RMB）'!AI67*$B$73</f>
        <v>12697.436667135471</v>
      </c>
      <c r="AJ67" s="66">
        <f>'高情景（2001-2060, 2020RMB）'!AJ67*$B$73</f>
        <v>13329.371207649596</v>
      </c>
      <c r="AK67" s="100">
        <f>'高情景（2001-2060, 2020RMB）'!AK67*$B$73</f>
        <v>13971.326184327532</v>
      </c>
      <c r="AL67" s="100">
        <f>'高情景（2001-2060, 2020RMB）'!AL67*$B$73</f>
        <v>14620.86736538219</v>
      </c>
      <c r="AM67" s="100">
        <f>'高情景（2001-2060, 2020RMB）'!AM67*$B$73</f>
        <v>15275.806506400206</v>
      </c>
      <c r="AN67" s="100">
        <f>'高情景（2001-2060, 2020RMB）'!AN67*$B$73</f>
        <v>15933.773381168194</v>
      </c>
      <c r="AO67" s="100">
        <f>'高情景（2001-2060, 2020RMB）'!AO67*$B$73</f>
        <v>16592.222762406531</v>
      </c>
      <c r="AP67" s="65">
        <f>'高情景（2001-2060, 2020RMB）'!AP67*$B$73</f>
        <v>17248.443875549812</v>
      </c>
      <c r="AQ67" s="100">
        <f>'高情景（2001-2060, 2020RMB）'!AQ67*$B$73</f>
        <v>17899.572407673812</v>
      </c>
      <c r="AR67" s="100">
        <f>'高情景（2001-2060, 2020RMB）'!AR67*$B$73</f>
        <v>18542.605120200678</v>
      </c>
      <c r="AS67" s="100">
        <f>'高情景（2001-2060, 2020RMB）'!AS67*$B$73</f>
        <v>19174.417076461017</v>
      </c>
      <c r="AT67" s="66">
        <f>'高情景（2001-2060, 2020RMB）'!AT67*$B$73</f>
        <v>19791.78145395195</v>
      </c>
      <c r="AU67" s="100">
        <f>'高情景（2001-2060, 2020RMB）'!AU67*$B$73</f>
        <v>20391.391866720078</v>
      </c>
      <c r="AV67" s="100">
        <f>'高情景（2001-2060, 2020RMB）'!AV67*$B$73</f>
        <v>20969.887076373529</v>
      </c>
      <c r="AW67" s="100">
        <f>'高情景（2001-2060, 2020RMB）'!AW67*$B$73</f>
        <v>21523.877921561081</v>
      </c>
      <c r="AX67" s="100">
        <f>'高情景（2001-2060, 2020RMB）'!AX67*$B$73</f>
        <v>22049.976246249669</v>
      </c>
      <c r="AY67" s="100">
        <f>'高情景（2001-2060, 2020RMB）'!AY67*$B$73</f>
        <v>22544.82555778313</v>
      </c>
      <c r="AZ67" s="65">
        <f>'高情景（2001-2060, 2020RMB）'!AZ67*$B$73</f>
        <v>23005.133097607806</v>
      </c>
      <c r="BA67" s="100">
        <f>'高情景（2001-2060, 2020RMB）'!BA67*$B$73</f>
        <v>23427.702961863644</v>
      </c>
      <c r="BB67" s="100">
        <f>'高情景（2001-2060, 2020RMB）'!BB67*$B$73</f>
        <v>23809.469866969448</v>
      </c>
      <c r="BC67" s="100">
        <f>'高情景（2001-2060, 2020RMB）'!BC67*$B$73</f>
        <v>24147.533118082854</v>
      </c>
      <c r="BD67" s="66">
        <f>'高情景（2001-2060, 2020RMB）'!BD67*$B$73</f>
        <v>24439.19030710381</v>
      </c>
      <c r="BE67" s="100">
        <f>'高情景（2001-2060, 2020RMB）'!BE67*$B$73</f>
        <v>24681.97024283955</v>
      </c>
      <c r="BF67" s="100">
        <f>'高情景（2001-2060, 2020RMB）'!BF67*$B$73</f>
        <v>24873.66460012304</v>
      </c>
      <c r="BG67" s="100">
        <f>'高情景（2001-2060, 2020RMB）'!BG67*$B$73</f>
        <v>25012.357768000835</v>
      </c>
      <c r="BH67" s="100">
        <f>'高情景（2001-2060, 2020RMB）'!BH67*$B$73</f>
        <v>25096.454380329313</v>
      </c>
      <c r="BI67" s="66">
        <f>'高情景（2001-2060, 2020RMB）'!BI67*$B$73</f>
        <v>25124.704025820047</v>
      </c>
    </row>
    <row r="68" spans="1:61" x14ac:dyDescent="0.2">
      <c r="A68" s="64" t="s">
        <v>113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'高情景（2001-2060, 2020RMB）'!K68*$B$73</f>
        <v>1031.981644723119</v>
      </c>
      <c r="L68" s="53">
        <f>'高情景（2001-2060, 2020RMB）'!L68*$B$73</f>
        <v>1204.9984683551932</v>
      </c>
      <c r="M68" s="54">
        <f>'高情景（2001-2060, 2020RMB）'!M68*$B$73</f>
        <v>1428.8553982252886</v>
      </c>
      <c r="N68" s="54">
        <f>'高情景（2001-2060, 2020RMB）'!N68*$B$73</f>
        <v>1713.1508883840104</v>
      </c>
      <c r="O68" s="54">
        <f>'高情景（2001-2060, 2020RMB）'!O68*$B$73</f>
        <v>1943.9790724609161</v>
      </c>
      <c r="P68" s="55">
        <f>'高情景（2001-2060, 2020RMB）'!P68*$B$73</f>
        <v>2267.6607189888832</v>
      </c>
      <c r="Q68" s="53">
        <f>'高情景（2001-2060, 2020RMB）'!Q68*$B$73</f>
        <v>2538.1386941671763</v>
      </c>
      <c r="R68" s="54">
        <f>'高情景（2001-2060, 2020RMB）'!R68*$B$73</f>
        <v>2692.6840893018843</v>
      </c>
      <c r="S68" s="54">
        <f>'高情景（2001-2060, 2020RMB）'!S68*$B$73</f>
        <v>2895.3593499257977</v>
      </c>
      <c r="T68" s="54">
        <f>'高情景（2001-2060, 2020RMB）'!T68*$B$73</f>
        <v>3095.6015662599511</v>
      </c>
      <c r="U68" s="54">
        <f>'高情景（2001-2060, 2020RMB）'!U68*$B$73</f>
        <v>3360.4758140619583</v>
      </c>
      <c r="V68" s="65">
        <f>'高情景（2001-2060, 2020RMB）'!V68*$B$73</f>
        <v>3587.5878637333317</v>
      </c>
      <c r="W68" s="100">
        <f>'高情景（2001-2060, 2020RMB）'!W68*$B$73</f>
        <v>3698.5662693770705</v>
      </c>
      <c r="X68" s="100">
        <f>'高情景（2001-2060, 2020RMB）'!X68*$B$73</f>
        <v>3815.8311732571819</v>
      </c>
      <c r="Y68" s="100">
        <f>'高情景（2001-2060, 2020RMB）'!Y68*$B$73</f>
        <v>4111.1501238746068</v>
      </c>
      <c r="Z68" s="66">
        <f>'高情景（2001-2060, 2020RMB）'!Z68*$B$73</f>
        <v>4494.8620981607546</v>
      </c>
      <c r="AA68" s="100">
        <f>'高情景（2001-2060, 2020RMB）'!AA68*$B$73</f>
        <v>4871.6596454469618</v>
      </c>
      <c r="AB68" s="100">
        <f>'高情景（2001-2060, 2020RMB）'!AB68*$B$73</f>
        <v>5220.9167731256202</v>
      </c>
      <c r="AC68" s="100">
        <f>'高情景（2001-2060, 2020RMB）'!AC68*$B$73</f>
        <v>5547.48150349977</v>
      </c>
      <c r="AD68" s="100">
        <f>'高情景（2001-2060, 2020RMB）'!AD68*$B$73</f>
        <v>5859.9541042692317</v>
      </c>
      <c r="AE68" s="100">
        <f>'高情景（2001-2060, 2020RMB）'!AE68*$B$73</f>
        <v>6170.3787500707149</v>
      </c>
      <c r="AF68" s="65">
        <f>'高情景（2001-2060, 2020RMB）'!AF68*$B$73</f>
        <v>6490.9529604859808</v>
      </c>
      <c r="AG68" s="100">
        <f>'高情景（2001-2060, 2020RMB）'!AG68*$B$73</f>
        <v>6823.4343204028264</v>
      </c>
      <c r="AH68" s="100">
        <f>'高情景（2001-2060, 2020RMB）'!AH68*$B$73</f>
        <v>7166.4511473476032</v>
      </c>
      <c r="AI68" s="100">
        <f>'高情景（2001-2060, 2020RMB）'!AI68*$B$73</f>
        <v>7518.3148675532639</v>
      </c>
      <c r="AJ68" s="66">
        <f>'高情景（2001-2060, 2020RMB）'!AJ68*$B$73</f>
        <v>7876.9986750189646</v>
      </c>
      <c r="AK68" s="100">
        <f>'高情景（2001-2060, 2020RMB）'!AK68*$B$73</f>
        <v>8240.3771678872599</v>
      </c>
      <c r="AL68" s="100">
        <f>'高情景（2001-2060, 2020RMB）'!AL68*$B$73</f>
        <v>8607.0754768885145</v>
      </c>
      <c r="AM68" s="100">
        <f>'高情景（2001-2060, 2020RMB）'!AM68*$B$73</f>
        <v>8975.8581778934804</v>
      </c>
      <c r="AN68" s="100">
        <f>'高情景（2001-2060, 2020RMB）'!AN68*$B$73</f>
        <v>9345.3989847099128</v>
      </c>
      <c r="AO68" s="100">
        <f>'高情景（2001-2060, 2020RMB）'!AO68*$B$73</f>
        <v>9714.2852926318519</v>
      </c>
      <c r="AP68" s="65">
        <f>'高情景（2001-2060, 2020RMB）'!AP68*$B$73</f>
        <v>10081.023952691861</v>
      </c>
      <c r="AQ68" s="100">
        <f>'高情景（2001-2060, 2020RMB）'!AQ68*$B$73</f>
        <v>10444.048300351162</v>
      </c>
      <c r="AR68" s="100">
        <f>'高情景（2001-2060, 2020RMB）'!AR68*$B$73</f>
        <v>10801.726445467106</v>
      </c>
      <c r="AS68" s="100">
        <f>'高情景（2001-2060, 2020RMB）'!AS68*$B$73</f>
        <v>11152.3708118738</v>
      </c>
      <c r="AT68" s="66">
        <f>'高情景（2001-2060, 2020RMB）'!AT68*$B$73</f>
        <v>11494.248895018709</v>
      </c>
      <c r="AU68" s="100">
        <f>'高情景（2001-2060, 2020RMB）'!AU68*$B$73</f>
        <v>11825.595185090637</v>
      </c>
      <c r="AV68" s="100">
        <f>'高情景（2001-2060, 2020RMB）'!AV68*$B$73</f>
        <v>12144.624181276717</v>
      </c>
      <c r="AW68" s="100">
        <f>'高情景（2001-2060, 2020RMB）'!AW68*$B$73</f>
        <v>12449.544400568273</v>
      </c>
      <c r="AX68" s="100">
        <f>'高情景（2001-2060, 2020RMB）'!AX68*$B$73</f>
        <v>12738.573262318492</v>
      </c>
      <c r="AY68" s="100">
        <f>'高情景（2001-2060, 2020RMB）'!AY68*$B$73</f>
        <v>13009.952707984339</v>
      </c>
      <c r="AZ68" s="65">
        <f>'高情景（2001-2060, 2020RMB）'!AZ68*$B$73</f>
        <v>13261.965394650046</v>
      </c>
      <c r="BA68" s="100">
        <f>'高情景（2001-2060, 2020RMB）'!BA68*$B$73</f>
        <v>13492.951281522544</v>
      </c>
      <c r="BB68" s="100">
        <f>'高情景（2001-2060, 2020RMB）'!BB68*$B$73</f>
        <v>13701.324411124586</v>
      </c>
      <c r="BC68" s="100">
        <f>'高情景（2001-2060, 2020RMB）'!BC68*$B$73</f>
        <v>13885.589671886892</v>
      </c>
      <c r="BD68" s="66">
        <f>'高情景（2001-2060, 2020RMB）'!BD68*$B$73</f>
        <v>14044.359316745817</v>
      </c>
      <c r="BE68" s="100">
        <f>'高情景（2001-2060, 2020RMB）'!BE68*$B$73</f>
        <v>14176.369003636899</v>
      </c>
      <c r="BF68" s="100">
        <f>'高情景（2001-2060, 2020RMB）'!BF68*$B$73</f>
        <v>14280.493118844712</v>
      </c>
      <c r="BG68" s="100">
        <f>'高情景（2001-2060, 2020RMB）'!BG68*$B$73</f>
        <v>14355.759143373161</v>
      </c>
      <c r="BH68" s="100">
        <f>'高情景（2001-2060, 2020RMB）'!BH68*$B$73</f>
        <v>14401.360826103284</v>
      </c>
      <c r="BI68" s="66">
        <f>'高情景（2001-2060, 2020RMB）'!BI68*$B$73</f>
        <v>14416.66993569875</v>
      </c>
    </row>
    <row r="69" spans="1:61" x14ac:dyDescent="0.2">
      <c r="A69" s="64" t="s">
        <v>114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'高情景（2001-2060, 2020RMB）'!K69*$B$73</f>
        <v>495.48926830977069</v>
      </c>
      <c r="L69" s="53">
        <f>'高情景（2001-2060, 2020RMB）'!L69*$B$73</f>
        <v>539.48207057701609</v>
      </c>
      <c r="M69" s="54">
        <f>'高情景（2001-2060, 2020RMB）'!M69*$B$73</f>
        <v>595.91667675895314</v>
      </c>
      <c r="N69" s="54">
        <f>'高情景（2001-2060, 2020RMB）'!N69*$B$73</f>
        <v>642.43158314400387</v>
      </c>
      <c r="O69" s="54">
        <f>'高情景（2001-2060, 2020RMB）'!O69*$B$73</f>
        <v>688.3885650364432</v>
      </c>
      <c r="P69" s="55">
        <f>'高情景（2001-2060, 2020RMB）'!P69*$B$73</f>
        <v>777.69517580396791</v>
      </c>
      <c r="Q69" s="53">
        <f>'高情景（2001-2060, 2020RMB）'!Q69*$B$73</f>
        <v>844.66363800570241</v>
      </c>
      <c r="R69" s="54">
        <f>'高情景（2001-2060, 2020RMB）'!R69*$B$73</f>
        <v>961.79317073129823</v>
      </c>
      <c r="S69" s="54">
        <f>'高情景（2001-2060, 2020RMB）'!S69*$B$73</f>
        <v>1023.5944734131891</v>
      </c>
      <c r="T69" s="54">
        <f>'高情景（2001-2060, 2020RMB）'!T69*$B$73</f>
        <v>1126.8994491473895</v>
      </c>
      <c r="U69" s="54">
        <f>'高情景（2001-2060, 2020RMB）'!U69*$B$73</f>
        <v>961.63541521511002</v>
      </c>
      <c r="V69" s="65">
        <f>'高情景（2001-2060, 2020RMB）'!V69*$B$73</f>
        <v>1026.6259112848011</v>
      </c>
      <c r="W69" s="100">
        <f>'高情景（2001-2060, 2020RMB）'!W69*$B$73</f>
        <v>1058.3835465412587</v>
      </c>
      <c r="X69" s="100">
        <f>'高情景（2001-2060, 2020RMB）'!X69*$B$73</f>
        <v>1083.0556396059676</v>
      </c>
      <c r="Y69" s="100">
        <f>'高情景（2001-2060, 2020RMB）'!Y69*$B$73</f>
        <v>1144.5935657112304</v>
      </c>
      <c r="Z69" s="66">
        <f>'高情景（2001-2060, 2020RMB）'!Z69*$B$73</f>
        <v>1223.5194468694381</v>
      </c>
      <c r="AA69" s="100">
        <f>'高情景（2001-2060, 2020RMB）'!AA69*$B$73</f>
        <v>1300.537931317833</v>
      </c>
      <c r="AB69" s="100">
        <f>'高情景（2001-2060, 2020RMB）'!AB69*$B$73</f>
        <v>1371.7992780156001</v>
      </c>
      <c r="AC69" s="100">
        <f>'高情景（2001-2060, 2020RMB）'!AC69*$B$73</f>
        <v>1438.2807625068215</v>
      </c>
      <c r="AD69" s="100">
        <f>'高情景（2001-2060, 2020RMB）'!AD69*$B$73</f>
        <v>1501.4555637154583</v>
      </c>
      <c r="AE69" s="100">
        <f>'高情景（2001-2060, 2020RMB）'!AE69*$B$73</f>
        <v>1563.2454053248948</v>
      </c>
      <c r="AF69" s="65">
        <f>'高情景（2001-2060, 2020RMB）'!AF69*$B$73</f>
        <v>1625.5142983262281</v>
      </c>
      <c r="AG69" s="100">
        <f>'高情景（2001-2060, 2020RMB）'!AG69*$B$73</f>
        <v>1688.4889167500407</v>
      </c>
      <c r="AH69" s="100">
        <f>'高情景（2001-2060, 2020RMB）'!AH69*$B$73</f>
        <v>1751.9317702151277</v>
      </c>
      <c r="AI69" s="100">
        <f>'高情景（2001-2060, 2020RMB）'!AI69*$B$73</f>
        <v>1815.5803882963544</v>
      </c>
      <c r="AJ69" s="66">
        <f>'高情景（2001-2060, 2020RMB）'!AJ69*$B$73</f>
        <v>1879.1474738378204</v>
      </c>
      <c r="AK69" s="100">
        <f>'高情景（2001-2060, 2020RMB）'!AK69*$B$73</f>
        <v>1942.3453769757859</v>
      </c>
      <c r="AL69" s="100">
        <f>'高情景（2001-2060, 2020RMB）'!AL69*$B$73</f>
        <v>2004.9650532827802</v>
      </c>
      <c r="AM69" s="100">
        <f>'高情景（2001-2060, 2020RMB）'!AM69*$B$73</f>
        <v>2066.8160382168694</v>
      </c>
      <c r="AN69" s="100">
        <f>'高情景（2001-2060, 2020RMB）'!AN69*$B$73</f>
        <v>2127.7049744923643</v>
      </c>
      <c r="AO69" s="100">
        <f>'高情景（2001-2060, 2020RMB）'!AO69*$B$73</f>
        <v>2187.4365814498983</v>
      </c>
      <c r="AP69" s="65">
        <f>'高情景（2001-2060, 2020RMB）'!AP69*$B$73</f>
        <v>2245.8146672101334</v>
      </c>
      <c r="AQ69" s="100">
        <f>'高情景（2001-2060, 2020RMB）'!AQ69*$B$73</f>
        <v>2302.6431765806942</v>
      </c>
      <c r="AR69" s="100">
        <f>'高情景（2001-2060, 2020RMB）'!AR69*$B$73</f>
        <v>2357.7272671370597</v>
      </c>
      <c r="AS69" s="100">
        <f>'高情景（2001-2060, 2020RMB）'!AS69*$B$73</f>
        <v>2410.8744054171507</v>
      </c>
      <c r="AT69" s="66">
        <f>'高情景（2001-2060, 2020RMB）'!AT69*$B$73</f>
        <v>2461.8954747626703</v>
      </c>
      <c r="AU69" s="100">
        <f>'高情景（2001-2060, 2020RMB）'!AU69*$B$73</f>
        <v>2510.6058860160138</v>
      </c>
      <c r="AV69" s="100">
        <f>'高情景（2001-2060, 2020RMB）'!AV69*$B$73</f>
        <v>2556.8266820450267</v>
      </c>
      <c r="AW69" s="100">
        <f>'高情景（2001-2060, 2020RMB）'!AW69*$B$73</f>
        <v>2600.3856269245753</v>
      </c>
      <c r="AX69" s="100">
        <f>'高情景（2001-2060, 2020RMB）'!AX69*$B$73</f>
        <v>2641.1182705574029</v>
      </c>
      <c r="AY69" s="100">
        <f>'高情景（2001-2060, 2020RMB）'!AY69*$B$73</f>
        <v>2678.868979569711</v>
      </c>
      <c r="AZ69" s="65">
        <f>'高情景（2001-2060, 2020RMB）'!AZ69*$B$73</f>
        <v>2713.4919254708248</v>
      </c>
      <c r="BA69" s="100">
        <f>'高情景（2001-2060, 2020RMB）'!BA69*$B$73</f>
        <v>2744.8520213209972</v>
      </c>
      <c r="BB69" s="100">
        <f>'高情景（2001-2060, 2020RMB）'!BB69*$B$73</f>
        <v>2772.8257985053538</v>
      </c>
      <c r="BC69" s="100">
        <f>'高情景（2001-2060, 2020RMB）'!BC69*$B$73</f>
        <v>2797.3022156628786</v>
      </c>
      <c r="BD69" s="66">
        <f>'高情景（2001-2060, 2020RMB）'!BD69*$B$73</f>
        <v>2818.1833923625627</v>
      </c>
      <c r="BE69" s="100">
        <f>'高情景（2001-2060, 2020RMB）'!BE69*$B$73</f>
        <v>2835.3852607489112</v>
      </c>
      <c r="BF69" s="100">
        <f>'高情景（2001-2060, 2020RMB）'!BF69*$B$73</f>
        <v>2848.838129090218</v>
      </c>
      <c r="BG69" s="100">
        <f>'高情景（2001-2060, 2020RMB）'!BG69*$B$73</f>
        <v>2858.4871519457497</v>
      </c>
      <c r="BH69" s="100">
        <f>'高情景（2001-2060, 2020RMB）'!BH69*$B$73</f>
        <v>2864.2927025151002</v>
      </c>
      <c r="BI69" s="66">
        <f>'高情景（2001-2060, 2020RMB）'!BI69*$B$73</f>
        <v>2866.2306436337999</v>
      </c>
    </row>
    <row r="70" spans="1:61" x14ac:dyDescent="0.2">
      <c r="A70" s="67" t="s">
        <v>115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'高情景（2001-2060, 2020RMB）'!K70*$B$73</f>
        <v>2856.6725234196342</v>
      </c>
      <c r="L70" s="58">
        <f>'高情景（2001-2060, 2020RMB）'!L70*$B$73</f>
        <v>2932.5284446200644</v>
      </c>
      <c r="M70" s="59">
        <f>'高情景（2001-2060, 2020RMB）'!M70*$B$73</f>
        <v>3187.413724976172</v>
      </c>
      <c r="N70" s="59">
        <f>'高情景（2001-2060, 2020RMB）'!N70*$B$73</f>
        <v>3367.9567735186633</v>
      </c>
      <c r="O70" s="59">
        <f>'高情景（2001-2060, 2020RMB）'!O70*$B$73</f>
        <v>3733.4943639751859</v>
      </c>
      <c r="P70" s="60">
        <f>'高情景（2001-2060, 2020RMB）'!P70*$B$73</f>
        <v>4368.9949883952995</v>
      </c>
      <c r="Q70" s="58">
        <f>'高情景（2001-2060, 2020RMB）'!Q70*$B$73</f>
        <v>5123.840619106315</v>
      </c>
      <c r="R70" s="59">
        <f>'高情景（2001-2060, 2020RMB）'!R70*$B$73</f>
        <v>5639.5856146204096</v>
      </c>
      <c r="S70" s="59">
        <f>'高情景（2001-2060, 2020RMB）'!S70*$B$73</f>
        <v>6157.7311458472932</v>
      </c>
      <c r="T70" s="59">
        <f>'高情景（2001-2060, 2020RMB）'!T70*$B$73</f>
        <v>6617.8928118752383</v>
      </c>
      <c r="U70" s="59">
        <f>'高情景（2001-2060, 2020RMB）'!U70*$B$73</f>
        <v>6785.6511288582524</v>
      </c>
      <c r="V70" s="68">
        <f>'高情景（2001-2060, 2020RMB）'!V70*$B$73</f>
        <v>7244.2478340572889</v>
      </c>
      <c r="W70" s="104">
        <f>'高情景（2001-2060, 2020RMB）'!W70*$B$73</f>
        <v>7468.3413211712659</v>
      </c>
      <c r="X70" s="104">
        <f>'高情景（2001-2060, 2020RMB）'!X70*$B$73</f>
        <v>7705.9084970317281</v>
      </c>
      <c r="Y70" s="104">
        <f>'高情景（2001-2060, 2020RMB）'!Y70*$B$73</f>
        <v>8304.2754773939596</v>
      </c>
      <c r="Z70" s="69">
        <f>'高情景（2001-2060, 2020RMB）'!Z70*$B$73</f>
        <v>9081.8872048697249</v>
      </c>
      <c r="AA70" s="104">
        <f>'高情景（2001-2060, 2020RMB）'!AA70*$B$73</f>
        <v>9845.58126855103</v>
      </c>
      <c r="AB70" s="104">
        <f>'高情景（2001-2060, 2020RMB）'!AB70*$B$73</f>
        <v>10553.505992467817</v>
      </c>
      <c r="AC70" s="104">
        <f>'高情景（2001-2060, 2020RMB）'!AC70*$B$73</f>
        <v>11215.476834066798</v>
      </c>
      <c r="AD70" s="104">
        <f>'高情景（2001-2060, 2020RMB）'!AD70*$B$73</f>
        <v>11848.946695534514</v>
      </c>
      <c r="AE70" s="104">
        <f>'高情景（2001-2060, 2020RMB）'!AE70*$B$73</f>
        <v>12478.38008817509</v>
      </c>
      <c r="AF70" s="68">
        <f>'高情景（2001-2060, 2020RMB）'!AF70*$B$73</f>
        <v>13128.566961146511</v>
      </c>
      <c r="AG70" s="104">
        <f>'高情景（2001-2060, 2020RMB）'!AG70*$B$73</f>
        <v>13803.08837728463</v>
      </c>
      <c r="AH70" s="104">
        <f>'高情景（2001-2060, 2020RMB）'!AH70*$B$73</f>
        <v>14499.164455178627</v>
      </c>
      <c r="AI70" s="104">
        <f>'高情景（2001-2060, 2020RMB）'!AI70*$B$73</f>
        <v>15213.368177085695</v>
      </c>
      <c r="AJ70" s="69">
        <f>'高情景（2001-2060, 2020RMB）'!AJ70*$B$73</f>
        <v>15941.581321441205</v>
      </c>
      <c r="AK70" s="104">
        <f>'高情景（2001-2060, 2020RMB）'!AK70*$B$73</f>
        <v>16679.482569221902</v>
      </c>
      <c r="AL70" s="104">
        <f>'高情景（2001-2060, 2020RMB）'!AL70*$B$73</f>
        <v>17424.279122697761</v>
      </c>
      <c r="AM70" s="104">
        <f>'高情景（2001-2060, 2020RMB）'!AM70*$B$73</f>
        <v>18173.461396080515</v>
      </c>
      <c r="AN70" s="104">
        <f>'高情景（2001-2060, 2020RMB）'!AN70*$B$73</f>
        <v>18924.333393764078</v>
      </c>
      <c r="AO70" s="104">
        <f>'高情景（2001-2060, 2020RMB）'!AO70*$B$73</f>
        <v>19674.02185269969</v>
      </c>
      <c r="AP70" s="68">
        <f>'高情景（2001-2060, 2020RMB）'!AP70*$B$73</f>
        <v>20419.487910366068</v>
      </c>
      <c r="AQ70" s="104">
        <f>'高情景（2001-2060, 2020RMB）'!AQ70*$B$73</f>
        <v>21157.541349823154</v>
      </c>
      <c r="AR70" s="104">
        <f>'高情景（2001-2060, 2020RMB）'!AR70*$B$73</f>
        <v>21884.857438695282</v>
      </c>
      <c r="AS70" s="104">
        <f>'高情景（2001-2060, 2020RMB）'!AS70*$B$73</f>
        <v>22597.996340920025</v>
      </c>
      <c r="AT70" s="69">
        <f>'高情景（2001-2060, 2020RMB）'!AT70*$B$73</f>
        <v>23293.425039170626</v>
      </c>
      <c r="AU70" s="104">
        <f>'高情景（2001-2060, 2020RMB）'!AU70*$B$73</f>
        <v>23967.541662568034</v>
      </c>
      <c r="AV70" s="104">
        <f>'高情景（2001-2060, 2020RMB）'!AV70*$B$73</f>
        <v>24616.702069317904</v>
      </c>
      <c r="AW70" s="104">
        <f>'高情景（2001-2060, 2020RMB）'!AW70*$B$73</f>
        <v>25237.248487994388</v>
      </c>
      <c r="AX70" s="104">
        <f>'高情景（2001-2060, 2020RMB）'!AX70*$B$73</f>
        <v>25825.539975216881</v>
      </c>
      <c r="AY70" s="104">
        <f>'高情景（2001-2060, 2020RMB）'!AY70*$B$73</f>
        <v>26377.984402351303</v>
      </c>
      <c r="AZ70" s="68">
        <f>'高情景（2001-2060, 2020RMB）'!AZ70*$B$73</f>
        <v>26891.071640625334</v>
      </c>
      <c r="BA70" s="104">
        <f>'高情景（2001-2060, 2020RMB）'!BA70*$B$73</f>
        <v>27361.40757369998</v>
      </c>
      <c r="BB70" s="104">
        <f>'高情景（2001-2060, 2020RMB）'!BB70*$B$73</f>
        <v>27785.748530360361</v>
      </c>
      <c r="BC70" s="104">
        <f>'高情景（2001-2060, 2020RMB）'!BC70*$B$73</f>
        <v>28161.035698610754</v>
      </c>
      <c r="BD70" s="69">
        <f>'高情景（2001-2060, 2020RMB）'!BD70*$B$73</f>
        <v>28484.429057103305</v>
      </c>
      <c r="BE70" s="104">
        <f>'高情景（2001-2060, 2020RMB）'!BE70*$B$73</f>
        <v>28753.340341439532</v>
      </c>
      <c r="BF70" s="104">
        <f>'高情景（2001-2060, 2020RMB）'!BF70*$B$73</f>
        <v>28965.464552309546</v>
      </c>
      <c r="BG70" s="104">
        <f>'高情景（2001-2060, 2020RMB）'!BG70*$B$73</f>
        <v>29118.809510404757</v>
      </c>
      <c r="BH70" s="104">
        <f>'高情景（2001-2060, 2020RMB）'!BH70*$B$73</f>
        <v>29211.722970121577</v>
      </c>
      <c r="BI70" s="69">
        <f>'高情景（2001-2060, 2020RMB）'!BI70*$B$73</f>
        <v>29242.91682066883</v>
      </c>
    </row>
    <row r="73" spans="1:61" x14ac:dyDescent="0.2">
      <c r="A73" s="250" t="s">
        <v>276</v>
      </c>
      <c r="B73" s="251">
        <v>0.13774643545738699</v>
      </c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1"/>
      <c r="AI73" s="251"/>
      <c r="AJ73" s="251"/>
      <c r="AK73" s="251"/>
      <c r="AL73" s="251"/>
      <c r="AM73" s="251"/>
      <c r="AN73" s="251"/>
      <c r="AO73" s="251"/>
      <c r="AP73" s="251"/>
      <c r="AQ73" s="251"/>
      <c r="AR73" s="251"/>
      <c r="AS73" s="251"/>
      <c r="AT73" s="251"/>
      <c r="AU73" s="251"/>
      <c r="AV73" s="251"/>
      <c r="AW73" s="251"/>
      <c r="AX73" s="251"/>
      <c r="AY73" s="251"/>
      <c r="AZ73" s="251"/>
      <c r="BA73" s="251"/>
      <c r="BB73" s="251"/>
      <c r="BC73" s="251"/>
      <c r="BD73" s="251"/>
      <c r="BE73" s="251"/>
      <c r="BF73" s="251"/>
      <c r="BG73" s="251"/>
      <c r="BH73" s="251"/>
      <c r="BI73" s="251"/>
    </row>
    <row r="74" spans="1:61" x14ac:dyDescent="0.2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53"/>
      <c r="AC74" s="253"/>
      <c r="AD74" s="253"/>
      <c r="AE74" s="253"/>
      <c r="AF74" s="253"/>
      <c r="AG74" s="253"/>
      <c r="AH74" s="253"/>
      <c r="AI74" s="253"/>
      <c r="AJ74" s="253"/>
      <c r="AK74" s="253"/>
      <c r="AL74" s="253"/>
      <c r="AM74" s="253"/>
      <c r="AN74" s="253"/>
      <c r="AO74" s="253"/>
      <c r="AP74" s="253"/>
      <c r="AQ74" s="253"/>
      <c r="AR74" s="253"/>
      <c r="AS74" s="253"/>
      <c r="AT74" s="253"/>
      <c r="AU74" s="253"/>
      <c r="AV74" s="253"/>
      <c r="AW74" s="253"/>
      <c r="AX74" s="253"/>
      <c r="AY74" s="253"/>
      <c r="AZ74" s="253"/>
      <c r="BA74" s="253"/>
      <c r="BB74" s="253"/>
      <c r="BC74" s="253"/>
      <c r="BD74" s="253"/>
      <c r="BE74" s="253"/>
      <c r="BF74" s="253"/>
      <c r="BG74" s="253"/>
      <c r="BH74" s="253"/>
      <c r="BI74" s="253"/>
    </row>
    <row r="75" spans="1:61" x14ac:dyDescent="0.2">
      <c r="A75" s="252"/>
    </row>
    <row r="78" spans="1:61" x14ac:dyDescent="0.2">
      <c r="A78" s="254" t="s">
        <v>277</v>
      </c>
      <c r="B78" s="255">
        <f>B13</f>
        <v>11360.305148771144</v>
      </c>
      <c r="C78" s="256">
        <f t="shared" ref="C78:BI80" si="0">C13</f>
        <v>12298.062693286282</v>
      </c>
      <c r="D78" s="256">
        <f t="shared" si="0"/>
        <v>13884.790875628891</v>
      </c>
      <c r="E78" s="256">
        <f t="shared" si="0"/>
        <v>15422.095104095906</v>
      </c>
      <c r="F78" s="256">
        <f t="shared" si="0"/>
        <v>17592.823233998242</v>
      </c>
      <c r="G78" s="256">
        <f t="shared" si="0"/>
        <v>20024.670878731729</v>
      </c>
      <c r="H78" s="256">
        <f t="shared" si="0"/>
        <v>22498.315163918967</v>
      </c>
      <c r="I78" s="256">
        <f t="shared" si="0"/>
        <v>24625.937654813672</v>
      </c>
      <c r="J78" s="256">
        <f t="shared" si="0"/>
        <v>25871.065445139207</v>
      </c>
      <c r="K78" s="256">
        <f t="shared" si="0"/>
        <v>28934.018460247236</v>
      </c>
      <c r="L78" s="256">
        <f t="shared" si="0"/>
        <v>31652.799458352747</v>
      </c>
      <c r="M78" s="256">
        <f t="shared" si="0"/>
        <v>33124.32229745431</v>
      </c>
      <c r="N78" s="256">
        <f t="shared" si="0"/>
        <v>34518.444056519606</v>
      </c>
      <c r="O78" s="256">
        <f t="shared" si="0"/>
        <v>35827.085847351853</v>
      </c>
      <c r="P78" s="256">
        <f t="shared" si="0"/>
        <v>36086.373868234325</v>
      </c>
      <c r="Q78" s="256">
        <f t="shared" si="0"/>
        <v>37149.335570071082</v>
      </c>
      <c r="R78" s="256">
        <f t="shared" si="0"/>
        <v>39938.398266727323</v>
      </c>
      <c r="S78" s="256">
        <f t="shared" si="0"/>
        <v>42210.749247921012</v>
      </c>
      <c r="T78" s="256">
        <f t="shared" si="0"/>
        <v>43185.307729585511</v>
      </c>
      <c r="U78" s="256">
        <f t="shared" si="0"/>
        <v>43101.259119279217</v>
      </c>
      <c r="V78" s="256">
        <f t="shared" si="0"/>
        <v>49064.409191140723</v>
      </c>
      <c r="W78" s="256">
        <f t="shared" si="0"/>
        <v>51734.614096336591</v>
      </c>
      <c r="X78" s="256">
        <f t="shared" si="0"/>
        <v>52666.704622941084</v>
      </c>
      <c r="Y78" s="256">
        <f t="shared" si="0"/>
        <v>54971.685689650018</v>
      </c>
      <c r="Z78" s="256">
        <f t="shared" si="0"/>
        <v>57877.740977447531</v>
      </c>
      <c r="AA78" s="256">
        <f t="shared" si="0"/>
        <v>60620.933051969048</v>
      </c>
      <c r="AB78" s="256">
        <f t="shared" si="0"/>
        <v>63038.116861772462</v>
      </c>
      <c r="AC78" s="256">
        <f t="shared" si="0"/>
        <v>65156.727672933644</v>
      </c>
      <c r="AD78" s="256">
        <f t="shared" si="0"/>
        <v>67025.64798034812</v>
      </c>
      <c r="AE78" s="256">
        <f t="shared" si="0"/>
        <v>68711.712299126797</v>
      </c>
      <c r="AF78" s="256">
        <f t="shared" si="0"/>
        <v>70284.613654929737</v>
      </c>
      <c r="AG78" s="256">
        <f t="shared" si="0"/>
        <v>71770.587917259996</v>
      </c>
      <c r="AH78" s="256">
        <f t="shared" si="0"/>
        <v>73184.133936308775</v>
      </c>
      <c r="AI78" s="256">
        <f t="shared" si="0"/>
        <v>74538.801585787092</v>
      </c>
      <c r="AJ78" s="256">
        <f t="shared" si="0"/>
        <v>75845.74452899312</v>
      </c>
      <c r="AK78" s="256">
        <f t="shared" si="0"/>
        <v>77111.670963386627</v>
      </c>
      <c r="AL78" s="256">
        <f t="shared" si="0"/>
        <v>78336.387117593913</v>
      </c>
      <c r="AM78" s="256">
        <f t="shared" si="0"/>
        <v>79518.417105549204</v>
      </c>
      <c r="AN78" s="256">
        <f t="shared" si="0"/>
        <v>80656.426089816639</v>
      </c>
      <c r="AO78" s="256">
        <f t="shared" si="0"/>
        <v>81749.185909248437</v>
      </c>
      <c r="AP78" s="256">
        <f t="shared" si="0"/>
        <v>82795.545896850002</v>
      </c>
      <c r="AQ78" s="256">
        <f t="shared" si="0"/>
        <v>83794.409357526587</v>
      </c>
      <c r="AR78" s="256">
        <f t="shared" si="0"/>
        <v>84744.715972715523</v>
      </c>
      <c r="AS78" s="256">
        <f t="shared" si="0"/>
        <v>85645.430227541889</v>
      </c>
      <c r="AT78" s="256">
        <f t="shared" si="0"/>
        <v>86495.535817450713</v>
      </c>
      <c r="AU78" s="256">
        <f t="shared" si="0"/>
        <v>87294.035884416488</v>
      </c>
      <c r="AV78" s="256">
        <f t="shared" si="0"/>
        <v>88039.958855233213</v>
      </c>
      <c r="AW78" s="256">
        <f t="shared" si="0"/>
        <v>88732.369602328778</v>
      </c>
      <c r="AX78" s="256">
        <f t="shared" si="0"/>
        <v>89370.38561669203</v>
      </c>
      <c r="AY78" s="256">
        <f t="shared" si="0"/>
        <v>89953.197868399409</v>
      </c>
      <c r="AZ78" s="256">
        <f t="shared" si="0"/>
        <v>90480.096028713306</v>
      </c>
      <c r="BA78" s="256">
        <f t="shared" si="0"/>
        <v>90950.497735306431</v>
      </c>
      <c r="BB78" s="256">
        <f t="shared" si="0"/>
        <v>91363.981596288591</v>
      </c>
      <c r="BC78" s="256">
        <f t="shared" si="0"/>
        <v>91720.32364797905</v>
      </c>
      <c r="BD78" s="256">
        <f t="shared" si="0"/>
        <v>92019.537005715378</v>
      </c>
      <c r="BE78" s="256">
        <f t="shared" si="0"/>
        <v>92261.914477782921</v>
      </c>
      <c r="BF78" s="256">
        <f t="shared" si="0"/>
        <v>92448.073952664432</v>
      </c>
      <c r="BG78" s="256">
        <f t="shared" si="0"/>
        <v>92579.006423680839</v>
      </c>
      <c r="BH78" s="256">
        <f t="shared" si="0"/>
        <v>92656.12658877502</v>
      </c>
      <c r="BI78" s="257">
        <f t="shared" si="0"/>
        <v>92681.326064396897</v>
      </c>
    </row>
    <row r="79" spans="1:61" x14ac:dyDescent="0.2">
      <c r="A79" s="258" t="s">
        <v>278</v>
      </c>
      <c r="B79" s="36"/>
      <c r="C79" s="259"/>
      <c r="D79" s="259"/>
      <c r="E79" s="259"/>
      <c r="F79" s="259"/>
      <c r="G79" s="259"/>
      <c r="H79" s="259"/>
      <c r="I79" s="51">
        <f>I14</f>
        <v>1608.2848584278597</v>
      </c>
      <c r="J79" s="51">
        <f t="shared" si="0"/>
        <v>1651.0989121675054</v>
      </c>
      <c r="K79" s="51">
        <f t="shared" si="0"/>
        <v>1879.1923219537205</v>
      </c>
      <c r="L79" s="51">
        <f t="shared" si="0"/>
        <v>2105.4222125807664</v>
      </c>
      <c r="M79" s="51">
        <f t="shared" si="0"/>
        <v>2200.7748797618237</v>
      </c>
      <c r="N79" s="51">
        <f t="shared" si="0"/>
        <v>2209.8174876911885</v>
      </c>
      <c r="O79" s="51">
        <f t="shared" si="0"/>
        <v>2171.579848017881</v>
      </c>
      <c r="P79" s="51">
        <f t="shared" si="0"/>
        <v>2099.3377117375903</v>
      </c>
      <c r="Q79" s="51">
        <f t="shared" si="0"/>
        <v>2017.9816653801363</v>
      </c>
      <c r="R79" s="51">
        <f t="shared" si="0"/>
        <v>1999.7266103568845</v>
      </c>
      <c r="S79" s="51">
        <f t="shared" si="0"/>
        <v>2034.9296418416018</v>
      </c>
      <c r="T79" s="51">
        <f t="shared" si="0"/>
        <v>2069.922408755594</v>
      </c>
      <c r="U79" s="51">
        <f t="shared" si="0"/>
        <v>2036.4097192215513</v>
      </c>
      <c r="V79" s="51">
        <f t="shared" si="0"/>
        <v>2262.3473207375118</v>
      </c>
      <c r="W79" s="51">
        <f t="shared" si="0"/>
        <v>2479.7197729678542</v>
      </c>
      <c r="X79" s="51">
        <f t="shared" si="0"/>
        <v>2516.5341938494062</v>
      </c>
      <c r="Y79" s="51">
        <f t="shared" si="0"/>
        <v>2607.0794864813151</v>
      </c>
      <c r="Z79" s="51">
        <f t="shared" si="0"/>
        <v>2720.7148768662373</v>
      </c>
      <c r="AA79" s="51">
        <f t="shared" si="0"/>
        <v>2828.8304222689007</v>
      </c>
      <c r="AB79" s="51">
        <f t="shared" si="0"/>
        <v>2924.8962213335612</v>
      </c>
      <c r="AC79" s="51">
        <f t="shared" si="0"/>
        <v>3008.6377479677731</v>
      </c>
      <c r="AD79" s="51">
        <f t="shared" si="0"/>
        <v>3080.0761660910953</v>
      </c>
      <c r="AE79" s="51">
        <f t="shared" si="0"/>
        <v>3139.5062777201269</v>
      </c>
      <c r="AF79" s="51">
        <f t="shared" si="0"/>
        <v>3187.4059613463046</v>
      </c>
      <c r="AG79" s="51">
        <f t="shared" si="0"/>
        <v>3224.2115759930562</v>
      </c>
      <c r="AH79" s="51">
        <f t="shared" si="0"/>
        <v>3250.464076171339</v>
      </c>
      <c r="AI79" s="51">
        <f t="shared" si="0"/>
        <v>3266.8444147692144</v>
      </c>
      <c r="AJ79" s="51">
        <f t="shared" si="0"/>
        <v>3274.1481992491235</v>
      </c>
      <c r="AK79" s="51">
        <f t="shared" si="0"/>
        <v>3273.2104806237085</v>
      </c>
      <c r="AL79" s="51">
        <f t="shared" si="0"/>
        <v>3264.7325295120017</v>
      </c>
      <c r="AM79" s="51">
        <f t="shared" si="0"/>
        <v>3249.4141577532341</v>
      </c>
      <c r="AN79" s="51">
        <f t="shared" si="0"/>
        <v>3227.9889062173884</v>
      </c>
      <c r="AO79" s="51">
        <f t="shared" si="0"/>
        <v>3201.210382531548</v>
      </c>
      <c r="AP79" s="51">
        <f t="shared" si="0"/>
        <v>3169.8399391393268</v>
      </c>
      <c r="AQ79" s="51">
        <f t="shared" si="0"/>
        <v>3134.6358582169482</v>
      </c>
      <c r="AR79" s="51">
        <f t="shared" si="0"/>
        <v>3096.3441432118166</v>
      </c>
      <c r="AS79" s="51">
        <f t="shared" si="0"/>
        <v>3055.6909577536153</v>
      </c>
      <c r="AT79" s="51">
        <f t="shared" si="0"/>
        <v>3013.3767026519031</v>
      </c>
      <c r="AU79" s="51">
        <f t="shared" si="0"/>
        <v>2970.0716812592186</v>
      </c>
      <c r="AV79" s="51">
        <f t="shared" si="0"/>
        <v>2926.4132727452693</v>
      </c>
      <c r="AW79" s="51">
        <f t="shared" si="0"/>
        <v>2883.0045114815402</v>
      </c>
      <c r="AX79" s="51">
        <f t="shared" si="0"/>
        <v>2840.4139581606987</v>
      </c>
      <c r="AY79" s="51">
        <f t="shared" si="0"/>
        <v>2799.1767436575701</v>
      </c>
      <c r="AZ79" s="51">
        <f t="shared" si="0"/>
        <v>2759.79666906584</v>
      </c>
      <c r="BA79" s="51">
        <f t="shared" si="0"/>
        <v>2722.7492538882561</v>
      </c>
      <c r="BB79" s="51">
        <f t="shared" si="0"/>
        <v>2688.4856381502977</v>
      </c>
      <c r="BC79" s="51">
        <f t="shared" si="0"/>
        <v>2657.4372624959242</v>
      </c>
      <c r="BD79" s="51">
        <f t="shared" si="0"/>
        <v>2630.0212725259562</v>
      </c>
      <c r="BE79" s="51">
        <f t="shared" si="0"/>
        <v>2606.6466193782871</v>
      </c>
      <c r="BF79" s="51">
        <f t="shared" si="0"/>
        <v>2587.7208576917469</v>
      </c>
      <c r="BG79" s="51">
        <f t="shared" si="0"/>
        <v>2573.657674784617</v>
      </c>
      <c r="BH79" s="51">
        <f t="shared" si="0"/>
        <v>2564.8852215708043</v>
      </c>
      <c r="BI79" s="52">
        <f t="shared" si="0"/>
        <v>2561.855357245558</v>
      </c>
    </row>
    <row r="80" spans="1:61" x14ac:dyDescent="0.2">
      <c r="A80" s="260" t="s">
        <v>279</v>
      </c>
      <c r="B80" s="40"/>
      <c r="I80" s="54">
        <f t="shared" ref="I80" si="1">I15</f>
        <v>1691.9642035906934</v>
      </c>
      <c r="J80" s="54">
        <f t="shared" si="0"/>
        <v>1680.8699560030407</v>
      </c>
      <c r="K80" s="54">
        <f t="shared" si="0"/>
        <v>1629.0528811988204</v>
      </c>
      <c r="L80" s="54">
        <f t="shared" si="0"/>
        <v>1645.1568841099402</v>
      </c>
      <c r="M80" s="54">
        <f t="shared" si="0"/>
        <v>1616.2967364381511</v>
      </c>
      <c r="N80" s="54">
        <f t="shared" si="0"/>
        <v>1570.7335794601238</v>
      </c>
      <c r="O80" s="54">
        <f t="shared" si="0"/>
        <v>1558.6134131412034</v>
      </c>
      <c r="P80" s="54">
        <f t="shared" si="0"/>
        <v>1540.772253083157</v>
      </c>
      <c r="Q80" s="54">
        <f t="shared" si="0"/>
        <v>1502.1130367157548</v>
      </c>
      <c r="R80" s="54">
        <f t="shared" si="0"/>
        <v>1479.4019047376719</v>
      </c>
      <c r="S80" s="54">
        <f t="shared" si="0"/>
        <v>1502.499103959708</v>
      </c>
      <c r="T80" s="54">
        <f t="shared" si="0"/>
        <v>1502.2602870929002</v>
      </c>
      <c r="U80" s="54">
        <f t="shared" si="0"/>
        <v>1460.4994252894223</v>
      </c>
      <c r="V80" s="54">
        <f t="shared" si="0"/>
        <v>1579.9619826365199</v>
      </c>
      <c r="W80" s="54">
        <f t="shared" si="0"/>
        <v>1694.8545592328228</v>
      </c>
      <c r="X80" s="54">
        <f t="shared" si="0"/>
        <v>1709.2629667822375</v>
      </c>
      <c r="Y80" s="54">
        <f t="shared" si="0"/>
        <v>1744.5611342720513</v>
      </c>
      <c r="Z80" s="54">
        <f t="shared" si="0"/>
        <v>1788.6950991104682</v>
      </c>
      <c r="AA80" s="54">
        <f t="shared" si="0"/>
        <v>1830.8854827969003</v>
      </c>
      <c r="AB80" s="54">
        <f t="shared" si="0"/>
        <v>1868.454838570261</v>
      </c>
      <c r="AC80" s="54">
        <f t="shared" si="0"/>
        <v>1900.8698525155214</v>
      </c>
      <c r="AD80" s="54">
        <f t="shared" si="0"/>
        <v>1927.6239244118133</v>
      </c>
      <c r="AE80" s="54">
        <f t="shared" si="0"/>
        <v>1948.2477065951598</v>
      </c>
      <c r="AF80" s="54">
        <f t="shared" si="0"/>
        <v>1962.4653953829657</v>
      </c>
      <c r="AG80" s="54">
        <f t="shared" si="0"/>
        <v>1970.646698229468</v>
      </c>
      <c r="AH80" s="54">
        <f t="shared" si="0"/>
        <v>1973.3751524857137</v>
      </c>
      <c r="AI80" s="54">
        <f t="shared" si="0"/>
        <v>1971.2870017056773</v>
      </c>
      <c r="AJ80" s="54">
        <f t="shared" si="0"/>
        <v>1965.054375861245</v>
      </c>
      <c r="AK80" s="54">
        <f t="shared" si="0"/>
        <v>1955.3117749014182</v>
      </c>
      <c r="AL80" s="54">
        <f t="shared" si="0"/>
        <v>1942.4707990248353</v>
      </c>
      <c r="AM80" s="54">
        <f t="shared" si="0"/>
        <v>1926.8919235727369</v>
      </c>
      <c r="AN80" s="54">
        <f t="shared" si="0"/>
        <v>1908.9384375232444</v>
      </c>
      <c r="AO80" s="54">
        <f t="shared" si="0"/>
        <v>1888.9720515100109</v>
      </c>
      <c r="AP80" s="54">
        <f t="shared" si="0"/>
        <v>1867.3491114535291</v>
      </c>
      <c r="AQ80" s="54">
        <f t="shared" si="0"/>
        <v>1844.4174322848958</v>
      </c>
      <c r="AR80" s="54">
        <f t="shared" si="0"/>
        <v>1820.5137498842428</v>
      </c>
      <c r="AS80" s="54">
        <f t="shared" si="0"/>
        <v>1795.9617758405598</v>
      </c>
      <c r="AT80" s="54">
        <f t="shared" si="0"/>
        <v>1771.0708290114101</v>
      </c>
      <c r="AU80" s="54">
        <f t="shared" si="0"/>
        <v>1746.1350100544598</v>
      </c>
      <c r="AV80" s="54">
        <f t="shared" si="0"/>
        <v>1721.4328799673017</v>
      </c>
      <c r="AW80" s="54">
        <f t="shared" si="0"/>
        <v>1697.2276009990535</v>
      </c>
      <c r="AX80" s="54">
        <f t="shared" si="0"/>
        <v>1673.7674978406351</v>
      </c>
      <c r="AY80" s="54">
        <f t="shared" si="0"/>
        <v>1651.2869985017983</v>
      </c>
      <c r="AZ80" s="54">
        <f t="shared" si="0"/>
        <v>1630.0079174857799</v>
      </c>
      <c r="BA80" s="54">
        <f t="shared" si="0"/>
        <v>1610.1410485415772</v>
      </c>
      <c r="BB80" s="54">
        <f t="shared" si="0"/>
        <v>1591.8880402061375</v>
      </c>
      <c r="BC80" s="54">
        <f t="shared" si="0"/>
        <v>1575.4435343843409</v>
      </c>
      <c r="BD80" s="54">
        <f t="shared" si="0"/>
        <v>1560.9975562461616</v>
      </c>
      <c r="BE80" s="54">
        <f t="shared" si="0"/>
        <v>1548.7381526997181</v>
      </c>
      <c r="BF80" s="54">
        <f t="shared" si="0"/>
        <v>1538.8542866456949</v>
      </c>
      <c r="BG80" s="54">
        <f t="shared" si="0"/>
        <v>1531.5390052262121</v>
      </c>
      <c r="BH80" s="54">
        <f t="shared" si="0"/>
        <v>1526.9929125277192</v>
      </c>
      <c r="BI80" s="55">
        <f t="shared" si="0"/>
        <v>1525.4279909551949</v>
      </c>
    </row>
    <row r="81" spans="1:61" x14ac:dyDescent="0.2">
      <c r="A81" s="260" t="s">
        <v>280</v>
      </c>
      <c r="B81" s="40"/>
      <c r="I81" s="54">
        <f>I16+I17</f>
        <v>461.97504430714594</v>
      </c>
      <c r="J81" s="54">
        <f t="shared" ref="J81:BI81" si="2">J16+J17</f>
        <v>539.30689229828624</v>
      </c>
      <c r="K81" s="54">
        <f t="shared" si="2"/>
        <v>612.89930133806774</v>
      </c>
      <c r="L81" s="54">
        <f t="shared" si="2"/>
        <v>697.13326073626968</v>
      </c>
      <c r="M81" s="54">
        <f t="shared" si="2"/>
        <v>787.98266440397038</v>
      </c>
      <c r="N81" s="54">
        <f t="shared" si="2"/>
        <v>846.74247191151085</v>
      </c>
      <c r="O81" s="54">
        <f t="shared" si="2"/>
        <v>889.23816899073245</v>
      </c>
      <c r="P81" s="54">
        <f t="shared" si="2"/>
        <v>869.65121887680755</v>
      </c>
      <c r="Q81" s="54">
        <f t="shared" si="2"/>
        <v>840.84215326483059</v>
      </c>
      <c r="R81" s="54">
        <f t="shared" si="2"/>
        <v>824.9623680408763</v>
      </c>
      <c r="S81" s="54">
        <f t="shared" si="2"/>
        <v>800.03282171269313</v>
      </c>
      <c r="T81" s="54">
        <f t="shared" si="2"/>
        <v>814.98449384399464</v>
      </c>
      <c r="U81" s="54">
        <f t="shared" si="2"/>
        <v>779.56559972921377</v>
      </c>
      <c r="V81" s="54">
        <f t="shared" si="2"/>
        <v>824.91563116752479</v>
      </c>
      <c r="W81" s="54">
        <f t="shared" si="2"/>
        <v>924.98677110439587</v>
      </c>
      <c r="X81" s="54">
        <f t="shared" si="2"/>
        <v>926.22313749976365</v>
      </c>
      <c r="Y81" s="54">
        <f t="shared" si="2"/>
        <v>930.34537034008758</v>
      </c>
      <c r="Z81" s="54">
        <f t="shared" si="2"/>
        <v>937.98132221856838</v>
      </c>
      <c r="AA81" s="54">
        <f t="shared" si="2"/>
        <v>949.39068406622494</v>
      </c>
      <c r="AB81" s="54">
        <f t="shared" si="2"/>
        <v>963.41077143869984</v>
      </c>
      <c r="AC81" s="54">
        <f t="shared" si="2"/>
        <v>978.47879533657215</v>
      </c>
      <c r="AD81" s="54">
        <f t="shared" si="2"/>
        <v>992.94931574900966</v>
      </c>
      <c r="AE81" s="54">
        <f t="shared" si="2"/>
        <v>1005.087620524117</v>
      </c>
      <c r="AF81" s="54">
        <f t="shared" si="2"/>
        <v>1013.4143927705013</v>
      </c>
      <c r="AG81" s="54">
        <f t="shared" si="2"/>
        <v>1017.7312191637652</v>
      </c>
      <c r="AH81" s="54">
        <f t="shared" si="2"/>
        <v>1018.2074533531227</v>
      </c>
      <c r="AI81" s="54">
        <f t="shared" si="2"/>
        <v>1015.0578900862813</v>
      </c>
      <c r="AJ81" s="54">
        <f t="shared" si="2"/>
        <v>1008.5348120157464</v>
      </c>
      <c r="AK81" s="54">
        <f t="shared" si="2"/>
        <v>998.92979764850679</v>
      </c>
      <c r="AL81" s="54">
        <f t="shared" si="2"/>
        <v>986.59452184689258</v>
      </c>
      <c r="AM81" s="54">
        <f t="shared" si="2"/>
        <v>971.90107318071057</v>
      </c>
      <c r="AN81" s="54">
        <f t="shared" si="2"/>
        <v>955.22357170868304</v>
      </c>
      <c r="AO81" s="54">
        <f t="shared" si="2"/>
        <v>936.93095441344292</v>
      </c>
      <c r="AP81" s="54">
        <f t="shared" si="2"/>
        <v>917.380946316169</v>
      </c>
      <c r="AQ81" s="54">
        <f t="shared" si="2"/>
        <v>896.91524203728886</v>
      </c>
      <c r="AR81" s="54">
        <f t="shared" si="2"/>
        <v>875.85587406421871</v>
      </c>
      <c r="AS81" s="54">
        <f t="shared" si="2"/>
        <v>854.50270584354962</v>
      </c>
      <c r="AT81" s="54">
        <f t="shared" si="2"/>
        <v>833.13196002105758</v>
      </c>
      <c r="AU81" s="54">
        <f t="shared" si="2"/>
        <v>811.99567412667955</v>
      </c>
      <c r="AV81" s="54">
        <f t="shared" si="2"/>
        <v>791.32196676314425</v>
      </c>
      <c r="AW81" s="54">
        <f t="shared" si="2"/>
        <v>771.31599568707918</v>
      </c>
      <c r="AX81" s="54">
        <f t="shared" si="2"/>
        <v>752.16149375277587</v>
      </c>
      <c r="AY81" s="54">
        <f t="shared" si="2"/>
        <v>734.02277821967664</v>
      </c>
      <c r="AZ81" s="54">
        <f t="shared" si="2"/>
        <v>717.04714220873882</v>
      </c>
      <c r="BA81" s="54">
        <f t="shared" si="2"/>
        <v>701.36755310322087</v>
      </c>
      <c r="BB81" s="54">
        <f t="shared" si="2"/>
        <v>687.1056006111105</v>
      </c>
      <c r="BC81" s="54">
        <f t="shared" si="2"/>
        <v>674.3746564630942</v>
      </c>
      <c r="BD81" s="54">
        <f t="shared" si="2"/>
        <v>663.28322798792772</v>
      </c>
      <c r="BE81" s="54">
        <f t="shared" si="2"/>
        <v>653.93850902500526</v>
      </c>
      <c r="BF81" s="54">
        <f t="shared" si="2"/>
        <v>646.45015401124704</v>
      </c>
      <c r="BG81" s="54">
        <f t="shared" si="2"/>
        <v>640.93432511107721</v>
      </c>
      <c r="BH81" s="54">
        <f t="shared" si="2"/>
        <v>637.51808875180507</v>
      </c>
      <c r="BI81" s="55">
        <f t="shared" si="2"/>
        <v>636.34426804726218</v>
      </c>
    </row>
    <row r="82" spans="1:61" x14ac:dyDescent="0.2">
      <c r="A82" s="260" t="s">
        <v>281</v>
      </c>
      <c r="B82" s="40"/>
      <c r="I82" s="54">
        <f>I18+I19+I20</f>
        <v>188.3346119683618</v>
      </c>
      <c r="J82" s="54">
        <f t="shared" ref="J82:BI82" si="3">J18+J19+J20</f>
        <v>214.70342317481749</v>
      </c>
      <c r="K82" s="54">
        <f t="shared" si="3"/>
        <v>251.56475822637498</v>
      </c>
      <c r="L82" s="54">
        <f t="shared" si="3"/>
        <v>292.08518704151152</v>
      </c>
      <c r="M82" s="54">
        <f t="shared" si="3"/>
        <v>311.08586603752508</v>
      </c>
      <c r="N82" s="54">
        <f t="shared" si="3"/>
        <v>322.17631259331768</v>
      </c>
      <c r="O82" s="54">
        <f t="shared" si="3"/>
        <v>318.56814556928987</v>
      </c>
      <c r="P82" s="54">
        <f t="shared" si="3"/>
        <v>300.29256631472447</v>
      </c>
      <c r="Q82" s="54">
        <f t="shared" si="3"/>
        <v>286.41109626760812</v>
      </c>
      <c r="R82" s="54">
        <f t="shared" si="3"/>
        <v>306.71509543851101</v>
      </c>
      <c r="S82" s="54">
        <f t="shared" si="3"/>
        <v>333.28245206526765</v>
      </c>
      <c r="T82" s="54">
        <f t="shared" si="3"/>
        <v>348.95326179918055</v>
      </c>
      <c r="U82" s="54">
        <f t="shared" si="3"/>
        <v>317.85993717896542</v>
      </c>
      <c r="V82" s="54">
        <f t="shared" si="3"/>
        <v>353.02230805270131</v>
      </c>
      <c r="W82" s="54">
        <f t="shared" si="3"/>
        <v>370.00171069210728</v>
      </c>
      <c r="X82" s="54">
        <f t="shared" si="3"/>
        <v>375.28334482532046</v>
      </c>
      <c r="Y82" s="54">
        <f t="shared" si="3"/>
        <v>389.1364340173871</v>
      </c>
      <c r="Z82" s="54">
        <f t="shared" si="3"/>
        <v>408.34676990480943</v>
      </c>
      <c r="AA82" s="54">
        <f t="shared" si="3"/>
        <v>429.0296683547175</v>
      </c>
      <c r="AB82" s="54">
        <f t="shared" si="3"/>
        <v>449.85279192210851</v>
      </c>
      <c r="AC82" s="54">
        <f t="shared" si="3"/>
        <v>470.45320983179687</v>
      </c>
      <c r="AD82" s="54">
        <f t="shared" si="3"/>
        <v>490.62313972048509</v>
      </c>
      <c r="AE82" s="54">
        <f t="shared" si="3"/>
        <v>510.30209663747189</v>
      </c>
      <c r="AF82" s="54">
        <f t="shared" si="3"/>
        <v>529.54044205463981</v>
      </c>
      <c r="AG82" s="54">
        <f t="shared" si="3"/>
        <v>548.32694038414218</v>
      </c>
      <c r="AH82" s="54">
        <f t="shared" si="3"/>
        <v>566.61073108427149</v>
      </c>
      <c r="AI82" s="54">
        <f t="shared" si="3"/>
        <v>584.3238367927064</v>
      </c>
      <c r="AJ82" s="54">
        <f t="shared" si="3"/>
        <v>601.37743061043034</v>
      </c>
      <c r="AK82" s="54">
        <f t="shared" si="3"/>
        <v>617.67785880582471</v>
      </c>
      <c r="AL82" s="54">
        <f t="shared" si="3"/>
        <v>633.19065782990106</v>
      </c>
      <c r="AM82" s="54">
        <f t="shared" si="3"/>
        <v>647.90073686609753</v>
      </c>
      <c r="AN82" s="54">
        <f t="shared" si="3"/>
        <v>661.79582196335321</v>
      </c>
      <c r="AO82" s="54">
        <f t="shared" si="3"/>
        <v>674.86629629476352</v>
      </c>
      <c r="AP82" s="54">
        <f t="shared" si="3"/>
        <v>687.10516955487276</v>
      </c>
      <c r="AQ82" s="54">
        <f t="shared" si="3"/>
        <v>698.50815758878764</v>
      </c>
      <c r="AR82" s="54">
        <f t="shared" si="3"/>
        <v>709.07384992387608</v>
      </c>
      <c r="AS82" s="54">
        <f t="shared" si="3"/>
        <v>718.80394138954091</v>
      </c>
      <c r="AT82" s="54">
        <f t="shared" si="3"/>
        <v>727.70350422904448</v>
      </c>
      <c r="AU82" s="54">
        <f t="shared" si="3"/>
        <v>735.7812787424017</v>
      </c>
      <c r="AV82" s="54">
        <f t="shared" si="3"/>
        <v>743.04996323912542</v>
      </c>
      <c r="AW82" s="54">
        <f t="shared" si="3"/>
        <v>749.52648761404328</v>
      </c>
      <c r="AX82" s="54">
        <f t="shared" si="3"/>
        <v>755.23225890020217</v>
      </c>
      <c r="AY82" s="54">
        <f t="shared" si="3"/>
        <v>760.19337144843382</v>
      </c>
      <c r="AZ82" s="54">
        <f t="shared" si="3"/>
        <v>764.4407787286857</v>
      </c>
      <c r="BA82" s="54">
        <f t="shared" si="3"/>
        <v>768.01042799107915</v>
      </c>
      <c r="BB82" s="54">
        <f t="shared" si="3"/>
        <v>770.94336306664968</v>
      </c>
      <c r="BC82" s="54">
        <f t="shared" si="3"/>
        <v>773.285804384843</v>
      </c>
      <c r="BD82" s="54">
        <f t="shared" si="3"/>
        <v>775.0892188457434</v>
      </c>
      <c r="BE82" s="54">
        <f t="shared" si="3"/>
        <v>776.41039556893702</v>
      </c>
      <c r="BF82" s="54">
        <f t="shared" si="3"/>
        <v>777.3115468564821</v>
      </c>
      <c r="BG82" s="54">
        <f t="shared" si="3"/>
        <v>777.8604571133618</v>
      </c>
      <c r="BH82" s="54">
        <f t="shared" si="3"/>
        <v>778.130706176074</v>
      </c>
      <c r="BI82" s="55">
        <f t="shared" si="3"/>
        <v>778.20199778004655</v>
      </c>
    </row>
    <row r="83" spans="1:61" x14ac:dyDescent="0.2">
      <c r="A83" s="260" t="s">
        <v>282</v>
      </c>
      <c r="B83" s="40"/>
      <c r="I83" s="54">
        <f>I21+I22+I23+I24</f>
        <v>2454.8371613017289</v>
      </c>
      <c r="J83" s="54">
        <f t="shared" ref="J83:BI83" si="4">J21+J22+J23+J24</f>
        <v>2625.8153773714039</v>
      </c>
      <c r="K83" s="54">
        <f t="shared" si="4"/>
        <v>2906.3916262115386</v>
      </c>
      <c r="L83" s="54">
        <f t="shared" si="4"/>
        <v>3210.2341245899033</v>
      </c>
      <c r="M83" s="54">
        <f t="shared" si="4"/>
        <v>3416.4197497834148</v>
      </c>
      <c r="N83" s="54">
        <f t="shared" si="4"/>
        <v>3537.0991015896575</v>
      </c>
      <c r="O83" s="54">
        <f t="shared" si="4"/>
        <v>3654.9197138031955</v>
      </c>
      <c r="P83" s="54">
        <f t="shared" si="4"/>
        <v>3662.0951607589686</v>
      </c>
      <c r="Q83" s="54">
        <f t="shared" si="4"/>
        <v>3672.0622717658493</v>
      </c>
      <c r="R83" s="54">
        <f t="shared" si="4"/>
        <v>3970.0491173401556</v>
      </c>
      <c r="S83" s="54">
        <f t="shared" si="4"/>
        <v>4203.9675093378282</v>
      </c>
      <c r="T83" s="54">
        <f t="shared" si="4"/>
        <v>4224.0130373930315</v>
      </c>
      <c r="U83" s="54">
        <f t="shared" si="4"/>
        <v>4086.3310130589362</v>
      </c>
      <c r="V83" s="54">
        <f t="shared" si="4"/>
        <v>4562.6322638797656</v>
      </c>
      <c r="W83" s="54">
        <f t="shared" si="4"/>
        <v>4807.5125763941342</v>
      </c>
      <c r="X83" s="54">
        <f t="shared" si="4"/>
        <v>4863.2692208842682</v>
      </c>
      <c r="Y83" s="54">
        <f t="shared" si="4"/>
        <v>5004.7559487009303</v>
      </c>
      <c r="Z83" s="54">
        <f t="shared" si="4"/>
        <v>5192.962832164817</v>
      </c>
      <c r="AA83" s="54">
        <f t="shared" si="4"/>
        <v>5391.5732664779425</v>
      </c>
      <c r="AB83" s="54">
        <f t="shared" si="4"/>
        <v>5590.0389946059513</v>
      </c>
      <c r="AC83" s="54">
        <f t="shared" si="4"/>
        <v>5784.5549748720568</v>
      </c>
      <c r="AD83" s="54">
        <f t="shared" si="4"/>
        <v>5970.9871661509133</v>
      </c>
      <c r="AE83" s="54">
        <f t="shared" si="4"/>
        <v>6144.9042627379422</v>
      </c>
      <c r="AF83" s="54">
        <f t="shared" si="4"/>
        <v>6302.4599021163322</v>
      </c>
      <c r="AG83" s="54">
        <f t="shared" si="4"/>
        <v>6443.0571594783105</v>
      </c>
      <c r="AH83" s="54">
        <f t="shared" si="4"/>
        <v>6567.1708028049889</v>
      </c>
      <c r="AI83" s="54">
        <f t="shared" si="4"/>
        <v>6675.5441024748143</v>
      </c>
      <c r="AJ83" s="54">
        <f t="shared" si="4"/>
        <v>6769.1593570338173</v>
      </c>
      <c r="AK83" s="54">
        <f t="shared" si="4"/>
        <v>6849.0589157257</v>
      </c>
      <c r="AL83" s="54">
        <f t="shared" si="4"/>
        <v>6915.8553641918797</v>
      </c>
      <c r="AM83" s="54">
        <f t="shared" si="4"/>
        <v>6970.1262549185158</v>
      </c>
      <c r="AN83" s="54">
        <f t="shared" si="4"/>
        <v>7012.5425859355191</v>
      </c>
      <c r="AO83" s="54">
        <f t="shared" si="4"/>
        <v>7043.8538181973472</v>
      </c>
      <c r="AP83" s="54">
        <f t="shared" si="4"/>
        <v>7064.8733444367626</v>
      </c>
      <c r="AQ83" s="54">
        <f t="shared" si="4"/>
        <v>7076.4646984182127</v>
      </c>
      <c r="AR83" s="54">
        <f t="shared" si="4"/>
        <v>7079.5287379645752</v>
      </c>
      <c r="AS83" s="54">
        <f t="shared" si="4"/>
        <v>7074.9919814121467</v>
      </c>
      <c r="AT83" s="54">
        <f t="shared" si="4"/>
        <v>7063.7962270451135</v>
      </c>
      <c r="AU83" s="54">
        <f t="shared" si="4"/>
        <v>7046.8895399045687</v>
      </c>
      <c r="AV83" s="54">
        <f t="shared" si="4"/>
        <v>7025.2186510710408</v>
      </c>
      <c r="AW83" s="54">
        <f t="shared" si="4"/>
        <v>6999.7227816215891</v>
      </c>
      <c r="AX83" s="54">
        <f t="shared" si="4"/>
        <v>6971.3288771888347</v>
      </c>
      <c r="AY83" s="54">
        <f t="shared" si="4"/>
        <v>6940.9482193705508</v>
      </c>
      <c r="AZ83" s="54">
        <f t="shared" si="4"/>
        <v>6909.4743669417967</v>
      </c>
      <c r="BA83" s="54">
        <f t="shared" si="4"/>
        <v>6877.782372568654</v>
      </c>
      <c r="BB83" s="54">
        <f t="shared" si="4"/>
        <v>6846.7292191111883</v>
      </c>
      <c r="BC83" s="54">
        <f t="shared" si="4"/>
        <v>6817.1554232194358</v>
      </c>
      <c r="BD83" s="54">
        <f t="shared" si="4"/>
        <v>6789.8877623924382</v>
      </c>
      <c r="BE83" s="54">
        <f t="shared" si="4"/>
        <v>6765.7430946899476</v>
      </c>
      <c r="BF83" s="54">
        <f t="shared" si="4"/>
        <v>6745.5332576793171</v>
      </c>
      <c r="BG83" s="54">
        <f t="shared" si="4"/>
        <v>6730.0710549431342</v>
      </c>
      <c r="BH83" s="54">
        <f t="shared" si="4"/>
        <v>6720.1773647344544</v>
      </c>
      <c r="BI83" s="55">
        <f t="shared" si="4"/>
        <v>6716.6894365462131</v>
      </c>
    </row>
    <row r="84" spans="1:61" x14ac:dyDescent="0.2">
      <c r="A84" s="260" t="s">
        <v>283</v>
      </c>
      <c r="B84" s="40"/>
      <c r="I84" s="54">
        <f>I25</f>
        <v>777.95991739521935</v>
      </c>
      <c r="J84" s="54">
        <f t="shared" ref="J84:BI84" si="5">J25</f>
        <v>800.14486261054606</v>
      </c>
      <c r="K84" s="54">
        <f t="shared" si="5"/>
        <v>867.16819741371125</v>
      </c>
      <c r="L84" s="54">
        <f t="shared" si="5"/>
        <v>902.40443183874095</v>
      </c>
      <c r="M84" s="54">
        <f t="shared" si="5"/>
        <v>963.89151239458693</v>
      </c>
      <c r="N84" s="54">
        <f t="shared" si="5"/>
        <v>995.32175969285993</v>
      </c>
      <c r="O84" s="54">
        <f t="shared" si="5"/>
        <v>1018.1773917073065</v>
      </c>
      <c r="P84" s="54">
        <f t="shared" si="5"/>
        <v>1033.569172982455</v>
      </c>
      <c r="Q84" s="54">
        <f t="shared" si="5"/>
        <v>1064.120195424287</v>
      </c>
      <c r="R84" s="54">
        <f t="shared" si="5"/>
        <v>1120.1978705238769</v>
      </c>
      <c r="S84" s="54">
        <f t="shared" si="5"/>
        <v>1126.5331937839655</v>
      </c>
      <c r="T84" s="54">
        <f t="shared" si="5"/>
        <v>1100.2861515096881</v>
      </c>
      <c r="U84" s="54">
        <f t="shared" si="5"/>
        <v>1071.8283979331518</v>
      </c>
      <c r="V84" s="54">
        <f t="shared" si="5"/>
        <v>1131.5999339945606</v>
      </c>
      <c r="W84" s="54">
        <f t="shared" si="5"/>
        <v>1118.4784851316513</v>
      </c>
      <c r="X84" s="54">
        <f t="shared" si="5"/>
        <v>1123.376354808257</v>
      </c>
      <c r="Y84" s="54">
        <f t="shared" si="5"/>
        <v>1135.7391079720142</v>
      </c>
      <c r="Z84" s="54">
        <f t="shared" si="5"/>
        <v>1152.0679524624172</v>
      </c>
      <c r="AA84" s="54">
        <f t="shared" si="5"/>
        <v>1169.1204251226723</v>
      </c>
      <c r="AB84" s="54">
        <f t="shared" si="5"/>
        <v>1185.0507053626375</v>
      </c>
      <c r="AC84" s="54">
        <f t="shared" si="5"/>
        <v>1198.3147803773854</v>
      </c>
      <c r="AD84" s="54">
        <f t="shared" si="5"/>
        <v>1207.3160145091008</v>
      </c>
      <c r="AE84" s="54">
        <f t="shared" si="5"/>
        <v>1210.4499413273786</v>
      </c>
      <c r="AF84" s="54">
        <f t="shared" si="5"/>
        <v>1206.6855566185684</v>
      </c>
      <c r="AG84" s="54">
        <f t="shared" si="5"/>
        <v>1197.1584974053483</v>
      </c>
      <c r="AH84" s="54">
        <f t="shared" si="5"/>
        <v>1183.5704490090864</v>
      </c>
      <c r="AI84" s="54">
        <f t="shared" si="5"/>
        <v>1167.6055819359151</v>
      </c>
      <c r="AJ84" s="54">
        <f t="shared" si="5"/>
        <v>1150.8864205227467</v>
      </c>
      <c r="AK84" s="54">
        <f t="shared" si="5"/>
        <v>1134.70367510192</v>
      </c>
      <c r="AL84" s="54">
        <f t="shared" si="5"/>
        <v>1119.2952976930135</v>
      </c>
      <c r="AM84" s="54">
        <f t="shared" si="5"/>
        <v>1104.6442126254956</v>
      </c>
      <c r="AN84" s="54">
        <f t="shared" si="5"/>
        <v>1090.7343514277024</v>
      </c>
      <c r="AO84" s="54">
        <f t="shared" si="5"/>
        <v>1077.550641684812</v>
      </c>
      <c r="AP84" s="54">
        <f t="shared" si="5"/>
        <v>1065.078997357273</v>
      </c>
      <c r="AQ84" s="54">
        <f t="shared" si="5"/>
        <v>1053.3063106245015</v>
      </c>
      <c r="AR84" s="54">
        <f t="shared" si="5"/>
        <v>1042.2204453217303</v>
      </c>
      <c r="AS84" s="54">
        <f t="shared" si="5"/>
        <v>1031.8102320417945</v>
      </c>
      <c r="AT84" s="54">
        <f t="shared" si="5"/>
        <v>1022.0654649779442</v>
      </c>
      <c r="AU84" s="54">
        <f t="shared" si="5"/>
        <v>1012.97690058891</v>
      </c>
      <c r="AV84" s="54">
        <f t="shared" si="5"/>
        <v>1004.5362581729449</v>
      </c>
      <c r="AW84" s="54">
        <f t="shared" si="5"/>
        <v>996.73622244422052</v>
      </c>
      <c r="AX84" s="54">
        <f t="shared" si="5"/>
        <v>989.57044821196178</v>
      </c>
      <c r="AY84" s="54">
        <f t="shared" si="5"/>
        <v>983.03356727070752</v>
      </c>
      <c r="AZ84" s="54">
        <f t="shared" si="5"/>
        <v>977.12119761911333</v>
      </c>
      <c r="BA84" s="54">
        <f t="shared" si="5"/>
        <v>971.82995513433025</v>
      </c>
      <c r="BB84" s="54">
        <f t="shared" si="5"/>
        <v>967.1574678400699</v>
      </c>
      <c r="BC84" s="54">
        <f t="shared" si="5"/>
        <v>963.10239291826076</v>
      </c>
      <c r="BD84" s="54">
        <f t="shared" si="5"/>
        <v>959.66443662753534</v>
      </c>
      <c r="BE84" s="54">
        <f t="shared" si="5"/>
        <v>956.84437730620243</v>
      </c>
      <c r="BF84" s="54">
        <f t="shared" si="5"/>
        <v>954.64409165339202</v>
      </c>
      <c r="BG84" s="54">
        <f t="shared" si="5"/>
        <v>953.06658449947679</v>
      </c>
      <c r="BH84" s="54">
        <f t="shared" si="5"/>
        <v>952.11602229625316</v>
      </c>
      <c r="BI84" s="55">
        <f t="shared" si="5"/>
        <v>951.79777057836111</v>
      </c>
    </row>
    <row r="85" spans="1:61" x14ac:dyDescent="0.2">
      <c r="A85" s="260" t="s">
        <v>284</v>
      </c>
      <c r="B85" s="40"/>
      <c r="I85" s="54">
        <f>I26+I27</f>
        <v>794.13119388446216</v>
      </c>
      <c r="J85" s="54">
        <f t="shared" ref="J85:BI85" si="6">J26+J27</f>
        <v>825.51106162498331</v>
      </c>
      <c r="K85" s="54">
        <f t="shared" si="6"/>
        <v>926.7062844402725</v>
      </c>
      <c r="L85" s="54">
        <f t="shared" si="6"/>
        <v>1020.4272871821819</v>
      </c>
      <c r="M85" s="54">
        <f t="shared" si="6"/>
        <v>1043.3087046749624</v>
      </c>
      <c r="N85" s="54">
        <f t="shared" si="6"/>
        <v>1066.0064245156573</v>
      </c>
      <c r="O85" s="54">
        <f t="shared" si="6"/>
        <v>1091.5137260003926</v>
      </c>
      <c r="P85" s="54">
        <f t="shared" si="6"/>
        <v>1083.1465453210731</v>
      </c>
      <c r="Q85" s="54">
        <f t="shared" si="6"/>
        <v>1095.5096754342712</v>
      </c>
      <c r="R85" s="54">
        <f t="shared" si="6"/>
        <v>1167.9142875743082</v>
      </c>
      <c r="S85" s="54">
        <f t="shared" si="6"/>
        <v>1215.434406539068</v>
      </c>
      <c r="T85" s="54">
        <f t="shared" si="6"/>
        <v>1187.9873679037082</v>
      </c>
      <c r="U85" s="54">
        <f t="shared" si="6"/>
        <v>1033.4340072709037</v>
      </c>
      <c r="V85" s="54">
        <f t="shared" si="6"/>
        <v>1167.8811127670378</v>
      </c>
      <c r="W85" s="54">
        <f t="shared" si="6"/>
        <v>1170.7906159687132</v>
      </c>
      <c r="X85" s="54">
        <f t="shared" si="6"/>
        <v>1173.979675795076</v>
      </c>
      <c r="Y85" s="54">
        <f t="shared" si="6"/>
        <v>1182.6802893528638</v>
      </c>
      <c r="Z85" s="54">
        <f t="shared" si="6"/>
        <v>1195.5703494256404</v>
      </c>
      <c r="AA85" s="54">
        <f t="shared" si="6"/>
        <v>1211.1507780761929</v>
      </c>
      <c r="AB85" s="54">
        <f t="shared" si="6"/>
        <v>1227.6721691031642</v>
      </c>
      <c r="AC85" s="54">
        <f t="shared" si="6"/>
        <v>1243.2911793948465</v>
      </c>
      <c r="AD85" s="54">
        <f t="shared" si="6"/>
        <v>1256.0989945091358</v>
      </c>
      <c r="AE85" s="54">
        <f t="shared" si="6"/>
        <v>1264.1375062360712</v>
      </c>
      <c r="AF85" s="54">
        <f t="shared" si="6"/>
        <v>1265.9527823565911</v>
      </c>
      <c r="AG85" s="54">
        <f t="shared" si="6"/>
        <v>1262.1738745722819</v>
      </c>
      <c r="AH85" s="54">
        <f t="shared" si="6"/>
        <v>1253.9946081323615</v>
      </c>
      <c r="AI85" s="54">
        <f t="shared" si="6"/>
        <v>1242.624749839558</v>
      </c>
      <c r="AJ85" s="54">
        <f t="shared" si="6"/>
        <v>1229.2569290231825</v>
      </c>
      <c r="AK85" s="54">
        <f t="shared" si="6"/>
        <v>1214.8852366786762</v>
      </c>
      <c r="AL85" s="54">
        <f t="shared" si="6"/>
        <v>1199.8267508850854</v>
      </c>
      <c r="AM85" s="54">
        <f t="shared" si="6"/>
        <v>1184.2347648743078</v>
      </c>
      <c r="AN85" s="54">
        <f t="shared" si="6"/>
        <v>1168.2623340659411</v>
      </c>
      <c r="AO85" s="54">
        <f t="shared" si="6"/>
        <v>1152.0595506162394</v>
      </c>
      <c r="AP85" s="54">
        <f t="shared" si="6"/>
        <v>1135.7713011081962</v>
      </c>
      <c r="AQ85" s="54">
        <f t="shared" si="6"/>
        <v>1119.5355069723971</v>
      </c>
      <c r="AR85" s="54">
        <f t="shared" si="6"/>
        <v>1103.4818308634431</v>
      </c>
      <c r="AS85" s="54">
        <f t="shared" si="6"/>
        <v>1087.7308196774684</v>
      </c>
      <c r="AT85" s="54">
        <f t="shared" si="6"/>
        <v>1072.3934460752332</v>
      </c>
      <c r="AU85" s="54">
        <f t="shared" si="6"/>
        <v>1057.5710049957297</v>
      </c>
      <c r="AV85" s="54">
        <f t="shared" si="6"/>
        <v>1043.3553193172702</v>
      </c>
      <c r="AW85" s="54">
        <f t="shared" si="6"/>
        <v>1029.8292090944637</v>
      </c>
      <c r="AX85" s="54">
        <f t="shared" si="6"/>
        <v>1017.0671812000019</v>
      </c>
      <c r="AY85" s="54">
        <f t="shared" si="6"/>
        <v>1005.1363002768803</v>
      </c>
      <c r="AZ85" s="54">
        <f t="shared" si="6"/>
        <v>994.09720725100283</v>
      </c>
      <c r="BA85" s="54">
        <f t="shared" si="6"/>
        <v>984.00525792090639</v>
      </c>
      <c r="BB85" s="54">
        <f t="shared" si="6"/>
        <v>974.9117610626347</v>
      </c>
      <c r="BC85" s="54">
        <f t="shared" si="6"/>
        <v>966.86530287883988</v>
      </c>
      <c r="BD85" s="54">
        <f t="shared" si="6"/>
        <v>959.91315238691425</v>
      </c>
      <c r="BE85" s="54">
        <f t="shared" si="6"/>
        <v>954.10275047742948</v>
      </c>
      <c r="BF85" s="54">
        <f t="shared" si="6"/>
        <v>949.48329397277371</v>
      </c>
      <c r="BG85" s="54">
        <f t="shared" si="6"/>
        <v>946.10743526896567</v>
      </c>
      <c r="BH85" s="54">
        <f t="shared" si="6"/>
        <v>944.03312835390125</v>
      </c>
      <c r="BI85" s="55">
        <f t="shared" si="6"/>
        <v>943.32566359286193</v>
      </c>
    </row>
    <row r="86" spans="1:61" x14ac:dyDescent="0.2">
      <c r="A86" s="260" t="s">
        <v>285</v>
      </c>
      <c r="B86" s="40"/>
      <c r="I86" s="54">
        <f>I28+I29</f>
        <v>312.88148361152503</v>
      </c>
      <c r="J86" s="54">
        <f t="shared" ref="J86:BI86" si="7">J28+J29</f>
        <v>338.13805783384225</v>
      </c>
      <c r="K86" s="54">
        <f t="shared" si="7"/>
        <v>398.41529338817213</v>
      </c>
      <c r="L86" s="54">
        <f t="shared" si="7"/>
        <v>454.54989898416466</v>
      </c>
      <c r="M86" s="54">
        <f t="shared" si="7"/>
        <v>484.41888292328485</v>
      </c>
      <c r="N86" s="54">
        <f t="shared" si="7"/>
        <v>511.42123288645234</v>
      </c>
      <c r="O86" s="54">
        <f t="shared" si="7"/>
        <v>535.42946394546993</v>
      </c>
      <c r="P86" s="54">
        <f t="shared" si="7"/>
        <v>541.1003690431055</v>
      </c>
      <c r="Q86" s="54">
        <f t="shared" si="7"/>
        <v>563.56545296461491</v>
      </c>
      <c r="R86" s="54">
        <f t="shared" si="7"/>
        <v>613.4637742737151</v>
      </c>
      <c r="S86" s="54">
        <f t="shared" si="7"/>
        <v>634.43255277677679</v>
      </c>
      <c r="T86" s="54">
        <f t="shared" si="7"/>
        <v>625.86579158336508</v>
      </c>
      <c r="U86" s="54">
        <f t="shared" si="7"/>
        <v>588.07392999604315</v>
      </c>
      <c r="V86" s="54">
        <f t="shared" si="7"/>
        <v>680.17697929486417</v>
      </c>
      <c r="W86" s="54">
        <f t="shared" si="7"/>
        <v>670.99484812682158</v>
      </c>
      <c r="X86" s="54">
        <f t="shared" si="7"/>
        <v>674.24901861786793</v>
      </c>
      <c r="Y86" s="54">
        <f t="shared" si="7"/>
        <v>682.92057638178312</v>
      </c>
      <c r="Z86" s="54">
        <f t="shared" si="7"/>
        <v>695.40600768990782</v>
      </c>
      <c r="AA86" s="54">
        <f t="shared" si="7"/>
        <v>710.20960427527029</v>
      </c>
      <c r="AB86" s="54">
        <f t="shared" si="7"/>
        <v>726.34735928858254</v>
      </c>
      <c r="AC86" s="54">
        <f t="shared" si="7"/>
        <v>742.90608090967532</v>
      </c>
      <c r="AD86" s="54">
        <f t="shared" si="7"/>
        <v>758.88722807362672</v>
      </c>
      <c r="AE86" s="54">
        <f t="shared" si="7"/>
        <v>773.20816225296119</v>
      </c>
      <c r="AF86" s="54">
        <f t="shared" si="7"/>
        <v>784.92721618653593</v>
      </c>
      <c r="AG86" s="54">
        <f t="shared" si="7"/>
        <v>793.92105452281066</v>
      </c>
      <c r="AH86" s="54">
        <f t="shared" si="7"/>
        <v>800.30816194864565</v>
      </c>
      <c r="AI86" s="54">
        <f t="shared" si="7"/>
        <v>804.24096169968414</v>
      </c>
      <c r="AJ86" s="54">
        <f t="shared" si="7"/>
        <v>805.90002392998758</v>
      </c>
      <c r="AK86" s="54">
        <f t="shared" si="7"/>
        <v>805.47938138872223</v>
      </c>
      <c r="AL86" s="54">
        <f t="shared" si="7"/>
        <v>803.15449742171859</v>
      </c>
      <c r="AM86" s="54">
        <f t="shared" si="7"/>
        <v>799.10439943626011</v>
      </c>
      <c r="AN86" s="54">
        <f t="shared" si="7"/>
        <v>793.51666898698204</v>
      </c>
      <c r="AO86" s="54">
        <f t="shared" si="7"/>
        <v>786.58387631475944</v>
      </c>
      <c r="AP86" s="54">
        <f t="shared" si="7"/>
        <v>778.500370765399</v>
      </c>
      <c r="AQ86" s="54">
        <f t="shared" si="7"/>
        <v>769.45947075479182</v>
      </c>
      <c r="AR86" s="54">
        <f t="shared" si="7"/>
        <v>759.65107897187443</v>
      </c>
      <c r="AS86" s="54">
        <f t="shared" si="7"/>
        <v>749.25973266677397</v>
      </c>
      <c r="AT86" s="54">
        <f t="shared" si="7"/>
        <v>738.46308549131538</v>
      </c>
      <c r="AU86" s="54">
        <f t="shared" si="7"/>
        <v>727.43080660383896</v>
      </c>
      <c r="AV86" s="54">
        <f t="shared" si="7"/>
        <v>716.32387463735972</v>
      </c>
      <c r="AW86" s="54">
        <f t="shared" si="7"/>
        <v>705.29423856380708</v>
      </c>
      <c r="AX86" s="54">
        <f t="shared" si="7"/>
        <v>694.48481428879779</v>
      </c>
      <c r="AY86" s="54">
        <f t="shared" si="7"/>
        <v>684.02978475084171</v>
      </c>
      <c r="AZ86" s="54">
        <f t="shared" si="7"/>
        <v>674.05517211929987</v>
      </c>
      <c r="BA86" s="54">
        <f t="shared" si="7"/>
        <v>664.67965312879869</v>
      </c>
      <c r="BB86" s="54">
        <f t="shared" si="7"/>
        <v>656.01559241367568</v>
      </c>
      <c r="BC86" s="54">
        <f t="shared" si="7"/>
        <v>648.17027370819312</v>
      </c>
      <c r="BD86" s="54">
        <f t="shared" si="7"/>
        <v>641.2473147978244</v>
      </c>
      <c r="BE86" s="54">
        <f t="shared" si="7"/>
        <v>635.34825904317358</v>
      </c>
      <c r="BF86" s="54">
        <f t="shared" si="7"/>
        <v>630.57434411764552</v>
      </c>
      <c r="BG86" s="54">
        <f t="shared" si="7"/>
        <v>627.02845734590812</v>
      </c>
      <c r="BH86" s="54">
        <f t="shared" si="7"/>
        <v>624.81729683171272</v>
      </c>
      <c r="BI86" s="55">
        <f t="shared" si="7"/>
        <v>624.05376864835796</v>
      </c>
    </row>
    <row r="87" spans="1:61" x14ac:dyDescent="0.2">
      <c r="A87" s="260" t="s">
        <v>286</v>
      </c>
      <c r="B87" s="40"/>
      <c r="I87" s="54">
        <f>I30+I31+I32</f>
        <v>633.24101415449195</v>
      </c>
      <c r="J87" s="54">
        <f t="shared" ref="J87:BI87" si="8">J30+J31+J32</f>
        <v>656.9524760941357</v>
      </c>
      <c r="K87" s="54">
        <f t="shared" si="8"/>
        <v>735.05205868571045</v>
      </c>
      <c r="L87" s="54">
        <f t="shared" si="8"/>
        <v>803.22604011991803</v>
      </c>
      <c r="M87" s="54">
        <f t="shared" si="8"/>
        <v>838.14481307405174</v>
      </c>
      <c r="N87" s="54">
        <f t="shared" si="8"/>
        <v>879.44918385090205</v>
      </c>
      <c r="O87" s="54">
        <f t="shared" si="8"/>
        <v>920.17866935129575</v>
      </c>
      <c r="P87" s="54">
        <f t="shared" si="8"/>
        <v>923.06261542904986</v>
      </c>
      <c r="Q87" s="54">
        <f t="shared" si="8"/>
        <v>947.57062618735085</v>
      </c>
      <c r="R87" s="54">
        <f t="shared" si="8"/>
        <v>1024.300806196396</v>
      </c>
      <c r="S87" s="54">
        <f t="shared" si="8"/>
        <v>1062.1733133250104</v>
      </c>
      <c r="T87" s="54">
        <f t="shared" si="8"/>
        <v>1053.986525665171</v>
      </c>
      <c r="U87" s="54">
        <f t="shared" si="8"/>
        <v>1003.590336166021</v>
      </c>
      <c r="V87" s="54">
        <f t="shared" si="8"/>
        <v>1146.6830716344077</v>
      </c>
      <c r="W87" s="54">
        <f t="shared" si="8"/>
        <v>1153.9161439221259</v>
      </c>
      <c r="X87" s="54">
        <f t="shared" si="8"/>
        <v>1165.4659440419987</v>
      </c>
      <c r="Y87" s="54">
        <f t="shared" si="8"/>
        <v>1194.400552038514</v>
      </c>
      <c r="Z87" s="54">
        <f t="shared" si="8"/>
        <v>1232.0731685320538</v>
      </c>
      <c r="AA87" s="54">
        <f t="shared" si="8"/>
        <v>1270.591037554479</v>
      </c>
      <c r="AB87" s="54">
        <f t="shared" si="8"/>
        <v>1307.5207724152094</v>
      </c>
      <c r="AC87" s="54">
        <f t="shared" si="8"/>
        <v>1341.8185284526605</v>
      </c>
      <c r="AD87" s="54">
        <f t="shared" si="8"/>
        <v>1372.3727588285046</v>
      </c>
      <c r="AE87" s="54">
        <f t="shared" si="8"/>
        <v>1398.0261354236197</v>
      </c>
      <c r="AF87" s="54">
        <f t="shared" si="8"/>
        <v>1417.927807554069</v>
      </c>
      <c r="AG87" s="54">
        <f t="shared" si="8"/>
        <v>1432.5564380183473</v>
      </c>
      <c r="AH87" s="54">
        <f t="shared" si="8"/>
        <v>1442.7918545153011</v>
      </c>
      <c r="AI87" s="54">
        <f t="shared" si="8"/>
        <v>1449.5663320724364</v>
      </c>
      <c r="AJ87" s="54">
        <f t="shared" si="8"/>
        <v>1453.8381390080497</v>
      </c>
      <c r="AK87" s="54">
        <f t="shared" si="8"/>
        <v>1456.4250999250166</v>
      </c>
      <c r="AL87" s="54">
        <f t="shared" si="8"/>
        <v>1457.5524101911969</v>
      </c>
      <c r="AM87" s="54">
        <f t="shared" si="8"/>
        <v>1457.3085726459312</v>
      </c>
      <c r="AN87" s="54">
        <f t="shared" si="8"/>
        <v>1455.7943189251901</v>
      </c>
      <c r="AO87" s="54">
        <f t="shared" si="8"/>
        <v>1453.1203227642609</v>
      </c>
      <c r="AP87" s="54">
        <f t="shared" si="8"/>
        <v>1449.4049988199222</v>
      </c>
      <c r="AQ87" s="54">
        <f t="shared" si="8"/>
        <v>1444.7724305197635</v>
      </c>
      <c r="AR87" s="54">
        <f t="shared" si="8"/>
        <v>1439.3504620112394</v>
      </c>
      <c r="AS87" s="54">
        <f t="shared" si="8"/>
        <v>1433.2689810242273</v>
      </c>
      <c r="AT87" s="54">
        <f t="shared" si="8"/>
        <v>1426.6584116686745</v>
      </c>
      <c r="AU87" s="54">
        <f t="shared" si="8"/>
        <v>1419.648429090716</v>
      </c>
      <c r="AV87" s="54">
        <f t="shared" si="8"/>
        <v>1412.3669016706531</v>
      </c>
      <c r="AW87" s="54">
        <f t="shared" si="8"/>
        <v>1404.9390611720178</v>
      </c>
      <c r="AX87" s="54">
        <f t="shared" si="8"/>
        <v>1397.4868969988324</v>
      </c>
      <c r="AY87" s="54">
        <f t="shared" si="8"/>
        <v>1390.1287675021429</v>
      </c>
      <c r="AZ87" s="54">
        <f t="shared" si="8"/>
        <v>1382.9792190775245</v>
      </c>
      <c r="BA87" s="54">
        <f t="shared" si="8"/>
        <v>1376.1490025684736</v>
      </c>
      <c r="BB87" s="54">
        <f t="shared" si="8"/>
        <v>1369.7452761775744</v>
      </c>
      <c r="BC87" s="54">
        <f t="shared" si="8"/>
        <v>1363.8719846215247</v>
      </c>
      <c r="BD87" s="54">
        <f t="shared" si="8"/>
        <v>1358.6304055827754</v>
      </c>
      <c r="BE87" s="54">
        <f t="shared" si="8"/>
        <v>1354.1198565520128</v>
      </c>
      <c r="BF87" s="54">
        <f t="shared" si="8"/>
        <v>1350.4385578788219</v>
      </c>
      <c r="BG87" s="54">
        <f t="shared" si="8"/>
        <v>1347.6846512300947</v>
      </c>
      <c r="BH87" s="54">
        <f t="shared" si="8"/>
        <v>1345.9573766988819</v>
      </c>
      <c r="BI87" s="55">
        <f t="shared" si="8"/>
        <v>1345.3584165451371</v>
      </c>
    </row>
    <row r="88" spans="1:61" x14ac:dyDescent="0.2">
      <c r="A88" s="260" t="s">
        <v>287</v>
      </c>
      <c r="B88" s="40"/>
      <c r="I88" s="54">
        <f>I33</f>
        <v>637.16698879349872</v>
      </c>
      <c r="J88" s="54">
        <f t="shared" ref="J88:BI88" si="9">J33</f>
        <v>635.4050592414402</v>
      </c>
      <c r="K88" s="54">
        <f t="shared" si="9"/>
        <v>676.28810522775109</v>
      </c>
      <c r="L88" s="54">
        <f t="shared" si="9"/>
        <v>699.21935440753566</v>
      </c>
      <c r="M88" s="54">
        <f t="shared" si="9"/>
        <v>707.5885313743712</v>
      </c>
      <c r="N88" s="54">
        <f t="shared" si="9"/>
        <v>713.18461791746836</v>
      </c>
      <c r="O88" s="54">
        <f t="shared" si="9"/>
        <v>720.67276491046107</v>
      </c>
      <c r="P88" s="54">
        <f t="shared" si="9"/>
        <v>734.30200114359138</v>
      </c>
      <c r="Q88" s="54">
        <f t="shared" si="9"/>
        <v>764.60618968075028</v>
      </c>
      <c r="R88" s="54">
        <f t="shared" si="9"/>
        <v>811.09142498845029</v>
      </c>
      <c r="S88" s="54">
        <f t="shared" si="9"/>
        <v>859.28912273215599</v>
      </c>
      <c r="T88" s="54">
        <f t="shared" si="9"/>
        <v>869.92301724643733</v>
      </c>
      <c r="U88" s="54">
        <f t="shared" si="9"/>
        <v>847.42336584085638</v>
      </c>
      <c r="V88" s="54">
        <f t="shared" si="9"/>
        <v>889.38677171330733</v>
      </c>
      <c r="W88" s="54">
        <f t="shared" si="9"/>
        <v>857.39068108754168</v>
      </c>
      <c r="X88" s="54">
        <f t="shared" si="9"/>
        <v>865.50173105072622</v>
      </c>
      <c r="Y88" s="54">
        <f t="shared" si="9"/>
        <v>884.8440071753887</v>
      </c>
      <c r="Z88" s="54">
        <f t="shared" si="9"/>
        <v>907.76183311919362</v>
      </c>
      <c r="AA88" s="54">
        <f t="shared" si="9"/>
        <v>927.45509469682474</v>
      </c>
      <c r="AB88" s="54">
        <f t="shared" si="9"/>
        <v>942.73351016433151</v>
      </c>
      <c r="AC88" s="54">
        <f t="shared" si="9"/>
        <v>953.96378379270914</v>
      </c>
      <c r="AD88" s="54">
        <f t="shared" si="9"/>
        <v>961.59794815923146</v>
      </c>
      <c r="AE88" s="54">
        <f t="shared" si="9"/>
        <v>966.15248309496224</v>
      </c>
      <c r="AF88" s="54">
        <f t="shared" si="9"/>
        <v>968.10430725962647</v>
      </c>
      <c r="AG88" s="54">
        <f t="shared" si="9"/>
        <v>967.62004592475841</v>
      </c>
      <c r="AH88" s="54">
        <f t="shared" si="9"/>
        <v>964.80090115083715</v>
      </c>
      <c r="AI88" s="54">
        <f t="shared" si="9"/>
        <v>959.76430796420925</v>
      </c>
      <c r="AJ88" s="54">
        <f t="shared" si="9"/>
        <v>952.64140525454388</v>
      </c>
      <c r="AK88" s="54">
        <f t="shared" si="9"/>
        <v>943.58946851071528</v>
      </c>
      <c r="AL88" s="54">
        <f t="shared" si="9"/>
        <v>932.83296973504616</v>
      </c>
      <c r="AM88" s="54">
        <f t="shared" si="9"/>
        <v>920.61310964372365</v>
      </c>
      <c r="AN88" s="54">
        <f t="shared" si="9"/>
        <v>907.16896269505287</v>
      </c>
      <c r="AO88" s="54">
        <f t="shared" si="9"/>
        <v>892.73439279805348</v>
      </c>
      <c r="AP88" s="54">
        <f t="shared" si="9"/>
        <v>877.53551023607008</v>
      </c>
      <c r="AQ88" s="54">
        <f t="shared" si="9"/>
        <v>861.78866493749217</v>
      </c>
      <c r="AR88" s="54">
        <f t="shared" si="9"/>
        <v>845.69895705559497</v>
      </c>
      <c r="AS88" s="54">
        <f t="shared" si="9"/>
        <v>829.45923491355416</v>
      </c>
      <c r="AT88" s="54">
        <f t="shared" si="9"/>
        <v>813.24954261876553</v>
      </c>
      <c r="AU88" s="54">
        <f t="shared" si="9"/>
        <v>797.23697482951593</v>
      </c>
      <c r="AV88" s="54">
        <f t="shared" si="9"/>
        <v>781.57589396905348</v>
      </c>
      <c r="AW88" s="54">
        <f t="shared" si="9"/>
        <v>766.40846528583666</v>
      </c>
      <c r="AX88" s="54">
        <f t="shared" si="9"/>
        <v>751.86546720072886</v>
      </c>
      <c r="AY88" s="54">
        <f t="shared" si="9"/>
        <v>738.06733801866426</v>
      </c>
      <c r="AZ88" s="54">
        <f t="shared" si="9"/>
        <v>725.12542500124334</v>
      </c>
      <c r="BA88" s="54">
        <f t="shared" si="9"/>
        <v>713.14340772970581</v>
      </c>
      <c r="BB88" s="54">
        <f t="shared" si="9"/>
        <v>702.21887442252569</v>
      </c>
      <c r="BC88" s="54">
        <f t="shared" si="9"/>
        <v>692.44503725979177</v>
      </c>
      <c r="BD88" s="54">
        <f t="shared" si="9"/>
        <v>683.91258072778487</v>
      </c>
      <c r="BE88" s="54">
        <f t="shared" si="9"/>
        <v>676.71164552638743</v>
      </c>
      <c r="BF88" s="54">
        <f t="shared" si="9"/>
        <v>670.93395975219005</v>
      </c>
      <c r="BG88" s="54">
        <f t="shared" si="9"/>
        <v>666.67513904021644</v>
      </c>
      <c r="BH88" s="54">
        <f t="shared" si="9"/>
        <v>664.03718837011991</v>
      </c>
      <c r="BI88" s="55">
        <f t="shared" si="9"/>
        <v>663.13125067957048</v>
      </c>
    </row>
    <row r="89" spans="1:61" x14ac:dyDescent="0.2">
      <c r="A89" s="260" t="s">
        <v>288</v>
      </c>
      <c r="B89" s="40"/>
      <c r="I89" s="54">
        <f>I34+I35+I36+I37</f>
        <v>2560.8758667895736</v>
      </c>
      <c r="J89" s="54">
        <f t="shared" ref="J89:BI89" si="10">J34+J35+J36+J37</f>
        <v>2764.9378094832209</v>
      </c>
      <c r="K89" s="54">
        <f t="shared" si="10"/>
        <v>3105.5610641497979</v>
      </c>
      <c r="L89" s="54">
        <f t="shared" si="10"/>
        <v>3424.4854776950906</v>
      </c>
      <c r="M89" s="54">
        <f t="shared" si="10"/>
        <v>3650.4088843802569</v>
      </c>
      <c r="N89" s="54">
        <f t="shared" si="10"/>
        <v>3884.5218272380716</v>
      </c>
      <c r="O89" s="54">
        <f t="shared" si="10"/>
        <v>4107.3332190393821</v>
      </c>
      <c r="P89" s="54">
        <f t="shared" si="10"/>
        <v>4260.3967213762999</v>
      </c>
      <c r="Q89" s="54">
        <f t="shared" si="10"/>
        <v>4500.8625410492241</v>
      </c>
      <c r="R89" s="54">
        <f t="shared" si="10"/>
        <v>4837.5903445099902</v>
      </c>
      <c r="S89" s="54">
        <f t="shared" si="10"/>
        <v>5059.9853033207719</v>
      </c>
      <c r="T89" s="54">
        <f t="shared" si="10"/>
        <v>5145.0901980029448</v>
      </c>
      <c r="U89" s="54">
        <f t="shared" si="10"/>
        <v>5158.069783353104</v>
      </c>
      <c r="V89" s="54">
        <f t="shared" si="10"/>
        <v>5990.6000346023575</v>
      </c>
      <c r="W89" s="54">
        <f t="shared" si="10"/>
        <v>6217.9985802493011</v>
      </c>
      <c r="X89" s="54">
        <f t="shared" si="10"/>
        <v>6339.9887653826445</v>
      </c>
      <c r="Y89" s="54">
        <f t="shared" si="10"/>
        <v>6638.4748310916566</v>
      </c>
      <c r="Z89" s="54">
        <f t="shared" si="10"/>
        <v>7007.8274623679563</v>
      </c>
      <c r="AA89" s="54">
        <f t="shared" si="10"/>
        <v>7345.8399776777896</v>
      </c>
      <c r="AB89" s="54">
        <f t="shared" si="10"/>
        <v>7630.8872418098645</v>
      </c>
      <c r="AC89" s="54">
        <f t="shared" si="10"/>
        <v>7865.9336470298276</v>
      </c>
      <c r="AD89" s="54">
        <f t="shared" si="10"/>
        <v>8056.2642466109573</v>
      </c>
      <c r="AE89" s="54">
        <f t="shared" si="10"/>
        <v>8209.120638890703</v>
      </c>
      <c r="AF89" s="54">
        <f t="shared" si="10"/>
        <v>8332.6376072546245</v>
      </c>
      <c r="AG89" s="54">
        <f t="shared" si="10"/>
        <v>8433.0107480885563</v>
      </c>
      <c r="AH89" s="54">
        <f t="shared" si="10"/>
        <v>8516.2716849215631</v>
      </c>
      <c r="AI89" s="54">
        <f t="shared" si="10"/>
        <v>8588.7248869590112</v>
      </c>
      <c r="AJ89" s="54">
        <f t="shared" si="10"/>
        <v>8656.6989979008395</v>
      </c>
      <c r="AK89" s="54">
        <f t="shared" si="10"/>
        <v>8725.3579550751219</v>
      </c>
      <c r="AL89" s="54">
        <f t="shared" si="10"/>
        <v>8795.6031694411267</v>
      </c>
      <c r="AM89" s="54">
        <f t="shared" si="10"/>
        <v>8867.2623909113427</v>
      </c>
      <c r="AN89" s="54">
        <f t="shared" si="10"/>
        <v>8940.1343181824668</v>
      </c>
      <c r="AO89" s="54">
        <f t="shared" si="10"/>
        <v>9013.9873125817212</v>
      </c>
      <c r="AP89" s="54">
        <f t="shared" si="10"/>
        <v>9088.5583666400453</v>
      </c>
      <c r="AQ89" s="54">
        <f t="shared" si="10"/>
        <v>9163.5523786368267</v>
      </c>
      <c r="AR89" s="54">
        <f t="shared" si="10"/>
        <v>9238.6417864366013</v>
      </c>
      <c r="AS89" s="54">
        <f t="shared" si="10"/>
        <v>9313.4666150247904</v>
      </c>
      <c r="AT89" s="54">
        <f t="shared" si="10"/>
        <v>9387.6349920395241</v>
      </c>
      <c r="AU89" s="54">
        <f t="shared" si="10"/>
        <v>9460.7241840850147</v>
      </c>
      <c r="AV89" s="54">
        <f t="shared" si="10"/>
        <v>9532.2822035018853</v>
      </c>
      <c r="AW89" s="54">
        <f t="shared" si="10"/>
        <v>9601.8300303780579</v>
      </c>
      <c r="AX89" s="54">
        <f t="shared" si="10"/>
        <v>9668.864487758512</v>
      </c>
      <c r="AY89" s="54">
        <f t="shared" si="10"/>
        <v>9732.8617991381107</v>
      </c>
      <c r="AZ89" s="54">
        <f t="shared" si="10"/>
        <v>9793.2818463316526</v>
      </c>
      <c r="BA89" s="54">
        <f t="shared" si="10"/>
        <v>9849.5731327108097</v>
      </c>
      <c r="BB89" s="54">
        <f t="shared" si="10"/>
        <v>9901.1784416475311</v>
      </c>
      <c r="BC89" s="54">
        <f t="shared" si="10"/>
        <v>9947.541162965048</v>
      </c>
      <c r="BD89" s="54">
        <f t="shared" si="10"/>
        <v>9988.1122415221325</v>
      </c>
      <c r="BE89" s="54">
        <f t="shared" si="10"/>
        <v>10022.357682092221</v>
      </c>
      <c r="BF89" s="54">
        <f t="shared" si="10"/>
        <v>10049.766523897368</v>
      </c>
      <c r="BG89" s="54">
        <f t="shared" si="10"/>
        <v>10069.859177073702</v>
      </c>
      <c r="BH89" s="54">
        <f t="shared" si="10"/>
        <v>10082.195992623514</v>
      </c>
      <c r="BI89" s="55">
        <f t="shared" si="10"/>
        <v>10086.385917781072</v>
      </c>
    </row>
    <row r="90" spans="1:61" x14ac:dyDescent="0.2">
      <c r="A90" s="260" t="s">
        <v>289</v>
      </c>
      <c r="B90" s="40"/>
      <c r="I90" s="54">
        <f>I38</f>
        <v>969.86529677334454</v>
      </c>
      <c r="J90" s="54">
        <f t="shared" ref="J90:BI90" si="11">J38</f>
        <v>1054.5240750677958</v>
      </c>
      <c r="K90" s="54">
        <f t="shared" si="11"/>
        <v>1231.9487832991067</v>
      </c>
      <c r="L90" s="54">
        <f t="shared" si="11"/>
        <v>1401.566718147817</v>
      </c>
      <c r="M90" s="54">
        <f t="shared" si="11"/>
        <v>1483.7223646090169</v>
      </c>
      <c r="N90" s="54">
        <f t="shared" si="11"/>
        <v>1571.5684766320201</v>
      </c>
      <c r="O90" s="54">
        <f t="shared" si="11"/>
        <v>1646.8308809364089</v>
      </c>
      <c r="P90" s="54">
        <f t="shared" si="11"/>
        <v>1663.9142092848247</v>
      </c>
      <c r="Q90" s="54">
        <f t="shared" si="11"/>
        <v>1729.3353394650969</v>
      </c>
      <c r="R90" s="54">
        <f t="shared" si="11"/>
        <v>1815.2175877512082</v>
      </c>
      <c r="S90" s="54">
        <f t="shared" si="11"/>
        <v>1890.5503654260967</v>
      </c>
      <c r="T90" s="54">
        <f t="shared" si="11"/>
        <v>1985.0357835637794</v>
      </c>
      <c r="U90" s="54">
        <f t="shared" si="11"/>
        <v>1974.020219422028</v>
      </c>
      <c r="V90" s="54">
        <f t="shared" si="11"/>
        <v>2219.755042611464</v>
      </c>
      <c r="W90" s="54">
        <f t="shared" si="11"/>
        <v>2221.0746865680835</v>
      </c>
      <c r="X90" s="54">
        <f t="shared" si="11"/>
        <v>2252.2675579911033</v>
      </c>
      <c r="Y90" s="54">
        <f t="shared" si="11"/>
        <v>2328.9176875036933</v>
      </c>
      <c r="Z90" s="54">
        <f t="shared" si="11"/>
        <v>2424.9969090554582</v>
      </c>
      <c r="AA90" s="54">
        <f t="shared" si="11"/>
        <v>2516.0182446725903</v>
      </c>
      <c r="AB90" s="54">
        <f t="shared" si="11"/>
        <v>2594.7348800430314</v>
      </c>
      <c r="AC90" s="54">
        <f t="shared" si="11"/>
        <v>2658.6242599003676</v>
      </c>
      <c r="AD90" s="54">
        <f t="shared" si="11"/>
        <v>2705.2902584121471</v>
      </c>
      <c r="AE90" s="54">
        <f t="shared" si="11"/>
        <v>2732.5735993353974</v>
      </c>
      <c r="AF90" s="54">
        <f t="shared" si="11"/>
        <v>2739.6945555002781</v>
      </c>
      <c r="AG90" s="54">
        <f t="shared" si="11"/>
        <v>2730.4107175819927</v>
      </c>
      <c r="AH90" s="54">
        <f t="shared" si="11"/>
        <v>2709.7901910212909</v>
      </c>
      <c r="AI90" s="54">
        <f t="shared" si="11"/>
        <v>2682.9433585937932</v>
      </c>
      <c r="AJ90" s="54">
        <f t="shared" si="11"/>
        <v>2654.8610226100295</v>
      </c>
      <c r="AK90" s="54">
        <f t="shared" si="11"/>
        <v>2629.5227339318317</v>
      </c>
      <c r="AL90" s="54">
        <f t="shared" si="11"/>
        <v>2607.4964975381108</v>
      </c>
      <c r="AM90" s="54">
        <f t="shared" si="11"/>
        <v>2588.5295092853248</v>
      </c>
      <c r="AN90" s="54">
        <f t="shared" si="11"/>
        <v>2572.3852284126342</v>
      </c>
      <c r="AO90" s="54">
        <f t="shared" si="11"/>
        <v>2558.8410623503864</v>
      </c>
      <c r="AP90" s="54">
        <f t="shared" si="11"/>
        <v>2547.6862935507579</v>
      </c>
      <c r="AQ90" s="54">
        <f t="shared" si="11"/>
        <v>2538.7202212846501</v>
      </c>
      <c r="AR90" s="54">
        <f t="shared" si="11"/>
        <v>2531.7504957399046</v>
      </c>
      <c r="AS90" s="54">
        <f t="shared" si="11"/>
        <v>2526.5916255705747</v>
      </c>
      <c r="AT90" s="54">
        <f t="shared" si="11"/>
        <v>2523.0636433679701</v>
      </c>
      <c r="AU90" s="54">
        <f t="shared" si="11"/>
        <v>2520.9909164219725</v>
      </c>
      <c r="AV90" s="54">
        <f t="shared" si="11"/>
        <v>2520.20109266996</v>
      </c>
      <c r="AW90" s="54">
        <f t="shared" si="11"/>
        <v>2520.5241739362641</v>
      </c>
      <c r="AX90" s="54">
        <f t="shared" si="11"/>
        <v>2521.7917104816547</v>
      </c>
      <c r="AY90" s="54">
        <f t="shared" si="11"/>
        <v>2523.8361125380738</v>
      </c>
      <c r="AZ90" s="54">
        <f t="shared" si="11"/>
        <v>2526.4900759178227</v>
      </c>
      <c r="BA90" s="54">
        <f t="shared" si="11"/>
        <v>2529.586119974243</v>
      </c>
      <c r="BB90" s="54">
        <f t="shared" si="11"/>
        <v>2532.9562371614606</v>
      </c>
      <c r="BC90" s="54">
        <f t="shared" si="11"/>
        <v>2536.431654200177</v>
      </c>
      <c r="BD90" s="54">
        <f t="shared" si="11"/>
        <v>2539.8427054066256</v>
      </c>
      <c r="BE90" s="54">
        <f t="shared" si="11"/>
        <v>2543.0188190836943</v>
      </c>
      <c r="BF90" s="54">
        <f t="shared" si="11"/>
        <v>2545.78861800402</v>
      </c>
      <c r="BG90" s="54">
        <f t="shared" si="11"/>
        <v>2547.9801349333584</v>
      </c>
      <c r="BH90" s="54">
        <f t="shared" si="11"/>
        <v>2549.4211438449702</v>
      </c>
      <c r="BI90" s="55">
        <f t="shared" si="11"/>
        <v>2549.9396069617069</v>
      </c>
    </row>
    <row r="91" spans="1:61" x14ac:dyDescent="0.2">
      <c r="A91" s="260" t="s">
        <v>290</v>
      </c>
      <c r="B91" s="40"/>
      <c r="I91" s="54">
        <f>I39+I40</f>
        <v>2597.0509188204237</v>
      </c>
      <c r="J91" s="54">
        <f t="shared" ref="J91:BI91" si="12">J39+J40</f>
        <v>2726.7398155051605</v>
      </c>
      <c r="K91" s="54">
        <f t="shared" si="12"/>
        <v>2967.9328846353892</v>
      </c>
      <c r="L91" s="54">
        <f t="shared" si="12"/>
        <v>3162.3679261120096</v>
      </c>
      <c r="M91" s="54">
        <f t="shared" si="12"/>
        <v>3331.3503163887726</v>
      </c>
      <c r="N91" s="54">
        <f t="shared" si="12"/>
        <v>3525.4810456247324</v>
      </c>
      <c r="O91" s="54">
        <f t="shared" si="12"/>
        <v>3658.4208621730013</v>
      </c>
      <c r="P91" s="54">
        <f t="shared" si="12"/>
        <v>3728.0927483218288</v>
      </c>
      <c r="Q91" s="54">
        <f t="shared" si="12"/>
        <v>3677.9997747986417</v>
      </c>
      <c r="R91" s="54">
        <f t="shared" si="12"/>
        <v>3750.6771824741027</v>
      </c>
      <c r="S91" s="54">
        <f t="shared" si="12"/>
        <v>4007.1459255589216</v>
      </c>
      <c r="T91" s="54">
        <f t="shared" si="12"/>
        <v>4235.8782596613346</v>
      </c>
      <c r="U91" s="54">
        <f t="shared" si="12"/>
        <v>4307.7125172410397</v>
      </c>
      <c r="V91" s="54">
        <f t="shared" si="12"/>
        <v>4583.195091143124</v>
      </c>
      <c r="W91" s="54">
        <f t="shared" si="12"/>
        <v>4780.7831913358204</v>
      </c>
      <c r="X91" s="54">
        <f t="shared" si="12"/>
        <v>4871.8048845839912</v>
      </c>
      <c r="Y91" s="54">
        <f t="shared" si="12"/>
        <v>5095.9913677990817</v>
      </c>
      <c r="Z91" s="54">
        <f t="shared" si="12"/>
        <v>5377.3054753196902</v>
      </c>
      <c r="AA91" s="54">
        <f t="shared" si="12"/>
        <v>5642.1912610820791</v>
      </c>
      <c r="AB91" s="54">
        <f t="shared" si="12"/>
        <v>5872.7369362663194</v>
      </c>
      <c r="AC91" s="54">
        <f t="shared" si="12"/>
        <v>6067.4996135449164</v>
      </c>
      <c r="AD91" s="54">
        <f t="shared" si="12"/>
        <v>6226.2009974574758</v>
      </c>
      <c r="AE91" s="54">
        <f t="shared" si="12"/>
        <v>6349.6446978290996</v>
      </c>
      <c r="AF91" s="54">
        <f t="shared" si="12"/>
        <v>6440.0942703931523</v>
      </c>
      <c r="AG91" s="54">
        <f t="shared" si="12"/>
        <v>6502.6464873172281</v>
      </c>
      <c r="AH91" s="54">
        <f t="shared" si="12"/>
        <v>6543.5625343044867</v>
      </c>
      <c r="AI91" s="54">
        <f t="shared" si="12"/>
        <v>6569.5258568205263</v>
      </c>
      <c r="AJ91" s="54">
        <f t="shared" si="12"/>
        <v>6587.4476028682311</v>
      </c>
      <c r="AK91" s="54">
        <f t="shared" si="12"/>
        <v>6603.1701393344829</v>
      </c>
      <c r="AL91" s="54">
        <f t="shared" si="12"/>
        <v>6617.8806415534418</v>
      </c>
      <c r="AM91" s="54">
        <f t="shared" si="12"/>
        <v>6631.598290459262</v>
      </c>
      <c r="AN91" s="54">
        <f t="shared" si="12"/>
        <v>6644.3440225724535</v>
      </c>
      <c r="AO91" s="54">
        <f t="shared" si="12"/>
        <v>6656.140519442436</v>
      </c>
      <c r="AP91" s="54">
        <f t="shared" si="12"/>
        <v>6667.0121937855674</v>
      </c>
      <c r="AQ91" s="54">
        <f t="shared" si="12"/>
        <v>6676.9851725554154</v>
      </c>
      <c r="AR91" s="54">
        <f t="shared" si="12"/>
        <v>6686.0872771986742</v>
      </c>
      <c r="AS91" s="54">
        <f t="shared" si="12"/>
        <v>6694.3480013659973</v>
      </c>
      <c r="AT91" s="54">
        <f t="shared" si="12"/>
        <v>6701.7984863609527</v>
      </c>
      <c r="AU91" s="54">
        <f t="shared" si="12"/>
        <v>6708.4714946223539</v>
      </c>
      <c r="AV91" s="54">
        <f t="shared" si="12"/>
        <v>6714.4013815462149</v>
      </c>
      <c r="AW91" s="54">
        <f t="shared" si="12"/>
        <v>6719.6240659623127</v>
      </c>
      <c r="AX91" s="54">
        <f t="shared" si="12"/>
        <v>6724.1769995889481</v>
      </c>
      <c r="AY91" s="54">
        <f t="shared" si="12"/>
        <v>6728.0991357946223</v>
      </c>
      <c r="AZ91" s="54">
        <f t="shared" si="12"/>
        <v>6731.4308980017468</v>
      </c>
      <c r="BA91" s="54">
        <f t="shared" si="12"/>
        <v>6734.2141480702066</v>
      </c>
      <c r="BB91" s="54">
        <f t="shared" si="12"/>
        <v>6736.4921550023928</v>
      </c>
      <c r="BC91" s="54">
        <f t="shared" si="12"/>
        <v>6738.3095643124816</v>
      </c>
      <c r="BD91" s="54">
        <f t="shared" si="12"/>
        <v>6739.7123684041671</v>
      </c>
      <c r="BE91" s="54">
        <f t="shared" si="12"/>
        <v>6740.7478783010174</v>
      </c>
      <c r="BF91" s="54">
        <f t="shared" si="12"/>
        <v>6741.464697073874</v>
      </c>
      <c r="BG91" s="54">
        <f t="shared" si="12"/>
        <v>6741.9126953084469</v>
      </c>
      <c r="BH91" s="54">
        <f t="shared" si="12"/>
        <v>6742.1429889555202</v>
      </c>
      <c r="BI91" s="55">
        <f t="shared" si="12"/>
        <v>6742.2079199052105</v>
      </c>
    </row>
    <row r="92" spans="1:61" x14ac:dyDescent="0.2">
      <c r="A92" s="260" t="s">
        <v>291</v>
      </c>
      <c r="B92" s="40"/>
      <c r="I92" s="54">
        <f>I41</f>
        <v>825.35203982323162</v>
      </c>
      <c r="J92" s="54">
        <f t="shared" ref="J92:BI94" si="13">J41</f>
        <v>860.62424293328729</v>
      </c>
      <c r="K92" s="54">
        <f t="shared" si="13"/>
        <v>994.5601714893121</v>
      </c>
      <c r="L92" s="54">
        <f t="shared" si="13"/>
        <v>1125.7598991764332</v>
      </c>
      <c r="M92" s="54">
        <f t="shared" si="13"/>
        <v>1202.4657387811435</v>
      </c>
      <c r="N92" s="54">
        <f t="shared" si="13"/>
        <v>1283.9402712372946</v>
      </c>
      <c r="O92" s="54">
        <f t="shared" si="13"/>
        <v>1373.7400086801558</v>
      </c>
      <c r="P92" s="54">
        <f t="shared" si="13"/>
        <v>1399.7199374534182</v>
      </c>
      <c r="Q92" s="54">
        <f t="shared" si="13"/>
        <v>1477.9749989056179</v>
      </c>
      <c r="R92" s="54">
        <f t="shared" si="13"/>
        <v>1594.7588110067843</v>
      </c>
      <c r="S92" s="54">
        <f t="shared" si="13"/>
        <v>1648.2392055673163</v>
      </c>
      <c r="T92" s="54">
        <f t="shared" si="13"/>
        <v>1681.3499544976607</v>
      </c>
      <c r="U92" s="54">
        <f t="shared" si="13"/>
        <v>1711.0551127601359</v>
      </c>
      <c r="V92" s="54">
        <f t="shared" si="13"/>
        <v>2066.5774519172019</v>
      </c>
      <c r="W92" s="54">
        <f t="shared" si="13"/>
        <v>2090.8982819264734</v>
      </c>
      <c r="X92" s="54">
        <f t="shared" si="13"/>
        <v>2119.1059331749098</v>
      </c>
      <c r="Y92" s="54">
        <f t="shared" si="13"/>
        <v>2188.1718695765594</v>
      </c>
      <c r="Z92" s="54">
        <f t="shared" si="13"/>
        <v>2274.1725457002894</v>
      </c>
      <c r="AA92" s="54">
        <f t="shared" si="13"/>
        <v>2355.0899640391272</v>
      </c>
      <c r="AB92" s="54">
        <f t="shared" si="13"/>
        <v>2426.3937333507993</v>
      </c>
      <c r="AC92" s="54">
        <f t="shared" si="13"/>
        <v>2488.4962047464983</v>
      </c>
      <c r="AD92" s="54">
        <f t="shared" si="13"/>
        <v>2542.0662909077241</v>
      </c>
      <c r="AE92" s="54">
        <f t="shared" si="13"/>
        <v>2587.9935600900981</v>
      </c>
      <c r="AF92" s="54">
        <f t="shared" si="13"/>
        <v>2627.2950355635844</v>
      </c>
      <c r="AG92" s="54">
        <f t="shared" si="13"/>
        <v>2660.9049220182847</v>
      </c>
      <c r="AH92" s="54">
        <f t="shared" si="13"/>
        <v>2689.8056700447064</v>
      </c>
      <c r="AI92" s="54">
        <f t="shared" si="13"/>
        <v>2715.0614739519533</v>
      </c>
      <c r="AJ92" s="54">
        <f t="shared" si="13"/>
        <v>2737.8006538070817</v>
      </c>
      <c r="AK92" s="54">
        <f t="shared" si="13"/>
        <v>2759.0032308700256</v>
      </c>
      <c r="AL92" s="54">
        <f t="shared" si="13"/>
        <v>2778.8832399369062</v>
      </c>
      <c r="AM92" s="54">
        <f t="shared" si="13"/>
        <v>2797.4621988580725</v>
      </c>
      <c r="AN92" s="54">
        <f t="shared" si="13"/>
        <v>2814.7648801534137</v>
      </c>
      <c r="AO92" s="54">
        <f t="shared" si="13"/>
        <v>2830.8191372895358</v>
      </c>
      <c r="AP92" s="54">
        <f t="shared" si="13"/>
        <v>2845.6557270874914</v>
      </c>
      <c r="AQ92" s="54">
        <f t="shared" si="13"/>
        <v>2859.308129600658</v>
      </c>
      <c r="AR92" s="54">
        <f t="shared" si="13"/>
        <v>2871.8123667490158</v>
      </c>
      <c r="AS92" s="54">
        <f t="shared" si="13"/>
        <v>2883.2068209355334</v>
      </c>
      <c r="AT92" s="54">
        <f t="shared" si="13"/>
        <v>2893.5320548055211</v>
      </c>
      <c r="AU92" s="54">
        <f t="shared" si="13"/>
        <v>2902.8306332405368</v>
      </c>
      <c r="AV92" s="54">
        <f t="shared" si="13"/>
        <v>2911.1469486060187</v>
      </c>
      <c r="AW92" s="54">
        <f t="shared" si="13"/>
        <v>2918.5270501979162</v>
      </c>
      <c r="AX92" s="54">
        <f t="shared" si="13"/>
        <v>2925.0184787576495</v>
      </c>
      <c r="AY92" s="54">
        <f t="shared" si="13"/>
        <v>2930.670106849323</v>
      </c>
      <c r="AZ92" s="54">
        <f t="shared" si="13"/>
        <v>2935.5319858176017</v>
      </c>
      <c r="BA92" s="54">
        <f t="shared" si="13"/>
        <v>2939.6551999708145</v>
      </c>
      <c r="BB92" s="54">
        <f t="shared" si="13"/>
        <v>2943.0917285614096</v>
      </c>
      <c r="BC92" s="54">
        <f t="shared" si="13"/>
        <v>2945.8943160665344</v>
      </c>
      <c r="BD92" s="54">
        <f t="shared" si="13"/>
        <v>2948.1163512045982</v>
      </c>
      <c r="BE92" s="54">
        <f t="shared" si="13"/>
        <v>2949.81175506095</v>
      </c>
      <c r="BF92" s="54">
        <f t="shared" si="13"/>
        <v>2951.0348786360969</v>
      </c>
      <c r="BG92" s="54">
        <f t="shared" si="13"/>
        <v>2951.8404100754674</v>
      </c>
      <c r="BH92" s="54">
        <f t="shared" si="13"/>
        <v>2952.2832917892297</v>
      </c>
      <c r="BI92" s="55">
        <f t="shared" si="13"/>
        <v>2952.4186476249042</v>
      </c>
    </row>
    <row r="93" spans="1:61" x14ac:dyDescent="0.2">
      <c r="A93" s="260" t="s">
        <v>292</v>
      </c>
      <c r="B93" s="40"/>
      <c r="I93" s="54">
        <f>I42</f>
        <v>957.48912910180843</v>
      </c>
      <c r="J93" s="54">
        <f t="shared" si="13"/>
        <v>1007.4847756088832</v>
      </c>
      <c r="K93" s="54">
        <f t="shared" si="13"/>
        <v>1190.6924414462044</v>
      </c>
      <c r="L93" s="54">
        <f t="shared" si="13"/>
        <v>1343.1889625419417</v>
      </c>
      <c r="M93" s="54">
        <f t="shared" si="13"/>
        <v>1386.1188711991374</v>
      </c>
      <c r="N93" s="54">
        <f t="shared" si="13"/>
        <v>1437.9007595991709</v>
      </c>
      <c r="O93" s="54">
        <f t="shared" si="13"/>
        <v>1504.0047055880304</v>
      </c>
      <c r="P93" s="54">
        <f t="shared" si="13"/>
        <v>1468.2394548218376</v>
      </c>
      <c r="Q93" s="54">
        <f t="shared" si="13"/>
        <v>1517.3701234262553</v>
      </c>
      <c r="R93" s="54">
        <f t="shared" si="13"/>
        <v>1697.1667887148062</v>
      </c>
      <c r="S93" s="54">
        <f t="shared" si="13"/>
        <v>1811.5369065308341</v>
      </c>
      <c r="T93" s="54">
        <f t="shared" si="13"/>
        <v>1821.7287125216355</v>
      </c>
      <c r="U93" s="54">
        <f t="shared" si="13"/>
        <v>1852.1517291354023</v>
      </c>
      <c r="V93" s="54">
        <f t="shared" si="13"/>
        <v>2167.5672054910888</v>
      </c>
      <c r="W93" s="54">
        <f t="shared" si="13"/>
        <v>2175.4614760435193</v>
      </c>
      <c r="X93" s="54">
        <f t="shared" si="13"/>
        <v>2206.6534677993068</v>
      </c>
      <c r="Y93" s="54">
        <f t="shared" si="13"/>
        <v>2283.0801007751529</v>
      </c>
      <c r="Z93" s="54">
        <f t="shared" si="13"/>
        <v>2378.3218170071964</v>
      </c>
      <c r="AA93" s="54">
        <f t="shared" si="13"/>
        <v>2467.9152558460091</v>
      </c>
      <c r="AB93" s="54">
        <f t="shared" si="13"/>
        <v>2546.8638545917029</v>
      </c>
      <c r="AC93" s="54">
        <f t="shared" si="13"/>
        <v>2615.7262998166575</v>
      </c>
      <c r="AD93" s="54">
        <f t="shared" si="13"/>
        <v>2675.3780989384031</v>
      </c>
      <c r="AE93" s="54">
        <f t="shared" si="13"/>
        <v>2726.964931497444</v>
      </c>
      <c r="AF93" s="54">
        <f t="shared" si="13"/>
        <v>2771.7503564604053</v>
      </c>
      <c r="AG93" s="54">
        <f t="shared" si="13"/>
        <v>2810.7437790362792</v>
      </c>
      <c r="AH93" s="54">
        <f t="shared" si="13"/>
        <v>2844.9644489940424</v>
      </c>
      <c r="AI93" s="54">
        <f t="shared" si="13"/>
        <v>2875.5221783186907</v>
      </c>
      <c r="AJ93" s="54">
        <f t="shared" si="13"/>
        <v>2903.5997082685026</v>
      </c>
      <c r="AK93" s="54">
        <f t="shared" si="13"/>
        <v>2930.2247682809793</v>
      </c>
      <c r="AL93" s="54">
        <f t="shared" si="13"/>
        <v>2955.6023430964829</v>
      </c>
      <c r="AM93" s="54">
        <f t="shared" si="13"/>
        <v>2979.7293907955404</v>
      </c>
      <c r="AN93" s="54">
        <f t="shared" si="13"/>
        <v>3002.6055393569809</v>
      </c>
      <c r="AO93" s="54">
        <f t="shared" si="13"/>
        <v>3024.2330246140791</v>
      </c>
      <c r="AP93" s="54">
        <f t="shared" si="13"/>
        <v>3044.616621514248</v>
      </c>
      <c r="AQ93" s="54">
        <f t="shared" si="13"/>
        <v>3063.7635692628105</v>
      </c>
      <c r="AR93" s="54">
        <f t="shared" si="13"/>
        <v>3081.6834909391005</v>
      </c>
      <c r="AS93" s="54">
        <f t="shared" si="13"/>
        <v>3098.3883081766121</v>
      </c>
      <c r="AT93" s="54">
        <f t="shared" si="13"/>
        <v>3113.8921514989684</v>
      </c>
      <c r="AU93" s="54">
        <f t="shared" si="13"/>
        <v>3128.2112668993782</v>
      </c>
      <c r="AV93" s="54">
        <f t="shared" si="13"/>
        <v>3141.3639192445908</v>
      </c>
      <c r="AW93" s="54">
        <f t="shared" si="13"/>
        <v>3153.3702930738482</v>
      </c>
      <c r="AX93" s="54">
        <f t="shared" si="13"/>
        <v>3164.2523913504629</v>
      </c>
      <c r="AY93" s="54">
        <f t="shared" si="13"/>
        <v>3174.0339327082088</v>
      </c>
      <c r="AZ93" s="54">
        <f t="shared" si="13"/>
        <v>3182.7402477165751</v>
      </c>
      <c r="BA93" s="54">
        <f t="shared" si="13"/>
        <v>3190.3981746692348</v>
      </c>
      <c r="BB93" s="54">
        <f t="shared" si="13"/>
        <v>3197.0359553782846</v>
      </c>
      <c r="BC93" s="54">
        <f t="shared" si="13"/>
        <v>3202.6831314336659</v>
      </c>
      <c r="BD93" s="54">
        <f t="shared" si="13"/>
        <v>3207.3704413627311</v>
      </c>
      <c r="BE93" s="54">
        <f t="shared" si="13"/>
        <v>3211.1297190994519</v>
      </c>
      <c r="BF93" s="54">
        <f t="shared" si="13"/>
        <v>3213.9937941466733</v>
      </c>
      <c r="BG93" s="54">
        <f t="shared" si="13"/>
        <v>3215.9963937878956</v>
      </c>
      <c r="BH93" s="54">
        <f t="shared" si="13"/>
        <v>3217.1720476783976</v>
      </c>
      <c r="BI93" s="55">
        <f t="shared" si="13"/>
        <v>3217.5559951180276</v>
      </c>
    </row>
    <row r="94" spans="1:61" x14ac:dyDescent="0.2">
      <c r="A94" s="260" t="s">
        <v>293</v>
      </c>
      <c r="B94" s="40"/>
      <c r="I94" s="54">
        <f>I43</f>
        <v>636.84917179891238</v>
      </c>
      <c r="J94" s="54">
        <f t="shared" si="13"/>
        <v>682.17640383462935</v>
      </c>
      <c r="K94" s="54">
        <f t="shared" si="13"/>
        <v>798.94066636712569</v>
      </c>
      <c r="L94" s="54">
        <f t="shared" si="13"/>
        <v>919.68852177451481</v>
      </c>
      <c r="M94" s="54">
        <f t="shared" si="13"/>
        <v>953.46054365731106</v>
      </c>
      <c r="N94" s="54">
        <f t="shared" si="13"/>
        <v>982.73916071012547</v>
      </c>
      <c r="O94" s="54">
        <f t="shared" si="13"/>
        <v>1007.190217386193</v>
      </c>
      <c r="P94" s="54">
        <f t="shared" si="13"/>
        <v>988.01686580060073</v>
      </c>
      <c r="Q94" s="54">
        <f t="shared" si="13"/>
        <v>1028.7917095739863</v>
      </c>
      <c r="R94" s="54">
        <f t="shared" si="13"/>
        <v>1164.2331935578331</v>
      </c>
      <c r="S94" s="54">
        <f t="shared" si="13"/>
        <v>1285.5808657429811</v>
      </c>
      <c r="T94" s="54">
        <f t="shared" si="13"/>
        <v>1325.0409909702028</v>
      </c>
      <c r="U94" s="54">
        <f t="shared" si="13"/>
        <v>1362.5508537800022</v>
      </c>
      <c r="V94" s="54">
        <f t="shared" si="13"/>
        <v>1597.4262241195795</v>
      </c>
      <c r="W94" s="54">
        <f t="shared" si="13"/>
        <v>1681.134442521691</v>
      </c>
      <c r="X94" s="54">
        <f t="shared" si="13"/>
        <v>1720.0370799850241</v>
      </c>
      <c r="Y94" s="54">
        <f t="shared" si="13"/>
        <v>1816.3454366884012</v>
      </c>
      <c r="Z94" s="54">
        <f t="shared" si="13"/>
        <v>1938.0553685543632</v>
      </c>
      <c r="AA94" s="54">
        <f t="shared" si="13"/>
        <v>2053.441634572418</v>
      </c>
      <c r="AB94" s="54">
        <f t="shared" si="13"/>
        <v>2155.8894342684907</v>
      </c>
      <c r="AC94" s="54">
        <f t="shared" si="13"/>
        <v>2246.6610907903901</v>
      </c>
      <c r="AD94" s="54">
        <f t="shared" si="13"/>
        <v>2327.8480275256093</v>
      </c>
      <c r="AE94" s="54">
        <f t="shared" si="13"/>
        <v>2402.2416145707093</v>
      </c>
      <c r="AF94" s="54">
        <f t="shared" si="13"/>
        <v>2472.7016040611447</v>
      </c>
      <c r="AG94" s="54">
        <f t="shared" si="13"/>
        <v>2540.407680849738</v>
      </c>
      <c r="AH94" s="54">
        <f t="shared" si="13"/>
        <v>2606.1803438115762</v>
      </c>
      <c r="AI94" s="54">
        <f t="shared" si="13"/>
        <v>2670.9607932971203</v>
      </c>
      <c r="AJ94" s="54">
        <f t="shared" si="13"/>
        <v>2735.8055154846152</v>
      </c>
      <c r="AK94" s="54">
        <f t="shared" si="13"/>
        <v>2801.6463563188713</v>
      </c>
      <c r="AL94" s="54">
        <f t="shared" si="13"/>
        <v>2868.5326147309388</v>
      </c>
      <c r="AM94" s="54">
        <f t="shared" si="13"/>
        <v>2936.2681744764323</v>
      </c>
      <c r="AN94" s="54">
        <f t="shared" si="13"/>
        <v>3004.6380105284625</v>
      </c>
      <c r="AO94" s="54">
        <f t="shared" si="13"/>
        <v>3073.4076952049863</v>
      </c>
      <c r="AP94" s="54">
        <f t="shared" si="13"/>
        <v>3142.3230756928133</v>
      </c>
      <c r="AQ94" s="54">
        <f t="shared" si="13"/>
        <v>3211.1101473756171</v>
      </c>
      <c r="AR94" s="54">
        <f t="shared" si="13"/>
        <v>3279.4751477097325</v>
      </c>
      <c r="AS94" s="54">
        <f t="shared" si="13"/>
        <v>3347.1048952588671</v>
      </c>
      <c r="AT94" s="54">
        <f t="shared" si="13"/>
        <v>3413.6673978274721</v>
      </c>
      <c r="AU94" s="54">
        <f t="shared" si="13"/>
        <v>3478.8127523548856</v>
      </c>
      <c r="AV94" s="54">
        <f t="shared" si="13"/>
        <v>3542.1743572872529</v>
      </c>
      <c r="AW94" s="54">
        <f t="shared" si="13"/>
        <v>3603.3704554751425</v>
      </c>
      <c r="AX94" s="54">
        <f t="shared" si="13"/>
        <v>3662.0060222099373</v>
      </c>
      <c r="AY94" s="54">
        <f t="shared" si="13"/>
        <v>3717.6750087808141</v>
      </c>
      <c r="AZ94" s="54">
        <f t="shared" si="13"/>
        <v>3769.9629468949297</v>
      </c>
      <c r="BA94" s="54">
        <f t="shared" si="13"/>
        <v>3818.4499134653597</v>
      </c>
      <c r="BB94" s="54">
        <f t="shared" si="13"/>
        <v>3862.7138486681861</v>
      </c>
      <c r="BC94" s="54">
        <f t="shared" si="13"/>
        <v>3902.3342128615218</v>
      </c>
      <c r="BD94" s="54">
        <f t="shared" si="13"/>
        <v>3936.8959600363341</v>
      </c>
      <c r="BE94" s="54">
        <f t="shared" si="13"/>
        <v>3965.9937970521655</v>
      </c>
      <c r="BF94" s="54">
        <f t="shared" si="13"/>
        <v>3989.2366891539377</v>
      </c>
      <c r="BG94" s="54">
        <f t="shared" si="13"/>
        <v>4006.2525633549376</v>
      </c>
      <c r="BH94" s="54">
        <f t="shared" si="13"/>
        <v>4016.6931524202678</v>
      </c>
      <c r="BI94" s="55">
        <f t="shared" si="13"/>
        <v>4020.2389136394045</v>
      </c>
    </row>
    <row r="95" spans="1:61" x14ac:dyDescent="0.2">
      <c r="A95" s="260" t="s">
        <v>294</v>
      </c>
      <c r="B95" s="40"/>
      <c r="I95" s="54">
        <f>I44+I45</f>
        <v>1623.8018058106015</v>
      </c>
      <c r="J95" s="54">
        <f t="shared" ref="J95:BI95" si="14">J44+J45</f>
        <v>1822.4951609926225</v>
      </c>
      <c r="K95" s="54">
        <f t="shared" si="14"/>
        <v>2166.298644952557</v>
      </c>
      <c r="L95" s="54">
        <f t="shared" si="14"/>
        <v>2331.3408392066517</v>
      </c>
      <c r="M95" s="54">
        <f t="shared" si="14"/>
        <v>2383.0435220231129</v>
      </c>
      <c r="N95" s="54">
        <f t="shared" si="14"/>
        <v>2540.8630589329832</v>
      </c>
      <c r="O95" s="54">
        <f t="shared" si="14"/>
        <v>2728.838438356292</v>
      </c>
      <c r="P95" s="54">
        <f t="shared" si="14"/>
        <v>2762.9644114695907</v>
      </c>
      <c r="Q95" s="54">
        <f t="shared" si="14"/>
        <v>3032.1263849062357</v>
      </c>
      <c r="R95" s="54">
        <f t="shared" si="14"/>
        <v>3401.7294408571947</v>
      </c>
      <c r="S95" s="54">
        <f t="shared" si="14"/>
        <v>3556.0155065145791</v>
      </c>
      <c r="T95" s="54">
        <f t="shared" si="14"/>
        <v>3532.2470339744173</v>
      </c>
      <c r="U95" s="54">
        <f t="shared" si="14"/>
        <v>3588.8015752326332</v>
      </c>
      <c r="V95" s="54">
        <f t="shared" si="14"/>
        <v>3965.5598401128746</v>
      </c>
      <c r="W95" s="54">
        <f t="shared" si="14"/>
        <v>4247.4403854669345</v>
      </c>
      <c r="X95" s="54">
        <f t="shared" si="14"/>
        <v>4301.9541774372092</v>
      </c>
      <c r="Y95" s="54">
        <f t="shared" si="14"/>
        <v>4435.4385923601931</v>
      </c>
      <c r="Z95" s="54">
        <f t="shared" si="14"/>
        <v>4601.705544959138</v>
      </c>
      <c r="AA95" s="54">
        <f t="shared" si="14"/>
        <v>4758.3217038163257</v>
      </c>
      <c r="AB95" s="54">
        <f t="shared" si="14"/>
        <v>4896.4382861463891</v>
      </c>
      <c r="AC95" s="54">
        <f t="shared" si="14"/>
        <v>5016.6661236430355</v>
      </c>
      <c r="AD95" s="54">
        <f t="shared" si="14"/>
        <v>5120.0889003089724</v>
      </c>
      <c r="AE95" s="54">
        <f t="shared" si="14"/>
        <v>5208.2001997660827</v>
      </c>
      <c r="AF95" s="54">
        <f t="shared" si="14"/>
        <v>5282.7871095541595</v>
      </c>
      <c r="AG95" s="54">
        <f t="shared" si="14"/>
        <v>5345.702589970293</v>
      </c>
      <c r="AH95" s="54">
        <f t="shared" si="14"/>
        <v>5398.9522531211041</v>
      </c>
      <c r="AI95" s="54">
        <f t="shared" si="14"/>
        <v>5444.7000040521098</v>
      </c>
      <c r="AJ95" s="54">
        <f t="shared" si="14"/>
        <v>5485.2315177611817</v>
      </c>
      <c r="AK95" s="54">
        <f t="shared" si="14"/>
        <v>5522.5320647990538</v>
      </c>
      <c r="AL95" s="54">
        <f t="shared" si="14"/>
        <v>5557.0643123298723</v>
      </c>
      <c r="AM95" s="54">
        <f t="shared" si="14"/>
        <v>5588.9084868197297</v>
      </c>
      <c r="AN95" s="54">
        <f t="shared" si="14"/>
        <v>5618.1506061307355</v>
      </c>
      <c r="AO95" s="54">
        <f t="shared" si="14"/>
        <v>5644.8819004760462</v>
      </c>
      <c r="AP95" s="54">
        <f t="shared" si="14"/>
        <v>5669.1982620232302</v>
      </c>
      <c r="AQ95" s="54">
        <f t="shared" si="14"/>
        <v>5691.1997262124951</v>
      </c>
      <c r="AR95" s="54">
        <f t="shared" si="14"/>
        <v>5710.9899872667129</v>
      </c>
      <c r="AS95" s="54">
        <f t="shared" si="14"/>
        <v>5728.675949833977</v>
      </c>
      <c r="AT95" s="54">
        <f t="shared" si="14"/>
        <v>5744.3673182273787</v>
      </c>
      <c r="AU95" s="54">
        <f t="shared" si="14"/>
        <v>5758.1762243108851</v>
      </c>
      <c r="AV95" s="54">
        <f t="shared" si="14"/>
        <v>5770.216894728972</v>
      </c>
      <c r="AW95" s="54">
        <f t="shared" si="14"/>
        <v>5780.6053578890969</v>
      </c>
      <c r="AX95" s="54">
        <f t="shared" si="14"/>
        <v>5789.4591908816019</v>
      </c>
      <c r="AY95" s="54">
        <f t="shared" si="14"/>
        <v>5796.8973063593685</v>
      </c>
      <c r="AZ95" s="54">
        <f t="shared" si="14"/>
        <v>5803.0397792975746</v>
      </c>
      <c r="BA95" s="54">
        <f t="shared" si="14"/>
        <v>5808.0077135113761</v>
      </c>
      <c r="BB95" s="54">
        <f t="shared" si="14"/>
        <v>5811.9231478240981</v>
      </c>
      <c r="BC95" s="54">
        <f t="shared" si="14"/>
        <v>5814.9090018485194</v>
      </c>
      <c r="BD95" s="54">
        <f t="shared" si="14"/>
        <v>5817.0890614683394</v>
      </c>
      <c r="BE95" s="54">
        <f t="shared" si="14"/>
        <v>5818.5880042849567</v>
      </c>
      <c r="BF95" s="54">
        <f t="shared" si="14"/>
        <v>5819.5314655256516</v>
      </c>
      <c r="BG95" s="54">
        <f t="shared" si="14"/>
        <v>5820.0461451947513</v>
      </c>
      <c r="BH95" s="54">
        <f t="shared" si="14"/>
        <v>5820.2599575899312</v>
      </c>
      <c r="BI95" s="55">
        <f t="shared" si="14"/>
        <v>5820.3022247052131</v>
      </c>
    </row>
    <row r="96" spans="1:61" x14ac:dyDescent="0.2">
      <c r="A96" s="260" t="s">
        <v>295</v>
      </c>
      <c r="B96" s="40"/>
      <c r="I96" s="54">
        <f>I46</f>
        <v>1217.5195160253679</v>
      </c>
      <c r="J96" s="54">
        <f t="shared" ref="J96:BI98" si="15">J46</f>
        <v>1292.6341207581518</v>
      </c>
      <c r="K96" s="54">
        <f t="shared" si="15"/>
        <v>1490.0363414785679</v>
      </c>
      <c r="L96" s="54">
        <f t="shared" si="15"/>
        <v>1639.350314270589</v>
      </c>
      <c r="M96" s="54">
        <f t="shared" si="15"/>
        <v>1712.0343556535668</v>
      </c>
      <c r="N96" s="54">
        <f t="shared" si="15"/>
        <v>1803.6398418356748</v>
      </c>
      <c r="O96" s="54">
        <f t="shared" si="15"/>
        <v>1891.7453428330407</v>
      </c>
      <c r="P96" s="54">
        <f t="shared" si="15"/>
        <v>1925.726984191494</v>
      </c>
      <c r="Q96" s="54">
        <f t="shared" si="15"/>
        <v>2039.0277316223494</v>
      </c>
      <c r="R96" s="54">
        <f t="shared" si="15"/>
        <v>2282.7007277873363</v>
      </c>
      <c r="S96" s="54">
        <f t="shared" si="15"/>
        <v>2438.8021860920107</v>
      </c>
      <c r="T96" s="54">
        <f t="shared" si="15"/>
        <v>2603.0134076603781</v>
      </c>
      <c r="U96" s="54">
        <f t="shared" si="15"/>
        <v>2742.170325969631</v>
      </c>
      <c r="V96" s="54">
        <f t="shared" si="15"/>
        <v>3334.778314369561</v>
      </c>
      <c r="W96" s="54">
        <f t="shared" si="15"/>
        <v>3790.6958165959172</v>
      </c>
      <c r="X96" s="54">
        <f t="shared" si="15"/>
        <v>3912.2186741916535</v>
      </c>
      <c r="Y96" s="54">
        <f t="shared" si="15"/>
        <v>4216.7516399780025</v>
      </c>
      <c r="Z96" s="54">
        <f t="shared" si="15"/>
        <v>4608.36801062219</v>
      </c>
      <c r="AA96" s="54">
        <f t="shared" si="15"/>
        <v>4984.726211832075</v>
      </c>
      <c r="AB96" s="54">
        <f t="shared" si="15"/>
        <v>5323.0483155006232</v>
      </c>
      <c r="AC96" s="54">
        <f t="shared" si="15"/>
        <v>5627.9683510286495</v>
      </c>
      <c r="AD96" s="54">
        <f t="shared" si="15"/>
        <v>5908.2956873427784</v>
      </c>
      <c r="AE96" s="54">
        <f t="shared" si="15"/>
        <v>6176.4557132329155</v>
      </c>
      <c r="AF96" s="54">
        <f t="shared" si="15"/>
        <v>6444.9049610085631</v>
      </c>
      <c r="AG96" s="54">
        <f t="shared" si="15"/>
        <v>6715.412538387006</v>
      </c>
      <c r="AH96" s="54">
        <f t="shared" si="15"/>
        <v>6986.7166949071234</v>
      </c>
      <c r="AI96" s="54">
        <f t="shared" si="15"/>
        <v>7257.4338868996656</v>
      </c>
      <c r="AJ96" s="54">
        <f t="shared" si="15"/>
        <v>7526.0625618546756</v>
      </c>
      <c r="AK96" s="54">
        <f t="shared" si="15"/>
        <v>7791.1274167271049</v>
      </c>
      <c r="AL96" s="54">
        <f t="shared" si="15"/>
        <v>8051.6393894725879</v>
      </c>
      <c r="AM96" s="54">
        <f t="shared" si="15"/>
        <v>8306.7537020266482</v>
      </c>
      <c r="AN96" s="54">
        <f t="shared" si="15"/>
        <v>8555.6467183375444</v>
      </c>
      <c r="AO96" s="54">
        <f t="shared" si="15"/>
        <v>8797.5213081591628</v>
      </c>
      <c r="AP96" s="54">
        <f t="shared" si="15"/>
        <v>9031.6119347322547</v>
      </c>
      <c r="AQ96" s="54">
        <f t="shared" si="15"/>
        <v>9257.1894184693247</v>
      </c>
      <c r="AR96" s="54">
        <f t="shared" si="15"/>
        <v>9473.5653339035725</v>
      </c>
      <c r="AS96" s="54">
        <f t="shared" si="15"/>
        <v>9680.0960027612382</v>
      </c>
      <c r="AT96" s="54">
        <f t="shared" si="15"/>
        <v>9876.1860519559104</v>
      </c>
      <c r="AU96" s="54">
        <f t="shared" si="15"/>
        <v>10061.291511478987</v>
      </c>
      <c r="AV96" s="54">
        <f t="shared" si="15"/>
        <v>10234.922433458411</v>
      </c>
      <c r="AW96" s="54">
        <f t="shared" si="15"/>
        <v>10396.645019975318</v>
      </c>
      <c r="AX96" s="54">
        <f t="shared" si="15"/>
        <v>10546.083253461393</v>
      </c>
      <c r="AY96" s="54">
        <f t="shared" si="15"/>
        <v>10682.920029556597</v>
      </c>
      <c r="AZ96" s="54">
        <f t="shared" si="15"/>
        <v>10806.897798099313</v>
      </c>
      <c r="BA96" s="54">
        <f t="shared" si="15"/>
        <v>10917.818723372038</v>
      </c>
      <c r="BB96" s="54">
        <f t="shared" si="15"/>
        <v>11015.54437977059</v>
      </c>
      <c r="BC96" s="54">
        <f t="shared" si="15"/>
        <v>11099.995003646101</v>
      </c>
      <c r="BD96" s="54">
        <f t="shared" si="15"/>
        <v>11171.148326143515</v>
      </c>
      <c r="BE96" s="54">
        <f t="shared" si="15"/>
        <v>11229.038015394537</v>
      </c>
      <c r="BF96" s="54">
        <f t="shared" si="15"/>
        <v>11273.751759397244</v>
      </c>
      <c r="BG96" s="54">
        <f t="shared" si="15"/>
        <v>11305.429023315912</v>
      </c>
      <c r="BH96" s="54">
        <f t="shared" si="15"/>
        <v>11324.25851676509</v>
      </c>
      <c r="BI96" s="55">
        <f t="shared" si="15"/>
        <v>11330.475407909535</v>
      </c>
    </row>
    <row r="97" spans="1:61" x14ac:dyDescent="0.2">
      <c r="A97" s="260" t="s">
        <v>296</v>
      </c>
      <c r="B97" s="40"/>
      <c r="I97" s="54">
        <f>I47</f>
        <v>1706.6024804589906</v>
      </c>
      <c r="J97" s="54">
        <f t="shared" si="15"/>
        <v>1703.5010482581254</v>
      </c>
      <c r="K97" s="54">
        <f t="shared" si="15"/>
        <v>1933.8707410286615</v>
      </c>
      <c r="L97" s="54">
        <f t="shared" si="15"/>
        <v>2153.675657808727</v>
      </c>
      <c r="M97" s="54">
        <f t="shared" si="15"/>
        <v>2298.3702505757124</v>
      </c>
      <c r="N97" s="54">
        <f t="shared" si="15"/>
        <v>2430.0821452448795</v>
      </c>
      <c r="O97" s="54">
        <f t="shared" si="15"/>
        <v>2614.0226283800762</v>
      </c>
      <c r="P97" s="54">
        <f t="shared" si="15"/>
        <v>2740.3367900106496</v>
      </c>
      <c r="Q97" s="54">
        <f t="shared" si="15"/>
        <v>2941.6791661197531</v>
      </c>
      <c r="R97" s="54">
        <f t="shared" si="15"/>
        <v>3388.5062004678171</v>
      </c>
      <c r="S97" s="54">
        <f t="shared" si="15"/>
        <v>3815.9156485707945</v>
      </c>
      <c r="T97" s="54">
        <f t="shared" si="15"/>
        <v>4021.3431733748421</v>
      </c>
      <c r="U97" s="54">
        <f t="shared" si="15"/>
        <v>4189.6426485802067</v>
      </c>
      <c r="V97" s="54">
        <f t="shared" si="15"/>
        <v>5047.07826989772</v>
      </c>
      <c r="W97" s="54">
        <f t="shared" si="15"/>
        <v>5516.6342563589078</v>
      </c>
      <c r="X97" s="54">
        <f t="shared" si="15"/>
        <v>5670.9902293897712</v>
      </c>
      <c r="Y97" s="54">
        <f t="shared" si="15"/>
        <v>6049.7711004935964</v>
      </c>
      <c r="Z97" s="54">
        <f t="shared" si="15"/>
        <v>6517.8326817475881</v>
      </c>
      <c r="AA97" s="54">
        <f t="shared" si="15"/>
        <v>6937.6804426597182</v>
      </c>
      <c r="AB97" s="54">
        <f t="shared" si="15"/>
        <v>7288.3573114086466</v>
      </c>
      <c r="AC97" s="54">
        <f t="shared" si="15"/>
        <v>7588.9287302718258</v>
      </c>
      <c r="AD97" s="54">
        <f t="shared" si="15"/>
        <v>7864.9854308085414</v>
      </c>
      <c r="AE97" s="54">
        <f t="shared" si="15"/>
        <v>8147.2900051009774</v>
      </c>
      <c r="AF97" s="54">
        <f t="shared" si="15"/>
        <v>8463.9121730580082</v>
      </c>
      <c r="AG97" s="54">
        <f t="shared" si="15"/>
        <v>8816.002728531852</v>
      </c>
      <c r="AH97" s="54">
        <f t="shared" si="15"/>
        <v>9196.6253302009573</v>
      </c>
      <c r="AI97" s="54">
        <f t="shared" si="15"/>
        <v>9597.433171472494</v>
      </c>
      <c r="AJ97" s="54">
        <f t="shared" si="15"/>
        <v>10008.411196798159</v>
      </c>
      <c r="AK97" s="54">
        <f t="shared" si="15"/>
        <v>10419.68207206336</v>
      </c>
      <c r="AL97" s="54">
        <f t="shared" si="15"/>
        <v>10827.989846138882</v>
      </c>
      <c r="AM97" s="54">
        <f t="shared" si="15"/>
        <v>11231.874566189555</v>
      </c>
      <c r="AN97" s="54">
        <f t="shared" si="15"/>
        <v>11629.864943518149</v>
      </c>
      <c r="AO97" s="54">
        <f t="shared" si="15"/>
        <v>12020.488251395016</v>
      </c>
      <c r="AP97" s="54">
        <f t="shared" si="15"/>
        <v>12402.280355385892</v>
      </c>
      <c r="AQ97" s="54">
        <f t="shared" si="15"/>
        <v>12773.795772177593</v>
      </c>
      <c r="AR97" s="54">
        <f t="shared" si="15"/>
        <v>13133.617652390218</v>
      </c>
      <c r="AS97" s="54">
        <f t="shared" si="15"/>
        <v>13480.367583834384</v>
      </c>
      <c r="AT97" s="54">
        <f t="shared" si="15"/>
        <v>13812.715114089397</v>
      </c>
      <c r="AU97" s="54">
        <f t="shared" si="15"/>
        <v>14129.386895094452</v>
      </c>
      <c r="AV97" s="54">
        <f t="shared" si="15"/>
        <v>14429.17535757776</v>
      </c>
      <c r="AW97" s="54">
        <f t="shared" si="15"/>
        <v>14710.946829502202</v>
      </c>
      <c r="AX97" s="54">
        <f t="shared" si="15"/>
        <v>14973.649020157438</v>
      </c>
      <c r="AY97" s="54">
        <f t="shared" si="15"/>
        <v>15216.317799945127</v>
      </c>
      <c r="AZ97" s="54">
        <f t="shared" si="15"/>
        <v>15438.083215133793</v>
      </c>
      <c r="BA97" s="54">
        <f t="shared" si="15"/>
        <v>15638.174686743429</v>
      </c>
      <c r="BB97" s="54">
        <f t="shared" si="15"/>
        <v>15815.925353091674</v>
      </c>
      <c r="BC97" s="54">
        <f t="shared" si="15"/>
        <v>15970.775526219299</v>
      </c>
      <c r="BD97" s="54">
        <f t="shared" si="15"/>
        <v>16102.27524324554</v>
      </c>
      <c r="BE97" s="54">
        <f t="shared" si="15"/>
        <v>16210.08590451312</v>
      </c>
      <c r="BF97" s="54">
        <f t="shared" si="15"/>
        <v>16293.981001007109</v>
      </c>
      <c r="BG97" s="54">
        <f t="shared" si="15"/>
        <v>16353.845943817994</v>
      </c>
      <c r="BH97" s="54">
        <f t="shared" si="15"/>
        <v>16389.677018227001</v>
      </c>
      <c r="BI97" s="55">
        <f t="shared" si="15"/>
        <v>16401.579494189686</v>
      </c>
    </row>
    <row r="98" spans="1:61" x14ac:dyDescent="0.2">
      <c r="A98" s="260" t="s">
        <v>297</v>
      </c>
      <c r="B98" s="40"/>
      <c r="I98" s="54">
        <f>I48</f>
        <v>174.94890796108089</v>
      </c>
      <c r="J98" s="54">
        <f t="shared" si="15"/>
        <v>169.15820543043426</v>
      </c>
      <c r="K98" s="54">
        <f t="shared" si="15"/>
        <v>196.46933500099175</v>
      </c>
      <c r="L98" s="54">
        <f t="shared" si="15"/>
        <v>219.55529259720151</v>
      </c>
      <c r="M98" s="54">
        <f t="shared" si="15"/>
        <v>235.35118038279785</v>
      </c>
      <c r="N98" s="54">
        <f t="shared" si="15"/>
        <v>249.50909097016776</v>
      </c>
      <c r="O98" s="54">
        <f t="shared" si="15"/>
        <v>261.69729116037337</v>
      </c>
      <c r="P98" s="54">
        <f t="shared" si="15"/>
        <v>261.68098067397437</v>
      </c>
      <c r="Q98" s="54">
        <f t="shared" si="15"/>
        <v>279.37539782966684</v>
      </c>
      <c r="R98" s="54">
        <f t="shared" si="15"/>
        <v>318.13496199016924</v>
      </c>
      <c r="S98" s="54">
        <f t="shared" si="15"/>
        <v>336.40604594488298</v>
      </c>
      <c r="T98" s="54">
        <f t="shared" si="15"/>
        <v>358.40848198921412</v>
      </c>
      <c r="U98" s="54">
        <f t="shared" si="15"/>
        <v>358.49983471901351</v>
      </c>
      <c r="V98" s="54">
        <f t="shared" si="15"/>
        <v>418.05813758237923</v>
      </c>
      <c r="W98" s="54">
        <f t="shared" si="15"/>
        <v>444.2119594191438</v>
      </c>
      <c r="X98" s="54">
        <f t="shared" si="15"/>
        <v>451.66176300683526</v>
      </c>
      <c r="Y98" s="54">
        <f t="shared" si="15"/>
        <v>469.5171755472619</v>
      </c>
      <c r="Z98" s="54">
        <f t="shared" si="15"/>
        <v>490.74751186677599</v>
      </c>
      <c r="AA98" s="54">
        <f t="shared" si="15"/>
        <v>508.85632209510277</v>
      </c>
      <c r="AB98" s="54">
        <f t="shared" si="15"/>
        <v>523.18955191661473</v>
      </c>
      <c r="AC98" s="54">
        <f t="shared" si="15"/>
        <v>534.87800819250754</v>
      </c>
      <c r="AD98" s="54">
        <f t="shared" si="15"/>
        <v>545.23934172630004</v>
      </c>
      <c r="AE98" s="54">
        <f t="shared" si="15"/>
        <v>555.72682759407689</v>
      </c>
      <c r="AF98" s="54">
        <f t="shared" si="15"/>
        <v>567.5953453704758</v>
      </c>
      <c r="AG98" s="54">
        <f t="shared" si="15"/>
        <v>580.90810003018771</v>
      </c>
      <c r="AH98" s="54">
        <f t="shared" si="15"/>
        <v>595.40382560161163</v>
      </c>
      <c r="AI98" s="54">
        <f t="shared" si="15"/>
        <v>610.79549936192996</v>
      </c>
      <c r="AJ98" s="54">
        <f t="shared" si="15"/>
        <v>626.76464743556721</v>
      </c>
      <c r="AK98" s="54">
        <f t="shared" si="15"/>
        <v>643.01399580011218</v>
      </c>
      <c r="AL98" s="54">
        <f t="shared" si="15"/>
        <v>659.44707677622011</v>
      </c>
      <c r="AM98" s="54">
        <f t="shared" si="15"/>
        <v>676.01720823504752</v>
      </c>
      <c r="AN98" s="54">
        <f t="shared" si="15"/>
        <v>692.67343372245864</v>
      </c>
      <c r="AO98" s="54">
        <f t="shared" si="15"/>
        <v>709.36046832786508</v>
      </c>
      <c r="AP98" s="54">
        <f t="shared" si="15"/>
        <v>726.01868496612246</v>
      </c>
      <c r="AQ98" s="54">
        <f t="shared" si="15"/>
        <v>742.58414593412851</v>
      </c>
      <c r="AR98" s="54">
        <f t="shared" si="15"/>
        <v>758.988684538445</v>
      </c>
      <c r="AS98" s="54">
        <f t="shared" si="15"/>
        <v>775.1600414229091</v>
      </c>
      <c r="AT98" s="54">
        <f t="shared" si="15"/>
        <v>791.0220599442838</v>
      </c>
      <c r="AU98" s="54">
        <f t="shared" si="15"/>
        <v>806.49494453917384</v>
      </c>
      <c r="AV98" s="54">
        <f t="shared" si="15"/>
        <v>821.49558548779316</v>
      </c>
      <c r="AW98" s="54">
        <f t="shared" si="15"/>
        <v>835.93795280274639</v>
      </c>
      <c r="AX98" s="54">
        <f t="shared" si="15"/>
        <v>849.73356114983255</v>
      </c>
      <c r="AY98" s="54">
        <f t="shared" si="15"/>
        <v>862.79200674134665</v>
      </c>
      <c r="AZ98" s="54">
        <f t="shared" si="15"/>
        <v>875.02157603360797</v>
      </c>
      <c r="BA98" s="54">
        <f t="shared" si="15"/>
        <v>886.32992481566134</v>
      </c>
      <c r="BB98" s="54">
        <f t="shared" si="15"/>
        <v>896.62482490710443</v>
      </c>
      <c r="BC98" s="54">
        <f t="shared" si="15"/>
        <v>905.81497420567507</v>
      </c>
      <c r="BD98" s="54">
        <f t="shared" si="15"/>
        <v>913.81086426167985</v>
      </c>
      <c r="BE98" s="54">
        <f t="shared" si="15"/>
        <v>920.52569793307714</v>
      </c>
      <c r="BF98" s="54">
        <f t="shared" si="15"/>
        <v>925.87634802442494</v>
      </c>
      <c r="BG98" s="54">
        <f t="shared" si="15"/>
        <v>929.78434617230425</v>
      </c>
      <c r="BH98" s="54">
        <f t="shared" si="15"/>
        <v>932.17688965086097</v>
      </c>
      <c r="BI98" s="55">
        <f t="shared" si="15"/>
        <v>932.98785227940755</v>
      </c>
    </row>
    <row r="99" spans="1:61" x14ac:dyDescent="0.2">
      <c r="A99" s="260" t="s">
        <v>298</v>
      </c>
      <c r="B99" s="40"/>
      <c r="I99" s="54">
        <f>I49+I50</f>
        <v>111.46028951314003</v>
      </c>
      <c r="J99" s="54">
        <f t="shared" ref="J99:BI99" si="16">J49+J50</f>
        <v>120.30787133937859</v>
      </c>
      <c r="K99" s="54">
        <f t="shared" si="16"/>
        <v>141.43053509268847</v>
      </c>
      <c r="L99" s="54">
        <f t="shared" si="16"/>
        <v>159.98361785708192</v>
      </c>
      <c r="M99" s="54">
        <f t="shared" si="16"/>
        <v>167.95873433969678</v>
      </c>
      <c r="N99" s="54">
        <f t="shared" si="16"/>
        <v>172.05530032135397</v>
      </c>
      <c r="O99" s="54">
        <f t="shared" si="16"/>
        <v>181.9600660386933</v>
      </c>
      <c r="P99" s="54">
        <f t="shared" si="16"/>
        <v>194.94534916622629</v>
      </c>
      <c r="Q99" s="54">
        <f t="shared" si="16"/>
        <v>203.22948683917804</v>
      </c>
      <c r="R99" s="54">
        <f t="shared" si="16"/>
        <v>213.07428392840546</v>
      </c>
      <c r="S99" s="54">
        <f t="shared" si="16"/>
        <v>220.22999263419672</v>
      </c>
      <c r="T99" s="54">
        <f t="shared" si="16"/>
        <v>229.27298523539721</v>
      </c>
      <c r="U99" s="54">
        <f t="shared" si="16"/>
        <v>221.1260248388711</v>
      </c>
      <c r="V99" s="54">
        <f t="shared" si="16"/>
        <v>277.87684123406291</v>
      </c>
      <c r="W99" s="54">
        <f t="shared" si="16"/>
        <v>329.30584324697315</v>
      </c>
      <c r="X99" s="54">
        <f t="shared" si="16"/>
        <v>338.85200909338192</v>
      </c>
      <c r="Y99" s="54">
        <f t="shared" si="16"/>
        <v>363.32102751788551</v>
      </c>
      <c r="Z99" s="54">
        <f t="shared" si="16"/>
        <v>396.11654924393127</v>
      </c>
      <c r="AA99" s="54">
        <f t="shared" si="16"/>
        <v>429.85739452705764</v>
      </c>
      <c r="AB99" s="54">
        <f t="shared" si="16"/>
        <v>462.62251191857365</v>
      </c>
      <c r="AC99" s="54">
        <f t="shared" si="16"/>
        <v>494.39153657376716</v>
      </c>
      <c r="AD99" s="54">
        <f t="shared" si="16"/>
        <v>525.4059126246583</v>
      </c>
      <c r="AE99" s="54">
        <f t="shared" si="16"/>
        <v>556.16815945242638</v>
      </c>
      <c r="AF99" s="54">
        <f t="shared" si="16"/>
        <v>587.29304617582659</v>
      </c>
      <c r="AG99" s="54">
        <f t="shared" si="16"/>
        <v>618.97763968822665</v>
      </c>
      <c r="AH99" s="54">
        <f t="shared" si="16"/>
        <v>651.3154065348773</v>
      </c>
      <c r="AI99" s="54">
        <f t="shared" si="16"/>
        <v>684.42894555882231</v>
      </c>
      <c r="AJ99" s="54">
        <f t="shared" si="16"/>
        <v>718.47174740235084</v>
      </c>
      <c r="AK99" s="54">
        <f t="shared" si="16"/>
        <v>753.59025438345225</v>
      </c>
      <c r="AL99" s="54">
        <f t="shared" si="16"/>
        <v>789.78876643252579</v>
      </c>
      <c r="AM99" s="54">
        <f t="shared" si="16"/>
        <v>827.0188573479054</v>
      </c>
      <c r="AN99" s="54">
        <f t="shared" si="16"/>
        <v>865.21284363836685</v>
      </c>
      <c r="AO99" s="54">
        <f t="shared" si="16"/>
        <v>904.28154974610447</v>
      </c>
      <c r="AP99" s="54">
        <f t="shared" si="16"/>
        <v>944.11224714522086</v>
      </c>
      <c r="AQ99" s="54">
        <f t="shared" si="16"/>
        <v>984.56684392460375</v>
      </c>
      <c r="AR99" s="54">
        <f t="shared" si="16"/>
        <v>1025.480405770423</v>
      </c>
      <c r="AS99" s="54">
        <f t="shared" si="16"/>
        <v>1066.6600920552387</v>
      </c>
      <c r="AT99" s="54">
        <f t="shared" si="16"/>
        <v>1107.8845915912646</v>
      </c>
      <c r="AU99" s="54">
        <f t="shared" si="16"/>
        <v>1148.9041410677276</v>
      </c>
      <c r="AV99" s="54">
        <f t="shared" si="16"/>
        <v>1189.4412048229376</v>
      </c>
      <c r="AW99" s="54">
        <f t="shared" si="16"/>
        <v>1229.1918869882804</v>
      </c>
      <c r="AX99" s="54">
        <f t="shared" si="16"/>
        <v>1267.828135836173</v>
      </c>
      <c r="AY99" s="54">
        <f t="shared" si="16"/>
        <v>1305.0007851200437</v>
      </c>
      <c r="AZ99" s="54">
        <f t="shared" si="16"/>
        <v>1340.3434582034399</v>
      </c>
      <c r="BA99" s="54">
        <f t="shared" si="16"/>
        <v>1373.4773379057735</v>
      </c>
      <c r="BB99" s="54">
        <f t="shared" si="16"/>
        <v>1404.0167785221513</v>
      </c>
      <c r="BC99" s="54">
        <f t="shared" si="16"/>
        <v>1431.5757069209524</v>
      </c>
      <c r="BD99" s="54">
        <f t="shared" si="16"/>
        <v>1455.7747277577641</v>
      </c>
      <c r="BE99" s="54">
        <f t="shared" si="16"/>
        <v>1476.2488147015511</v>
      </c>
      <c r="BF99" s="54">
        <f t="shared" si="16"/>
        <v>1492.6554364324832</v>
      </c>
      <c r="BG99" s="54">
        <f t="shared" si="16"/>
        <v>1504.682934544986</v>
      </c>
      <c r="BH99" s="54">
        <f t="shared" si="16"/>
        <v>1512.0589420505219</v>
      </c>
      <c r="BI99" s="55">
        <f t="shared" si="16"/>
        <v>1514.5586077007015</v>
      </c>
    </row>
    <row r="100" spans="1:61" x14ac:dyDescent="0.2">
      <c r="A100" s="260" t="s">
        <v>299</v>
      </c>
      <c r="B100" s="40"/>
      <c r="I100" s="54">
        <f>I51</f>
        <v>22.452835911654002</v>
      </c>
      <c r="J100" s="54">
        <f t="shared" ref="J100:BI103" si="17">J51</f>
        <v>23.412379173753692</v>
      </c>
      <c r="K100" s="54">
        <f t="shared" si="17"/>
        <v>27.055965524115788</v>
      </c>
      <c r="L100" s="54">
        <f t="shared" si="17"/>
        <v>30.625116401895806</v>
      </c>
      <c r="M100" s="54">
        <f t="shared" si="17"/>
        <v>32.536888744587912</v>
      </c>
      <c r="N100" s="54">
        <f t="shared" si="17"/>
        <v>35.699637404168797</v>
      </c>
      <c r="O100" s="54">
        <f t="shared" si="17"/>
        <v>38.367627851350051</v>
      </c>
      <c r="P100" s="54">
        <f t="shared" si="17"/>
        <v>39.602824835326153</v>
      </c>
      <c r="Q100" s="54">
        <f t="shared" si="17"/>
        <v>41.15991326248249</v>
      </c>
      <c r="R100" s="54">
        <f t="shared" si="17"/>
        <v>45.745408371569674</v>
      </c>
      <c r="S100" s="54">
        <f t="shared" si="17"/>
        <v>50.832278851937239</v>
      </c>
      <c r="T100" s="54">
        <f t="shared" si="17"/>
        <v>55.823300807607737</v>
      </c>
      <c r="U100" s="54">
        <f t="shared" si="17"/>
        <v>52.219430202324659</v>
      </c>
      <c r="V100" s="54">
        <f t="shared" si="17"/>
        <v>57.360679492383881</v>
      </c>
      <c r="W100" s="54">
        <f t="shared" si="17"/>
        <v>65.377607731033848</v>
      </c>
      <c r="X100" s="54">
        <f t="shared" si="17"/>
        <v>67.052272199356494</v>
      </c>
      <c r="Y100" s="54">
        <f t="shared" si="17"/>
        <v>71.281975900826438</v>
      </c>
      <c r="Z100" s="54">
        <f t="shared" si="17"/>
        <v>76.832847100374536</v>
      </c>
      <c r="AA100" s="54">
        <f t="shared" si="17"/>
        <v>82.453502206786126</v>
      </c>
      <c r="AB100" s="54">
        <f t="shared" si="17"/>
        <v>87.8535896005762</v>
      </c>
      <c r="AC100" s="54">
        <f t="shared" si="17"/>
        <v>93.039246522476375</v>
      </c>
      <c r="AD100" s="54">
        <f t="shared" si="17"/>
        <v>98.038616487736959</v>
      </c>
      <c r="AE100" s="54">
        <f t="shared" si="17"/>
        <v>102.90122026265099</v>
      </c>
      <c r="AF100" s="54">
        <f t="shared" si="17"/>
        <v>107.68254257856758</v>
      </c>
      <c r="AG100" s="54">
        <f t="shared" si="17"/>
        <v>112.39439103150873</v>
      </c>
      <c r="AH100" s="54">
        <f t="shared" si="17"/>
        <v>117.0395623239168</v>
      </c>
      <c r="AI100" s="54">
        <f t="shared" si="17"/>
        <v>121.62521070201605</v>
      </c>
      <c r="AJ100" s="54">
        <f t="shared" si="17"/>
        <v>126.16286454801524</v>
      </c>
      <c r="AK100" s="54">
        <f t="shared" si="17"/>
        <v>130.66288555373498</v>
      </c>
      <c r="AL100" s="54">
        <f t="shared" si="17"/>
        <v>135.11633364652076</v>
      </c>
      <c r="AM100" s="54">
        <f t="shared" si="17"/>
        <v>139.5089580232071</v>
      </c>
      <c r="AN100" s="54">
        <f t="shared" si="17"/>
        <v>143.8264314768162</v>
      </c>
      <c r="AO100" s="54">
        <f t="shared" si="17"/>
        <v>148.05443269097765</v>
      </c>
      <c r="AP100" s="54">
        <f t="shared" si="17"/>
        <v>152.17872985182532</v>
      </c>
      <c r="AQ100" s="54">
        <f t="shared" si="17"/>
        <v>156.18526485643508</v>
      </c>
      <c r="AR100" s="54">
        <f t="shared" si="17"/>
        <v>160.06023738407694</v>
      </c>
      <c r="AS100" s="54">
        <f t="shared" si="17"/>
        <v>163.79018809236857</v>
      </c>
      <c r="AT100" s="54">
        <f t="shared" si="17"/>
        <v>167.36208020489323</v>
      </c>
      <c r="AU100" s="54">
        <f t="shared" si="17"/>
        <v>170.76337876996496</v>
      </c>
      <c r="AV100" s="54">
        <f t="shared" si="17"/>
        <v>173.9821268917579</v>
      </c>
      <c r="AW100" s="54">
        <f t="shared" si="17"/>
        <v>177.00701826469708</v>
      </c>
      <c r="AX100" s="54">
        <f t="shared" si="17"/>
        <v>179.827465379394</v>
      </c>
      <c r="AY100" s="54">
        <f t="shared" si="17"/>
        <v>182.43366281296369</v>
      </c>
      <c r="AZ100" s="54">
        <f t="shared" si="17"/>
        <v>184.81664506766398</v>
      </c>
      <c r="BA100" s="54">
        <f t="shared" si="17"/>
        <v>186.96833847871531</v>
      </c>
      <c r="BB100" s="54">
        <f t="shared" si="17"/>
        <v>188.88160677409869</v>
      </c>
      <c r="BC100" s="54">
        <f t="shared" si="17"/>
        <v>190.550289935244</v>
      </c>
      <c r="BD100" s="54">
        <f t="shared" si="17"/>
        <v>191.96923607687393</v>
      </c>
      <c r="BE100" s="54">
        <f t="shared" si="17"/>
        <v>193.13432613596913</v>
      </c>
      <c r="BF100" s="54">
        <f t="shared" si="17"/>
        <v>194.0424912328709</v>
      </c>
      <c r="BG100" s="54">
        <f t="shared" si="17"/>
        <v>194.69172264100834</v>
      </c>
      <c r="BH100" s="54">
        <f t="shared" si="17"/>
        <v>195.08107437468755</v>
      </c>
      <c r="BI100" s="55">
        <f t="shared" si="17"/>
        <v>195.21065847589301</v>
      </c>
    </row>
    <row r="101" spans="1:61" x14ac:dyDescent="0.2">
      <c r="A101" s="260" t="s">
        <v>300</v>
      </c>
      <c r="B101" s="40"/>
      <c r="I101" s="54">
        <f>I52</f>
        <v>1466.9497714236093</v>
      </c>
      <c r="J101" s="54">
        <f t="shared" si="17"/>
        <v>1474.0179441560417</v>
      </c>
      <c r="K101" s="54">
        <f t="shared" si="17"/>
        <v>1588.8989412835126</v>
      </c>
      <c r="L101" s="54">
        <f t="shared" si="17"/>
        <v>1680.9431100365668</v>
      </c>
      <c r="M101" s="54">
        <f t="shared" si="17"/>
        <v>1680.2596337294835</v>
      </c>
      <c r="N101" s="54">
        <f t="shared" si="17"/>
        <v>1695.144439478476</v>
      </c>
      <c r="O101" s="54">
        <f t="shared" si="17"/>
        <v>1660.9369108534145</v>
      </c>
      <c r="P101" s="54">
        <f t="shared" si="17"/>
        <v>1583.6219721367613</v>
      </c>
      <c r="Q101" s="54">
        <f t="shared" si="17"/>
        <v>1619.613841507062</v>
      </c>
      <c r="R101" s="54">
        <f t="shared" si="17"/>
        <v>1767.2620779648926</v>
      </c>
      <c r="S101" s="54">
        <f t="shared" si="17"/>
        <v>1928.5876837904223</v>
      </c>
      <c r="T101" s="54">
        <f t="shared" si="17"/>
        <v>1980.3465919708456</v>
      </c>
      <c r="U101" s="54">
        <f t="shared" si="17"/>
        <v>1952.1155968033461</v>
      </c>
      <c r="V101" s="54">
        <f t="shared" si="17"/>
        <v>2254.0667697181825</v>
      </c>
      <c r="W101" s="54">
        <f t="shared" si="17"/>
        <v>2406.5305171590167</v>
      </c>
      <c r="X101" s="54">
        <f t="shared" si="17"/>
        <v>2482.0321882316407</v>
      </c>
      <c r="Y101" s="54">
        <f t="shared" si="17"/>
        <v>2666.9892688540158</v>
      </c>
      <c r="Z101" s="54">
        <f t="shared" si="17"/>
        <v>2893.8870488723769</v>
      </c>
      <c r="AA101" s="54">
        <f t="shared" si="17"/>
        <v>3092.4448157157099</v>
      </c>
      <c r="AB101" s="54">
        <f t="shared" si="17"/>
        <v>3252.7900739206952</v>
      </c>
      <c r="AC101" s="54">
        <f t="shared" si="17"/>
        <v>3386.7444591157705</v>
      </c>
      <c r="AD101" s="54">
        <f t="shared" si="17"/>
        <v>3510.102165176364</v>
      </c>
      <c r="AE101" s="54">
        <f t="shared" si="17"/>
        <v>3641.7207518537202</v>
      </c>
      <c r="AF101" s="54">
        <f t="shared" si="17"/>
        <v>3798.7183939493311</v>
      </c>
      <c r="AG101" s="54">
        <f t="shared" si="17"/>
        <v>3981.3169432536524</v>
      </c>
      <c r="AH101" s="54">
        <f t="shared" si="17"/>
        <v>4184.5293320928322</v>
      </c>
      <c r="AI101" s="54">
        <f t="shared" si="17"/>
        <v>4402.1791342369952</v>
      </c>
      <c r="AJ101" s="54">
        <f t="shared" si="17"/>
        <v>4626.5904162685802</v>
      </c>
      <c r="AK101" s="54">
        <f t="shared" si="17"/>
        <v>4849.9954208548324</v>
      </c>
      <c r="AL101" s="54">
        <f t="shared" si="17"/>
        <v>5069.8823169855041</v>
      </c>
      <c r="AM101" s="54">
        <f t="shared" si="17"/>
        <v>5285.2278209965989</v>
      </c>
      <c r="AN101" s="54">
        <f t="shared" si="17"/>
        <v>5495.0524086697578</v>
      </c>
      <c r="AO101" s="54">
        <f t="shared" si="17"/>
        <v>5698.4306386015487</v>
      </c>
      <c r="AP101" s="54">
        <f t="shared" si="17"/>
        <v>5894.5004303621754</v>
      </c>
      <c r="AQ101" s="54">
        <f t="shared" si="17"/>
        <v>6082.4711749667285</v>
      </c>
      <c r="AR101" s="54">
        <f t="shared" si="17"/>
        <v>6261.6305860561079</v>
      </c>
      <c r="AS101" s="54">
        <f t="shared" si="17"/>
        <v>6431.3502314922225</v>
      </c>
      <c r="AT101" s="54">
        <f t="shared" si="17"/>
        <v>6591.0897159000233</v>
      </c>
      <c r="AU101" s="54">
        <f t="shared" si="17"/>
        <v>6740.3995142111407</v>
      </c>
      <c r="AV101" s="54">
        <f t="shared" si="17"/>
        <v>6878.9224837636575</v>
      </c>
      <c r="AW101" s="54">
        <f t="shared" si="17"/>
        <v>7006.3941073981414</v>
      </c>
      <c r="AX101" s="54">
        <f t="shared" si="17"/>
        <v>7122.6415418023535</v>
      </c>
      <c r="AY101" s="54">
        <f t="shared" si="17"/>
        <v>7227.5815637739715</v>
      </c>
      <c r="AZ101" s="54">
        <f t="shared" si="17"/>
        <v>7321.2175219023211</v>
      </c>
      <c r="BA101" s="54">
        <f t="shared" si="17"/>
        <v>7403.6354123553374</v>
      </c>
      <c r="BB101" s="54">
        <f t="shared" si="17"/>
        <v>7474.9992050469646</v>
      </c>
      <c r="BC101" s="54">
        <f t="shared" si="17"/>
        <v>7535.5455506072649</v>
      </c>
      <c r="BD101" s="54">
        <f t="shared" si="17"/>
        <v>7585.5779995194898</v>
      </c>
      <c r="BE101" s="54">
        <f t="shared" si="17"/>
        <v>7625.4608628292544</v>
      </c>
      <c r="BF101" s="54">
        <f t="shared" si="17"/>
        <v>7655.612839326127</v>
      </c>
      <c r="BG101" s="54">
        <f t="shared" si="17"/>
        <v>7676.5005274324649</v>
      </c>
      <c r="BH101" s="54">
        <f t="shared" si="17"/>
        <v>7688.6319316129802</v>
      </c>
      <c r="BI101" s="55">
        <f t="shared" si="17"/>
        <v>7692.5500633449419</v>
      </c>
    </row>
    <row r="102" spans="1:61" x14ac:dyDescent="0.2">
      <c r="A102" s="260" t="s">
        <v>301</v>
      </c>
      <c r="B102" s="40"/>
      <c r="I102" s="54">
        <f>I53</f>
        <v>87.53053933252626</v>
      </c>
      <c r="J102" s="54">
        <f t="shared" si="17"/>
        <v>95.08803735377785</v>
      </c>
      <c r="K102" s="54">
        <f t="shared" si="17"/>
        <v>108.87049937819883</v>
      </c>
      <c r="L102" s="54">
        <f t="shared" si="17"/>
        <v>118.31566272018181</v>
      </c>
      <c r="M102" s="54">
        <f t="shared" si="17"/>
        <v>125.81415161256815</v>
      </c>
      <c r="N102" s="54">
        <f t="shared" si="17"/>
        <v>140.31477005110062</v>
      </c>
      <c r="O102" s="54">
        <f t="shared" si="17"/>
        <v>156.72015248722698</v>
      </c>
      <c r="P102" s="54">
        <f t="shared" si="17"/>
        <v>165.1852348132401</v>
      </c>
      <c r="Q102" s="54">
        <f t="shared" si="17"/>
        <v>184.25366435012344</v>
      </c>
      <c r="R102" s="54">
        <f t="shared" si="17"/>
        <v>209.81637237905477</v>
      </c>
      <c r="S102" s="54">
        <f t="shared" si="17"/>
        <v>245.89161153311522</v>
      </c>
      <c r="T102" s="54">
        <f t="shared" si="17"/>
        <v>264.34481065829374</v>
      </c>
      <c r="U102" s="54">
        <f t="shared" si="17"/>
        <v>255.71778339066671</v>
      </c>
      <c r="V102" s="54">
        <f t="shared" si="17"/>
        <v>314.44198403038911</v>
      </c>
      <c r="W102" s="54">
        <f t="shared" si="17"/>
        <v>339.54369713094945</v>
      </c>
      <c r="X102" s="54">
        <f t="shared" si="17"/>
        <v>355.02268626592991</v>
      </c>
      <c r="Y102" s="54">
        <f t="shared" si="17"/>
        <v>394.6760396563111</v>
      </c>
      <c r="Z102" s="54">
        <f t="shared" si="17"/>
        <v>447.40896102284341</v>
      </c>
      <c r="AA102" s="54">
        <f t="shared" si="17"/>
        <v>499.84310558227043</v>
      </c>
      <c r="AB102" s="54">
        <f t="shared" si="17"/>
        <v>548.44988597374265</v>
      </c>
      <c r="AC102" s="54">
        <f t="shared" si="17"/>
        <v>593.54592768698899</v>
      </c>
      <c r="AD102" s="54">
        <f t="shared" si="17"/>
        <v>636.24702106875247</v>
      </c>
      <c r="AE102" s="54">
        <f t="shared" si="17"/>
        <v>678.40832072631201</v>
      </c>
      <c r="AF102" s="54">
        <f t="shared" si="17"/>
        <v>722.06959833170981</v>
      </c>
      <c r="AG102" s="54">
        <f t="shared" si="17"/>
        <v>767.66610090920085</v>
      </c>
      <c r="AH102" s="54">
        <f t="shared" si="17"/>
        <v>815.15949995216067</v>
      </c>
      <c r="AI102" s="54">
        <f t="shared" si="17"/>
        <v>864.49258415599775</v>
      </c>
      <c r="AJ102" s="54">
        <f t="shared" si="17"/>
        <v>915.58762852077507</v>
      </c>
      <c r="AK102" s="54">
        <f t="shared" si="17"/>
        <v>968.34421806144826</v>
      </c>
      <c r="AL102" s="54">
        <f t="shared" si="17"/>
        <v>1022.635659007558</v>
      </c>
      <c r="AM102" s="54">
        <f t="shared" si="17"/>
        <v>1078.3090687665715</v>
      </c>
      <c r="AN102" s="54">
        <f t="shared" si="17"/>
        <v>1135.1848220383804</v>
      </c>
      <c r="AO102" s="54">
        <f t="shared" si="17"/>
        <v>1193.0557069660467</v>
      </c>
      <c r="AP102" s="54">
        <f t="shared" si="17"/>
        <v>1251.6864013573277</v>
      </c>
      <c r="AQ102" s="54">
        <f t="shared" si="17"/>
        <v>1310.8133207605465</v>
      </c>
      <c r="AR102" s="54">
        <f t="shared" si="17"/>
        <v>1370.1448888779983</v>
      </c>
      <c r="AS102" s="54">
        <f t="shared" si="17"/>
        <v>1429.3622779371735</v>
      </c>
      <c r="AT102" s="54">
        <f t="shared" si="17"/>
        <v>1488.1206620582211</v>
      </c>
      <c r="AU102" s="54">
        <f t="shared" si="17"/>
        <v>1546.0510202342646</v>
      </c>
      <c r="AV102" s="54">
        <f t="shared" si="17"/>
        <v>1602.7625172049397</v>
      </c>
      <c r="AW102" s="54">
        <f t="shared" si="17"/>
        <v>1657.8454802364895</v>
      </c>
      <c r="AX102" s="54">
        <f t="shared" si="17"/>
        <v>1710.874977674775</v>
      </c>
      <c r="AY102" s="54">
        <f t="shared" si="17"/>
        <v>1761.4149912393073</v>
      </c>
      <c r="AZ102" s="54">
        <f t="shared" si="17"/>
        <v>1809.0231585890083</v>
      </c>
      <c r="BA102" s="54">
        <f t="shared" si="17"/>
        <v>1853.2560460149459</v>
      </c>
      <c r="BB102" s="54">
        <f t="shared" si="17"/>
        <v>1893.6748935914879</v>
      </c>
      <c r="BC102" s="54">
        <f t="shared" si="17"/>
        <v>1929.851757222227</v>
      </c>
      <c r="BD102" s="54">
        <f t="shared" si="17"/>
        <v>1961.375954305244</v>
      </c>
      <c r="BE102" s="54">
        <f t="shared" si="17"/>
        <v>1987.8607028354961</v>
      </c>
      <c r="BF102" s="54">
        <f t="shared" si="17"/>
        <v>2008.9498283298994</v>
      </c>
      <c r="BG102" s="54">
        <f t="shared" si="17"/>
        <v>2024.3243996991612</v>
      </c>
      <c r="BH102" s="54">
        <f t="shared" si="17"/>
        <v>2033.7091447950488</v>
      </c>
      <c r="BI102" s="55">
        <f t="shared" si="17"/>
        <v>2036.8784894962369</v>
      </c>
    </row>
    <row r="103" spans="1:61" x14ac:dyDescent="0.2">
      <c r="A103" s="261" t="s">
        <v>302</v>
      </c>
      <c r="B103" s="41"/>
      <c r="C103" s="262"/>
      <c r="D103" s="262"/>
      <c r="E103" s="262"/>
      <c r="F103" s="262"/>
      <c r="G103" s="262"/>
      <c r="H103" s="262"/>
      <c r="I103" s="59">
        <f>I54</f>
        <v>106.41260783441682</v>
      </c>
      <c r="J103" s="59">
        <f t="shared" si="17"/>
        <v>106.01747682394466</v>
      </c>
      <c r="K103" s="59">
        <f t="shared" si="17"/>
        <v>108.72061703685718</v>
      </c>
      <c r="L103" s="59">
        <f t="shared" si="17"/>
        <v>112.09366041509065</v>
      </c>
      <c r="M103" s="59">
        <f t="shared" si="17"/>
        <v>111.51452051101201</v>
      </c>
      <c r="N103" s="59">
        <f t="shared" si="17"/>
        <v>113.03205913023037</v>
      </c>
      <c r="O103" s="59">
        <f t="shared" si="17"/>
        <v>116.38619015098108</v>
      </c>
      <c r="P103" s="59">
        <f t="shared" si="17"/>
        <v>116.59976918770862</v>
      </c>
      <c r="Q103" s="59">
        <f t="shared" si="17"/>
        <v>121.7531333299423</v>
      </c>
      <c r="R103" s="59">
        <f t="shared" si="17"/>
        <v>133.96162549530575</v>
      </c>
      <c r="S103" s="59">
        <f t="shared" si="17"/>
        <v>142.45560376808243</v>
      </c>
      <c r="T103" s="59">
        <f t="shared" si="17"/>
        <v>148.20170190389067</v>
      </c>
      <c r="U103" s="59">
        <f t="shared" si="17"/>
        <v>150.38995216573491</v>
      </c>
      <c r="V103" s="59">
        <f t="shared" si="17"/>
        <v>171.45992894014705</v>
      </c>
      <c r="W103" s="59">
        <f t="shared" si="17"/>
        <v>178.87718995463754</v>
      </c>
      <c r="X103" s="59">
        <f t="shared" si="17"/>
        <v>183.91734605340596</v>
      </c>
      <c r="Y103" s="59">
        <f t="shared" si="17"/>
        <v>196.49466917504878</v>
      </c>
      <c r="Z103" s="59">
        <f t="shared" si="17"/>
        <v>212.5820325132492</v>
      </c>
      <c r="AA103" s="59">
        <f t="shared" si="17"/>
        <v>228.01675195384598</v>
      </c>
      <c r="AB103" s="59">
        <f t="shared" si="17"/>
        <v>241.88312085188005</v>
      </c>
      <c r="AC103" s="59">
        <f t="shared" si="17"/>
        <v>254.33524061896514</v>
      </c>
      <c r="AD103" s="59">
        <f t="shared" si="17"/>
        <v>265.6643287487891</v>
      </c>
      <c r="AE103" s="59">
        <f t="shared" si="17"/>
        <v>276.27986637437255</v>
      </c>
      <c r="AF103" s="59">
        <f t="shared" si="17"/>
        <v>286.59329202376892</v>
      </c>
      <c r="AG103" s="59">
        <f t="shared" si="17"/>
        <v>296.67904687369173</v>
      </c>
      <c r="AH103" s="59">
        <f t="shared" si="17"/>
        <v>306.52296782086637</v>
      </c>
      <c r="AI103" s="59">
        <f t="shared" si="17"/>
        <v>316.11542206546687</v>
      </c>
      <c r="AJ103" s="59">
        <f t="shared" si="17"/>
        <v>325.45135495564045</v>
      </c>
      <c r="AK103" s="59">
        <f t="shared" si="17"/>
        <v>334.52576202201578</v>
      </c>
      <c r="AL103" s="59">
        <f t="shared" si="17"/>
        <v>343.31911217564937</v>
      </c>
      <c r="AM103" s="59">
        <f t="shared" si="17"/>
        <v>351.80927684095792</v>
      </c>
      <c r="AN103" s="59">
        <f t="shared" si="17"/>
        <v>359.97592362896552</v>
      </c>
      <c r="AO103" s="59">
        <f t="shared" si="17"/>
        <v>367.80061427728242</v>
      </c>
      <c r="AP103" s="59">
        <f t="shared" si="17"/>
        <v>375.26688356751828</v>
      </c>
      <c r="AQ103" s="59">
        <f t="shared" si="17"/>
        <v>382.36029915365827</v>
      </c>
      <c r="AR103" s="59">
        <f t="shared" si="17"/>
        <v>389.06850248231427</v>
      </c>
      <c r="AS103" s="59">
        <f t="shared" si="17"/>
        <v>395.38123121677137</v>
      </c>
      <c r="AT103" s="59">
        <f t="shared" si="17"/>
        <v>401.29032378847262</v>
      </c>
      <c r="AU103" s="59">
        <f t="shared" si="17"/>
        <v>406.78970688969179</v>
      </c>
      <c r="AV103" s="59">
        <f t="shared" si="17"/>
        <v>411.87536688790595</v>
      </c>
      <c r="AW103" s="59">
        <f t="shared" si="17"/>
        <v>416.54530628461072</v>
      </c>
      <c r="AX103" s="59">
        <f t="shared" si="17"/>
        <v>420.79948645842416</v>
      </c>
      <c r="AY103" s="59">
        <f t="shared" si="17"/>
        <v>424.63975802424659</v>
      </c>
      <c r="AZ103" s="59">
        <f t="shared" si="17"/>
        <v>428.06978020724262</v>
      </c>
      <c r="BA103" s="59">
        <f t="shared" si="17"/>
        <v>431.09493067348325</v>
      </c>
      <c r="BB103" s="59">
        <f t="shared" si="17"/>
        <v>433.72220727928192</v>
      </c>
      <c r="BC103" s="59">
        <f t="shared" si="17"/>
        <v>435.96012320010618</v>
      </c>
      <c r="BD103" s="59">
        <f t="shared" si="17"/>
        <v>437.81859687928062</v>
      </c>
      <c r="BE103" s="59">
        <f t="shared" si="17"/>
        <v>439.30883819836686</v>
      </c>
      <c r="BF103" s="59">
        <f t="shared" si="17"/>
        <v>440.44323221732861</v>
      </c>
      <c r="BG103" s="59">
        <f t="shared" si="17"/>
        <v>441.23522176538643</v>
      </c>
      <c r="BH103" s="59">
        <f t="shared" si="17"/>
        <v>441.69919008527575</v>
      </c>
      <c r="BI103" s="60">
        <f t="shared" si="17"/>
        <v>441.85034464639585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666E-D03D-4A26-9C35-593D5E5169E5}">
  <dimension ref="A1:BI103"/>
  <sheetViews>
    <sheetView topLeftCell="A55" zoomScale="90" zoomScaleNormal="90" workbookViewId="0">
      <selection activeCell="I85" sqref="I85"/>
    </sheetView>
  </sheetViews>
  <sheetFormatPr defaultRowHeight="14.25" x14ac:dyDescent="0.2"/>
  <cols>
    <col min="1" max="1" width="34.25" style="111" customWidth="1"/>
    <col min="2" max="24" width="9.875" style="111" customWidth="1"/>
    <col min="25" max="25" width="9.75" style="111" customWidth="1"/>
    <col min="26" max="61" width="9.875" style="111" customWidth="1"/>
  </cols>
  <sheetData>
    <row r="1" spans="1:61" x14ac:dyDescent="0.2">
      <c r="A1" s="29" t="s">
        <v>59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">
      <c r="A2" s="33" t="s">
        <v>60</v>
      </c>
      <c r="B2" s="34">
        <f>'中情景（2001-2060, 2020RMB）'!B2*$B$73</f>
        <v>28718.703655940928</v>
      </c>
      <c r="C2" s="35">
        <f>'中情景（2001-2060, 2020RMB）'!C2*$B$73</f>
        <v>31332.105688631549</v>
      </c>
      <c r="D2" s="35">
        <f>'中情景（2001-2060, 2020RMB）'!D2*$B$73</f>
        <v>34465.316257494705</v>
      </c>
      <c r="E2" s="35">
        <f>'中情景（2001-2060, 2020RMB）'!E2*$B$73</f>
        <v>37946.313199501674</v>
      </c>
      <c r="F2" s="35">
        <f>'中情景（2001-2060, 2020RMB）'!F2*$B$73</f>
        <v>42272.192904244868</v>
      </c>
      <c r="G2" s="34">
        <f>'中情景（2001-2060, 2020RMB）'!G2*$B$73</f>
        <v>47640.761403083969</v>
      </c>
      <c r="H2" s="35">
        <f>'中情景（2001-2060, 2020RMB）'!H2*$B$73</f>
        <v>54405.749522321901</v>
      </c>
      <c r="I2" s="35">
        <f>'中情景（2001-2060, 2020RMB）'!I2*$B$73</f>
        <v>59683.107225987122</v>
      </c>
      <c r="J2" s="35">
        <f>'中情景（2001-2060, 2020RMB）'!J2*$B$73</f>
        <v>65293.319305229925</v>
      </c>
      <c r="K2" s="5">
        <f>'中情景（2001-2060, 2020RMB）'!K2*$B$73</f>
        <v>72214.411151584296</v>
      </c>
      <c r="L2" s="34">
        <f>'中情景（2001-2060, 2020RMB）'!L2*$B$73</f>
        <v>79146.994622136364</v>
      </c>
      <c r="M2" s="35">
        <f>'中情景（2001-2060, 2020RMB）'!M2*$B$73</f>
        <v>85399.607197285135</v>
      </c>
      <c r="N2" s="35">
        <f>'中情景（2001-2060, 2020RMB）'!N2*$B$73</f>
        <v>92060.776558673388</v>
      </c>
      <c r="O2" s="35">
        <f>'中情景（2001-2060, 2020RMB）'!O2*$B$73</f>
        <v>98873.27402401522</v>
      </c>
      <c r="P2" s="5">
        <f>'中情景（2001-2060, 2020RMB）'!P2*$B$73</f>
        <v>105794.40320569629</v>
      </c>
      <c r="Q2" s="34">
        <f>'中情景（2001-2060, 2020RMB）'!Q2*$B$73</f>
        <v>112988.42262368364</v>
      </c>
      <c r="R2" s="35">
        <f>'中情景（2001-2060, 2020RMB）'!R2*$B$73</f>
        <v>120784.62378471781</v>
      </c>
      <c r="S2" s="35">
        <f>'中情景（2001-2060, 2020RMB）'!S2*$B$73</f>
        <v>128877.1935782939</v>
      </c>
      <c r="T2" s="35">
        <f>'中情景（2001-2060, 2020RMB）'!T2*$B$73</f>
        <v>136609.82519299156</v>
      </c>
      <c r="U2" s="5">
        <f>'中情景（2001-2060, 2020RMB）'!U2*$B$73</f>
        <v>139615.24134723734</v>
      </c>
      <c r="V2" s="34">
        <f>'中情景（2001-2060, 2020RMB）'!V2*$B$73</f>
        <v>151342.92162040531</v>
      </c>
      <c r="W2" s="35">
        <f>'中情景（2001-2060, 2020RMB）'!W2*$B$73</f>
        <v>155883.20926901748</v>
      </c>
      <c r="X2" s="73">
        <f>'中情景（2001-2060, 2020RMB）'!X2*$B$73</f>
        <v>160486.70456743165</v>
      </c>
      <c r="Y2" s="73">
        <f>'中情景（2001-2060, 2020RMB）'!Y2*$B$73</f>
        <v>170421.88734271465</v>
      </c>
      <c r="Z2" s="235">
        <f>'中情景（2001-2060, 2020RMB）'!Z2*$B$73</f>
        <v>182524.50147894802</v>
      </c>
      <c r="AA2" s="75">
        <f>'中情景（2001-2060, 2020RMB）'!AA2*$B$73</f>
        <v>194723.79052729646</v>
      </c>
      <c r="AB2" s="73">
        <f>'中情景（2001-2060, 2020RMB）'!AB2*$B$73</f>
        <v>205543.56727585229</v>
      </c>
      <c r="AC2" s="73">
        <f>'中情景（2001-2060, 2020RMB）'!AC2*$B$73</f>
        <v>215439.69915822276</v>
      </c>
      <c r="AD2" s="73">
        <f>'中情景（2001-2060, 2020RMB）'!AD2*$B$73</f>
        <v>224708.99818814782</v>
      </c>
      <c r="AE2" s="76">
        <f>'中情景（2001-2060, 2020RMB）'!AE2*$B$73</f>
        <v>234064.06926626561</v>
      </c>
      <c r="AF2" s="75">
        <f>'中情景（2001-2060, 2020RMB）'!AF2*$B$73</f>
        <v>242997.78634426551</v>
      </c>
      <c r="AG2" s="73">
        <f>'中情景（2001-2060, 2020RMB）'!AG2*$B$73</f>
        <v>252495.78789045825</v>
      </c>
      <c r="AH2" s="73">
        <f>'中情景（2001-2060, 2020RMB）'!AH2*$B$73</f>
        <v>262221.4748297396</v>
      </c>
      <c r="AI2" s="73">
        <f>'中情景（2001-2060, 2020RMB）'!AI2*$B$73</f>
        <v>272132.94781885843</v>
      </c>
      <c r="AJ2" s="235">
        <f>'中情景（2001-2060, 2020RMB）'!AJ2*$B$73</f>
        <v>282047.02204634034</v>
      </c>
      <c r="AK2" s="75">
        <f>'中情景（2001-2060, 2020RMB）'!AK2*$B$73</f>
        <v>292285.89970751374</v>
      </c>
      <c r="AL2" s="73">
        <f>'中情景（2001-2060, 2020RMB）'!AL2*$B$73</f>
        <v>302433.99172146805</v>
      </c>
      <c r="AM2" s="73">
        <f>'中情景（2001-2060, 2020RMB）'!AM2*$B$73</f>
        <v>312593.42422861134</v>
      </c>
      <c r="AN2" s="73">
        <f>'中情景（2001-2060, 2020RMB）'!AN2*$B$73</f>
        <v>322736.35108722438</v>
      </c>
      <c r="AO2" s="76">
        <f>'中情景（2001-2060, 2020RMB）'!AO2*$B$73</f>
        <v>332832.62406088453</v>
      </c>
      <c r="AP2" s="75">
        <f>'中情景（2001-2060, 2020RMB）'!AP2*$B$73</f>
        <v>342849.75505882746</v>
      </c>
      <c r="AQ2" s="73">
        <f>'中情景（2001-2060, 2020RMB）'!AQ2*$B$73</f>
        <v>352752.91782026662</v>
      </c>
      <c r="AR2" s="73">
        <f>'中情景（2001-2060, 2020RMB）'!AR2*$B$73</f>
        <v>362504.99444481113</v>
      </c>
      <c r="AS2" s="73">
        <f>'中情景（2001-2060, 2020RMB）'!AS2*$B$73</f>
        <v>372066.67172033689</v>
      </c>
      <c r="AT2" s="76">
        <f>'中情景（2001-2060, 2020RMB）'!AT2*$B$73</f>
        <v>381396.59160095092</v>
      </c>
      <c r="AU2" s="75">
        <f>'中情景（2001-2060, 2020RMB）'!AU2*$B$73</f>
        <v>390451.55943159107</v>
      </c>
      <c r="AV2" s="73">
        <f>'中情景（2001-2060, 2020RMB）'!AV2*$B$73</f>
        <v>399186.81259561738</v>
      </c>
      <c r="AW2" s="73">
        <f>'中情景（2001-2060, 2020RMB）'!AW2*$B$73</f>
        <v>407556.35117486306</v>
      </c>
      <c r="AX2" s="73">
        <f>'中情景（2001-2060, 2020RMB）'!AX2*$B$73</f>
        <v>415513.33096114203</v>
      </c>
      <c r="AY2" s="235">
        <f>'中情景（2001-2060, 2020RMB）'!AY2*$B$73</f>
        <v>423010.51775421371</v>
      </c>
      <c r="AZ2" s="75">
        <f>'中情景（2001-2060, 2020RMB）'!AZ2*$B$73</f>
        <v>430000.80034212198</v>
      </c>
      <c r="BA2" s="73">
        <f>'中情景（2001-2060, 2020RMB）'!BA2*$B$73</f>
        <v>436437.7579132024</v>
      </c>
      <c r="BB2" s="73">
        <f>'中情景（2001-2060, 2020RMB）'!BB2*$B$73</f>
        <v>442276.27593230497</v>
      </c>
      <c r="BC2" s="73">
        <f>'中情景（2001-2060, 2020RMB）'!BC2*$B$73</f>
        <v>447473.20277409017</v>
      </c>
      <c r="BD2" s="76">
        <f>'中情景（2001-2060, 2020RMB）'!BD2*$B$73</f>
        <v>451988.03770027135</v>
      </c>
      <c r="BE2" s="75">
        <f>'中情景（2001-2060, 2020RMB）'!BE2*$B$73</f>
        <v>455783.63916029059</v>
      </c>
      <c r="BF2" s="73">
        <f>'中情景（2001-2060, 2020RMB）'!BF2*$B$73</f>
        <v>458826.94095757994</v>
      </c>
      <c r="BG2" s="73">
        <f>'中情景（2001-2060, 2020RMB）'!BG2*$B$73</f>
        <v>461089.66263199551</v>
      </c>
      <c r="BH2" s="73">
        <f>'中情景（2001-2060, 2020RMB）'!BH2*$B$73</f>
        <v>462548.99954012537</v>
      </c>
      <c r="BI2" s="235">
        <f>'中情景（2001-2060, 2020RMB）'!BI2*$B$73</f>
        <v>462728.03509015165</v>
      </c>
    </row>
    <row r="3" spans="1:61" x14ac:dyDescent="0.2">
      <c r="A3" s="36" t="s">
        <v>13</v>
      </c>
      <c r="B3" s="37">
        <f>'中情景（2001-2060, 2020RMB）'!B3*$B$73</f>
        <v>4087.7545701928575</v>
      </c>
      <c r="C3" s="38">
        <f>'中情景（2001-2060, 2020RMB）'!C3*$B$73</f>
        <v>4256.5672618335975</v>
      </c>
      <c r="D3" s="38">
        <f>'中情景（2001-2060, 2020RMB）'!D3*$B$73</f>
        <v>4359.0391330719422</v>
      </c>
      <c r="E3" s="38">
        <f>'中情景（2001-2060, 2020RMB）'!E3*$B$73</f>
        <v>5020.1194018579472</v>
      </c>
      <c r="F3" s="39">
        <f>'中情景（2001-2060, 2020RMB）'!F3*$B$73</f>
        <v>5058.6562839101334</v>
      </c>
      <c r="G3" s="37">
        <f>'中情景（2001-2060, 2020RMB）'!G3*$B$73</f>
        <v>5218.3750681356632</v>
      </c>
      <c r="H3" s="38">
        <f>'中情景（2001-2060, 2020RMB）'!H3*$B$73</f>
        <v>5737.5832175480764</v>
      </c>
      <c r="I3" s="38">
        <f>'中情景（2001-2060, 2020RMB）'!I3*$B$73</f>
        <v>6249.4177713922809</v>
      </c>
      <c r="J3" s="38">
        <f>'中情景（2001-2060, 2020RMB）'!J3*$B$73</f>
        <v>6493.3484271343377</v>
      </c>
      <c r="K3" s="39">
        <f>'中情景（2001-2060, 2020RMB）'!K3*$B$73</f>
        <v>6942.3168374172674</v>
      </c>
      <c r="L3" s="37">
        <f>'中情景（2001-2060, 2020RMB）'!L3*$B$73</f>
        <v>7481.3781978999614</v>
      </c>
      <c r="M3" s="38">
        <f>'中情景（2001-2060, 2020RMB）'!M3*$B$73</f>
        <v>8020.3769385556816</v>
      </c>
      <c r="N3" s="38">
        <f>'中情景（2001-2060, 2020RMB）'!N3*$B$73</f>
        <v>8491.2939215411498</v>
      </c>
      <c r="O3" s="38">
        <f>'中情景（2001-2060, 2020RMB）'!O3*$B$73</f>
        <v>8829.6929692877166</v>
      </c>
      <c r="P3" s="39">
        <f>'中情景（2001-2060, 2020RMB）'!P3*$B$73</f>
        <v>9192.1241516893569</v>
      </c>
      <c r="Q3" s="37">
        <f>'中情景（2001-2060, 2020RMB）'!Q3*$B$73</f>
        <v>9453.7597865683565</v>
      </c>
      <c r="R3" s="38">
        <f>'中情景（2001-2060, 2020RMB）'!R3*$B$73</f>
        <v>9386.5346121722068</v>
      </c>
      <c r="S3" s="38">
        <f>'中情景（2001-2060, 2020RMB）'!S3*$B$73</f>
        <v>9471.2875722103745</v>
      </c>
      <c r="T3" s="38">
        <f>'中情景（2001-2060, 2020RMB）'!T3*$B$73</f>
        <v>10188.720302781163</v>
      </c>
      <c r="U3" s="39">
        <f>'中情景（2001-2060, 2020RMB）'!U3*$B$73</f>
        <v>11212.0777337072</v>
      </c>
      <c r="V3" s="37">
        <f>'中情景（2001-2060, 2020RMB）'!V3*$B$73</f>
        <v>11427.392281670944</v>
      </c>
      <c r="W3" s="38">
        <f>'中情景（2001-2060, 2020RMB）'!W3*$B$73</f>
        <v>11925.265056948831</v>
      </c>
      <c r="X3" s="77">
        <f>'中情景（2001-2060, 2020RMB）'!X3*$B$73</f>
        <v>12474.14407122414</v>
      </c>
      <c r="Y3" s="77">
        <f>'中情景（2001-2060, 2020RMB）'!Y3*$B$73</f>
        <v>13101.624357561182</v>
      </c>
      <c r="Z3" s="236">
        <f>'中情景（2001-2060, 2020RMB）'!Z3*$B$73</f>
        <v>13506.813109442153</v>
      </c>
      <c r="AA3" s="79">
        <f>'中情景（2001-2060, 2020RMB）'!AA3*$B$73</f>
        <v>14331.881310261633</v>
      </c>
      <c r="AB3" s="77">
        <f>'中情景（2001-2060, 2020RMB）'!AB3*$B$73</f>
        <v>14929.286023301871</v>
      </c>
      <c r="AC3" s="77">
        <f>'中情景（2001-2060, 2020RMB）'!AC3*$B$73</f>
        <v>15511.513941233696</v>
      </c>
      <c r="AD3" s="77">
        <f>'中情景（2001-2060, 2020RMB）'!AD3*$B$73</f>
        <v>16076.249277434557</v>
      </c>
      <c r="AE3" s="81">
        <f>'中情景（2001-2060, 2020RMB）'!AE3*$B$73</f>
        <v>16852.612987171124</v>
      </c>
      <c r="AF3" s="79">
        <f>'中情景（2001-2060, 2020RMB）'!AF3*$B$73</f>
        <v>17144.954379097129</v>
      </c>
      <c r="AG3" s="77">
        <f>'中情景（2001-2060, 2020RMB）'!AG3*$B$73</f>
        <v>17645.320689760283</v>
      </c>
      <c r="AH3" s="77">
        <f>'中情景（2001-2060, 2020RMB）'!AH3*$B$73</f>
        <v>18121.014204992833</v>
      </c>
      <c r="AI3" s="77">
        <f>'中情景（2001-2060, 2020RMB）'!AI3*$B$73</f>
        <v>18570.827290983656</v>
      </c>
      <c r="AJ3" s="236">
        <f>'中情景（2001-2060, 2020RMB）'!AJ3*$B$73</f>
        <v>18897.150477104798</v>
      </c>
      <c r="AK3" s="79">
        <f>'中情景（2001-2060, 2020RMB）'!AK3*$B$73</f>
        <v>19389.226994641416</v>
      </c>
      <c r="AL3" s="77">
        <f>'中情景（2001-2060, 2020RMB）'!AL3*$B$73</f>
        <v>19756.643022821372</v>
      </c>
      <c r="AM3" s="77">
        <f>'中情景（2001-2060, 2020RMB）'!AM3*$B$73</f>
        <v>20095.829788422827</v>
      </c>
      <c r="AN3" s="77">
        <f>'中情景（2001-2060, 2020RMB）'!AN3*$B$73</f>
        <v>20406.801945134262</v>
      </c>
      <c r="AO3" s="81">
        <f>'中情景（2001-2060, 2020RMB）'!AO3*$B$73</f>
        <v>20689.798094614431</v>
      </c>
      <c r="AP3" s="79">
        <f>'中情景（2001-2060, 2020RMB）'!AP3*$B$73</f>
        <v>20945.268626142071</v>
      </c>
      <c r="AQ3" s="77">
        <f>'中情景（2001-2060, 2020RMB）'!AQ3*$B$73</f>
        <v>21173.861976113643</v>
      </c>
      <c r="AR3" s="77">
        <f>'中情景（2001-2060, 2020RMB）'!AR3*$B$73</f>
        <v>21376.409669579709</v>
      </c>
      <c r="AS3" s="77">
        <f>'中情景（2001-2060, 2020RMB）'!AS3*$B$73</f>
        <v>21553.910498602938</v>
      </c>
      <c r="AT3" s="81">
        <f>'中情景（2001-2060, 2020RMB）'!AT3*$B$73</f>
        <v>21707.514178123187</v>
      </c>
      <c r="AU3" s="79">
        <f>'中情景（2001-2060, 2020RMB）'!AU3*$B$73</f>
        <v>21838.504800377046</v>
      </c>
      <c r="AV3" s="77">
        <f>'中情景（2001-2060, 2020RMB）'!AV3*$B$73</f>
        <v>21948.284384904418</v>
      </c>
      <c r="AW3" s="77">
        <f>'中情景（2001-2060, 2020RMB）'!AW3*$B$73</f>
        <v>22038.35679394261</v>
      </c>
      <c r="AX3" s="77">
        <f>'中情景（2001-2060, 2020RMB）'!AX3*$B$73</f>
        <v>22110.312253668533</v>
      </c>
      <c r="AY3" s="236">
        <f>'中情景（2001-2060, 2020RMB）'!AY3*$B$73</f>
        <v>22165.812691337178</v>
      </c>
      <c r="AZ3" s="79">
        <f>'中情景（2001-2060, 2020RMB）'!AZ3*$B$73</f>
        <v>22206.57806782192</v>
      </c>
      <c r="BA3" s="77">
        <f>'中情景（2001-2060, 2020RMB）'!BA3*$B$73</f>
        <v>22234.373855227219</v>
      </c>
      <c r="BB3" s="77">
        <f>'中情景（2001-2060, 2020RMB）'!BB3*$B$73</f>
        <v>22250.9997808363</v>
      </c>
      <c r="BC3" s="77">
        <f>'中情景（2001-2060, 2020RMB）'!BC3*$B$73</f>
        <v>22258.279932276375</v>
      </c>
      <c r="BD3" s="81">
        <f>'中情景（2001-2060, 2020RMB）'!BD3*$B$73</f>
        <v>22258.054294923353</v>
      </c>
      <c r="BE3" s="79">
        <f>'中情景（2001-2060, 2020RMB）'!BE3*$B$73</f>
        <v>22252.171771603251</v>
      </c>
      <c r="BF3" s="77">
        <f>'中情景（2001-2060, 2020RMB）'!BF3*$B$73</f>
        <v>22242.484716863084</v>
      </c>
      <c r="BG3" s="77">
        <f>'中情景（2001-2060, 2020RMB）'!BG3*$B$73</f>
        <v>22230.845003670271</v>
      </c>
      <c r="BH3" s="77">
        <f>'中情景（2001-2060, 2020RMB）'!BH3*$B$73</f>
        <v>22219.101629481738</v>
      </c>
      <c r="BI3" s="236">
        <f>'中情景（2001-2060, 2020RMB）'!BI3*$B$73</f>
        <v>22210.945684327278</v>
      </c>
    </row>
    <row r="4" spans="1:61" x14ac:dyDescent="0.2">
      <c r="A4" s="40" t="s">
        <v>14</v>
      </c>
      <c r="B4" s="37">
        <f>'中情景（2001-2060, 2020RMB）'!B4*$B$73</f>
        <v>11360.305148771144</v>
      </c>
      <c r="C4" s="38">
        <f>'中情景（2001-2060, 2020RMB）'!C4*$B$73</f>
        <v>12298.062693286282</v>
      </c>
      <c r="D4" s="38">
        <f>'中情景（2001-2060, 2020RMB）'!D4*$B$73</f>
        <v>13884.790875628891</v>
      </c>
      <c r="E4" s="38">
        <f>'中情景（2001-2060, 2020RMB）'!E4*$B$73</f>
        <v>15422.095104095906</v>
      </c>
      <c r="F4" s="39">
        <f>'中情景（2001-2060, 2020RMB）'!F4*$B$73</f>
        <v>17592.823233998242</v>
      </c>
      <c r="G4" s="37">
        <f>'中情景（2001-2060, 2020RMB）'!G4*$B$73</f>
        <v>20024.670878731729</v>
      </c>
      <c r="H4" s="38">
        <f>'中情景（2001-2060, 2020RMB）'!H4*$B$73</f>
        <v>22498.315163918967</v>
      </c>
      <c r="I4" s="38">
        <f>'中情景（2001-2060, 2020RMB）'!I4*$B$73</f>
        <v>24625.937654813672</v>
      </c>
      <c r="J4" s="38">
        <f>'中情景（2001-2060, 2020RMB）'!J4*$B$73</f>
        <v>25871.065445139207</v>
      </c>
      <c r="K4" s="39">
        <f>'中情景（2001-2060, 2020RMB）'!K4*$B$73</f>
        <v>28934.018460247236</v>
      </c>
      <c r="L4" s="37">
        <f>'中情景（2001-2060, 2020RMB）'!L4*$B$73</f>
        <v>31652.799458352747</v>
      </c>
      <c r="M4" s="38">
        <f>'中情景（2001-2060, 2020RMB）'!M4*$B$73</f>
        <v>33124.32229745431</v>
      </c>
      <c r="N4" s="38">
        <f>'中情景（2001-2060, 2020RMB）'!N4*$B$73</f>
        <v>34518.444056519606</v>
      </c>
      <c r="O4" s="38">
        <f>'中情景（2001-2060, 2020RMB）'!O4*$B$73</f>
        <v>35827.085847351853</v>
      </c>
      <c r="P4" s="39">
        <f>'中情景（2001-2060, 2020RMB）'!P4*$B$73</f>
        <v>36086.373868234325</v>
      </c>
      <c r="Q4" s="37">
        <f>'中情景（2001-2060, 2020RMB）'!Q4*$B$73</f>
        <v>37149.335570071082</v>
      </c>
      <c r="R4" s="38">
        <f>'中情景（2001-2060, 2020RMB）'!R4*$B$73</f>
        <v>39938.398266727323</v>
      </c>
      <c r="S4" s="38">
        <f>'中情景（2001-2060, 2020RMB）'!S4*$B$73</f>
        <v>42210.749247921012</v>
      </c>
      <c r="T4" s="38">
        <f>'中情景（2001-2060, 2020RMB）'!T4*$B$73</f>
        <v>43185.307729585511</v>
      </c>
      <c r="U4" s="39">
        <f>'中情景（2001-2060, 2020RMB）'!U4*$B$73</f>
        <v>43101.259119279217</v>
      </c>
      <c r="V4" s="37">
        <f>'中情景（2001-2060, 2020RMB）'!V4*$B$73</f>
        <v>49064.409191140723</v>
      </c>
      <c r="W4" s="38">
        <f>'中情景（2001-2060, 2020RMB）'!W4*$B$73</f>
        <v>51734.614096336591</v>
      </c>
      <c r="X4" s="77">
        <f>'中情景（2001-2060, 2020RMB）'!X4*$B$73</f>
        <v>52621.584237688374</v>
      </c>
      <c r="Y4" s="77">
        <f>'中情景（2001-2060, 2020RMB）'!Y4*$B$73</f>
        <v>54817.02456321221</v>
      </c>
      <c r="Z4" s="236">
        <f>'中情景（2001-2060, 2020RMB）'!Z4*$B$73</f>
        <v>57586.480216608106</v>
      </c>
      <c r="AA4" s="79">
        <f>'中情景（2001-2060, 2020RMB）'!AA4*$B$73</f>
        <v>60196.904342194073</v>
      </c>
      <c r="AB4" s="77">
        <f>'中情景（2001-2060, 2020RMB）'!AB4*$B$73</f>
        <v>62505.066894209041</v>
      </c>
      <c r="AC4" s="77">
        <f>'中情景（2001-2060, 2020RMB）'!AC4*$B$73</f>
        <v>64560.134366897844</v>
      </c>
      <c r="AD4" s="77">
        <f>'中情景（2001-2060, 2020RMB）'!AD4*$B$73</f>
        <v>66436.51258711495</v>
      </c>
      <c r="AE4" s="81">
        <f>'中情景（2001-2060, 2020RMB）'!AE4*$B$73</f>
        <v>68229.676191116421</v>
      </c>
      <c r="AF4" s="79">
        <f>'中情景（2001-2060, 2020RMB）'!AF4*$B$73</f>
        <v>70032.727373609247</v>
      </c>
      <c r="AG4" s="77">
        <f>'中情景（2001-2060, 2020RMB）'!AG4*$B$73</f>
        <v>71862.040200833799</v>
      </c>
      <c r="AH4" s="77">
        <f>'中情景（2001-2060, 2020RMB）'!AH4*$B$73</f>
        <v>73711.151907437641</v>
      </c>
      <c r="AI4" s="77">
        <f>'中情景（2001-2060, 2020RMB）'!AI4*$B$73</f>
        <v>75569.706391698302</v>
      </c>
      <c r="AJ4" s="236">
        <f>'中情景（2001-2060, 2020RMB）'!AJ4*$B$73</f>
        <v>77421.907551720418</v>
      </c>
      <c r="AK4" s="79">
        <f>'中情景（2001-2060, 2020RMB）'!AK4*$B$73</f>
        <v>79249.396760280069</v>
      </c>
      <c r="AL4" s="77">
        <f>'中情景（2001-2060, 2020RMB）'!AL4*$B$73</f>
        <v>81044.957704335684</v>
      </c>
      <c r="AM4" s="77">
        <f>'中情景（2001-2060, 2020RMB）'!AM4*$B$73</f>
        <v>82804.687332383895</v>
      </c>
      <c r="AN4" s="77">
        <f>'中情景（2001-2060, 2020RMB）'!AN4*$B$73</f>
        <v>84524.625785954762</v>
      </c>
      <c r="AO4" s="81">
        <f>'中情景（2001-2060, 2020RMB）'!AO4*$B$73</f>
        <v>86200.754322244378</v>
      </c>
      <c r="AP4" s="79">
        <f>'中情景（2001-2060, 2020RMB）'!AP4*$B$73</f>
        <v>87828.997943608483</v>
      </c>
      <c r="AQ4" s="77">
        <f>'中情景（2001-2060, 2020RMB）'!AQ4*$B$73</f>
        <v>89405.233006724782</v>
      </c>
      <c r="AR4" s="77">
        <f>'中情景（2001-2060, 2020RMB）'!AR4*$B$73</f>
        <v>90925.299948083455</v>
      </c>
      <c r="AS4" s="77">
        <f>'中情景（2001-2060, 2020RMB）'!AS4*$B$73</f>
        <v>92385.021144138998</v>
      </c>
      <c r="AT4" s="81">
        <f>'中情景（2001-2060, 2020RMB）'!AT4*$B$73</f>
        <v>93780.223824939007</v>
      </c>
      <c r="AU4" s="79">
        <f>'中情景（2001-2060, 2020RMB）'!AU4*$B$73</f>
        <v>95106.76787875939</v>
      </c>
      <c r="AV4" s="77">
        <f>'中情景（2001-2060, 2020RMB）'!AV4*$B$73</f>
        <v>96360.578320379514</v>
      </c>
      <c r="AW4" s="77">
        <f>'中情景（2001-2060, 2020RMB）'!AW4*$B$73</f>
        <v>97537.682144391874</v>
      </c>
      <c r="AX4" s="77">
        <f>'中情景（2001-2060, 2020RMB）'!AX4*$B$73</f>
        <v>98634.249244098843</v>
      </c>
      <c r="AY4" s="236">
        <f>'中情景（2001-2060, 2020RMB）'!AY4*$B$73</f>
        <v>99646.637042685295</v>
      </c>
      <c r="AZ4" s="79">
        <f>'中情景（2001-2060, 2020RMB）'!AZ4*$B$73</f>
        <v>100571.43845328059</v>
      </c>
      <c r="BA4" s="77">
        <f>'中情景（2001-2060, 2020RMB）'!BA4*$B$73</f>
        <v>101405.53275557811</v>
      </c>
      <c r="BB4" s="77">
        <f>'中情景（2001-2060, 2020RMB）'!BB4*$B$73</f>
        <v>102146.13894705368</v>
      </c>
      <c r="BC4" s="77">
        <f>'中情景（2001-2060, 2020RMB）'!BC4*$B$73</f>
        <v>102790.87109581353</v>
      </c>
      <c r="BD4" s="81">
        <f>'中情景（2001-2060, 2020RMB）'!BD4*$B$73</f>
        <v>103337.79519027997</v>
      </c>
      <c r="BE4" s="79">
        <f>'中情景（2001-2060, 2020RMB）'!BE4*$B$73</f>
        <v>103785.48695032249</v>
      </c>
      <c r="BF4" s="77">
        <f>'中情景（2001-2060, 2020RMB）'!BF4*$B$73</f>
        <v>104133.09003859156</v>
      </c>
      <c r="BG4" s="77">
        <f>'中情景（2001-2060, 2020RMB）'!BG4*$B$73</f>
        <v>104380.37409478321</v>
      </c>
      <c r="BH4" s="77">
        <f>'中情景（2001-2060, 2020RMB）'!BH4*$B$73</f>
        <v>104527.79201591552</v>
      </c>
      <c r="BI4" s="236">
        <f>'中情景（2001-2060, 2020RMB）'!BI4*$B$73</f>
        <v>104576.53593037424</v>
      </c>
    </row>
    <row r="5" spans="1:61" x14ac:dyDescent="0.2">
      <c r="A5" s="40" t="s">
        <v>15</v>
      </c>
      <c r="B5" s="37">
        <f>'中情景（2001-2060, 2020RMB）'!B5*$B$73</f>
        <v>1540.1612672421822</v>
      </c>
      <c r="C5" s="38">
        <f>'中情景（2001-2060, 2020RMB）'!C5*$B$73</f>
        <v>1668.6015498546517</v>
      </c>
      <c r="D5" s="38">
        <f>'中情景（2001-2060, 2020RMB）'!D5*$B$73</f>
        <v>1883.7020080248521</v>
      </c>
      <c r="E5" s="38">
        <f>'中情景（2001-2060, 2020RMB）'!E5*$B$73</f>
        <v>2044.676318098064</v>
      </c>
      <c r="F5" s="39">
        <f>'中情景（2001-2060, 2020RMB）'!F5*$B$73</f>
        <v>2347.077322686599</v>
      </c>
      <c r="G5" s="37">
        <f>'中情景（2001-2060, 2020RMB）'!G5*$B$73</f>
        <v>2702.9543290923684</v>
      </c>
      <c r="H5" s="38">
        <f>'中情景（2001-2060, 2020RMB）'!H5*$B$73</f>
        <v>3091.6077343507995</v>
      </c>
      <c r="I5" s="38">
        <f>'中情景（2001-2060, 2020RMB）'!I5*$B$73</f>
        <v>3516.1002173990582</v>
      </c>
      <c r="J5" s="38">
        <f>'中情景（2001-2060, 2020RMB）'!J5*$B$73</f>
        <v>4249.2832410565443</v>
      </c>
      <c r="K5" s="39">
        <f>'中情景（2001-2060, 2020RMB）'!K5*$B$73</f>
        <v>4776.5642082386867</v>
      </c>
      <c r="L5" s="37">
        <f>'中情景（2001-2060, 2020RMB）'!L5*$B$73</f>
        <v>5340.8870972831774</v>
      </c>
      <c r="M5" s="38">
        <f>'中情景（2001-2060, 2020RMB）'!M5*$B$73</f>
        <v>5850.4074549960123</v>
      </c>
      <c r="N5" s="38">
        <f>'中情景（2001-2060, 2020RMB）'!N5*$B$73</f>
        <v>6349.4516468555794</v>
      </c>
      <c r="O5" s="38">
        <f>'中情景（2001-2060, 2020RMB）'!O5*$B$73</f>
        <v>6975.2518832358974</v>
      </c>
      <c r="P5" s="39">
        <f>'中情景（2001-2060, 2020RMB）'!P5*$B$73</f>
        <v>7335.1500059492982</v>
      </c>
      <c r="Q5" s="37">
        <f>'中情景（2001-2060, 2020RMB）'!Q5*$B$73</f>
        <v>7795.8436193576599</v>
      </c>
      <c r="R5" s="38">
        <f>'中情景（2001-2060, 2020RMB）'!R5*$B$73</f>
        <v>8406.014825836668</v>
      </c>
      <c r="S5" s="38">
        <f>'中情景（2001-2060, 2020RMB）'!S5*$B$73</f>
        <v>9181.6899520975694</v>
      </c>
      <c r="T5" s="38">
        <f>'中情景（2001-2060, 2020RMB）'!T5*$B$73</f>
        <v>9783.1483906350222</v>
      </c>
      <c r="U5" s="39">
        <f>'中情景（2001-2060, 2020RMB）'!U5*$B$73</f>
        <v>9978.9991927797637</v>
      </c>
      <c r="V5" s="37">
        <f>'中情景（2001-2060, 2020RMB）'!V5*$B$73</f>
        <v>10553.432167844274</v>
      </c>
      <c r="W5" s="38">
        <f>'中情景（2001-2060, 2020RMB）'!W5*$B$73</f>
        <v>10740.330438291405</v>
      </c>
      <c r="X5" s="77">
        <f>'中情景（2001-2060, 2020RMB）'!X5*$B$73</f>
        <v>11311.093718810584</v>
      </c>
      <c r="Y5" s="77">
        <f>'中情景（2001-2060, 2020RMB）'!Y5*$B$73</f>
        <v>11901.222640121678</v>
      </c>
      <c r="Z5" s="236">
        <f>'中情景（2001-2060, 2020RMB）'!Z5*$B$73</f>
        <v>12411.666100568467</v>
      </c>
      <c r="AA5" s="79">
        <f>'中情景（2001-2060, 2020RMB）'!AA5*$B$73</f>
        <v>13048.310970511597</v>
      </c>
      <c r="AB5" s="77">
        <f>'中情景（2001-2060, 2020RMB）'!AB5*$B$73</f>
        <v>13599.92288555599</v>
      </c>
      <c r="AC5" s="77">
        <f>'中情景（2001-2060, 2020RMB）'!AC5*$B$73</f>
        <v>14133.727830972324</v>
      </c>
      <c r="AD5" s="77">
        <f>'中情景（2001-2060, 2020RMB）'!AD5*$B$73</f>
        <v>14647.662904209212</v>
      </c>
      <c r="AE5" s="81">
        <f>'中情景（2001-2060, 2020RMB）'!AE5*$B$73</f>
        <v>15214.164502307265</v>
      </c>
      <c r="AF5" s="79">
        <f>'中情景（2001-2060, 2020RMB）'!AF5*$B$73</f>
        <v>15609.118644399641</v>
      </c>
      <c r="AG5" s="77">
        <f>'中情景（2001-2060, 2020RMB）'!AG5*$B$73</f>
        <v>16053.998636647719</v>
      </c>
      <c r="AH5" s="77">
        <f>'中情景（2001-2060, 2020RMB）'!AH5*$B$73</f>
        <v>16473.740180467976</v>
      </c>
      <c r="AI5" s="77">
        <f>'中情景（2001-2060, 2020RMB）'!AI5*$B$73</f>
        <v>16867.804416708663</v>
      </c>
      <c r="AJ5" s="236">
        <f>'中情景（2001-2060, 2020RMB）'!AJ5*$B$73</f>
        <v>17204.868344826758</v>
      </c>
      <c r="AK5" s="79">
        <f>'中情景（2001-2060, 2020RMB）'!AK5*$B$73</f>
        <v>17578.269728430772</v>
      </c>
      <c r="AL5" s="77">
        <f>'中情景（2001-2060, 2020RMB）'!AL5*$B$73</f>
        <v>17895.084561295898</v>
      </c>
      <c r="AM5" s="77">
        <f>'中情景（2001-2060, 2020RMB）'!AM5*$B$73</f>
        <v>18187.020469831587</v>
      </c>
      <c r="AN5" s="77">
        <f>'中情景（2001-2060, 2020RMB）'!AN5*$B$73</f>
        <v>18454.943931785219</v>
      </c>
      <c r="AO5" s="81">
        <f>'中情景（2001-2060, 2020RMB）'!AO5*$B$73</f>
        <v>18699.951594138238</v>
      </c>
      <c r="AP5" s="79">
        <f>'中情景（2001-2060, 2020RMB）'!AP5*$B$73</f>
        <v>18923.34974963903</v>
      </c>
      <c r="AQ5" s="77">
        <f>'中情景（2001-2060, 2020RMB）'!AQ5*$B$73</f>
        <v>19126.633486046117</v>
      </c>
      <c r="AR5" s="77">
        <f>'中情景（2001-2060, 2020RMB）'!AR5*$B$73</f>
        <v>19311.466044535609</v>
      </c>
      <c r="AS5" s="77">
        <f>'中情景（2001-2060, 2020RMB）'!AS5*$B$73</f>
        <v>19479.658875242039</v>
      </c>
      <c r="AT5" s="81">
        <f>'中情景（2001-2060, 2020RMB）'!AT5*$B$73</f>
        <v>19633.152825447665</v>
      </c>
      <c r="AU5" s="79">
        <f>'中情景（2001-2060, 2020RMB）'!AU5*$B$73</f>
        <v>19774.000842076573</v>
      </c>
      <c r="AV5" s="77">
        <f>'中情景（2001-2060, 2020RMB）'!AV5*$B$73</f>
        <v>19904.352517199779</v>
      </c>
      <c r="AW5" s="77">
        <f>'中情景（2001-2060, 2020RMB）'!AW5*$B$73</f>
        <v>20026.440755248022</v>
      </c>
      <c r="AX5" s="77">
        <f>'中情景（2001-2060, 2020RMB）'!AX5*$B$73</f>
        <v>20142.570795303116</v>
      </c>
      <c r="AY5" s="236">
        <f>'中情景（2001-2060, 2020RMB）'!AY5*$B$73</f>
        <v>20255.111782660137</v>
      </c>
      <c r="AZ5" s="79">
        <f>'中情景（2001-2060, 2020RMB）'!AZ5*$B$73</f>
        <v>20366.491052009194</v>
      </c>
      <c r="BA5" s="77">
        <f>'中情景（2001-2060, 2020RMB）'!BA5*$B$73</f>
        <v>20479.191261064727</v>
      </c>
      <c r="BB5" s="77">
        <f>'中情景（2001-2060, 2020RMB）'!BB5*$B$73</f>
        <v>20595.750499053451</v>
      </c>
      <c r="BC5" s="77">
        <f>'中情景（2001-2060, 2020RMB）'!BC5*$B$73</f>
        <v>20718.765489836685</v>
      </c>
      <c r="BD5" s="81">
        <f>'中情景（2001-2060, 2020RMB）'!BD5*$B$73</f>
        <v>20850.898015195497</v>
      </c>
      <c r="BE5" s="79">
        <f>'中情景（2001-2060, 2020RMB）'!BE5*$B$73</f>
        <v>20994.884700556559</v>
      </c>
      <c r="BF5" s="77">
        <f>'中情景（2001-2060, 2020RMB）'!BF5*$B$73</f>
        <v>21153.550333873936</v>
      </c>
      <c r="BG5" s="77">
        <f>'中情景（2001-2060, 2020RMB）'!BG5*$B$73</f>
        <v>21329.824929352886</v>
      </c>
      <c r="BH5" s="77">
        <f>'中情景（2001-2060, 2020RMB）'!BH5*$B$73</f>
        <v>21526.764802285208</v>
      </c>
      <c r="BI5" s="236">
        <f>'中情景（2001-2060, 2020RMB）'!BI5*$B$73</f>
        <v>21285.489614146973</v>
      </c>
    </row>
    <row r="6" spans="1:61" x14ac:dyDescent="0.2">
      <c r="A6" s="40" t="s">
        <v>61</v>
      </c>
      <c r="B6" s="37">
        <f>'中情景（2001-2060, 2020RMB）'!B6*$B$73</f>
        <v>1779.9865638888584</v>
      </c>
      <c r="C6" s="38">
        <f>'中情景（2001-2060, 2020RMB）'!C6*$B$73</f>
        <v>1929.1588520812261</v>
      </c>
      <c r="D6" s="38">
        <f>'中情景（2001-2060, 2020RMB）'!D6*$B$73</f>
        <v>1985.0248512961471</v>
      </c>
      <c r="E6" s="38">
        <f>'中情景（2001-2060, 2020RMB）'!E6*$B$73</f>
        <v>2182.07444004124</v>
      </c>
      <c r="F6" s="39">
        <f>'中情景（2001-2060, 2020RMB）'!F6*$B$73</f>
        <v>2407.624493080024</v>
      </c>
      <c r="G6" s="37">
        <f>'中情景（2001-2060, 2020RMB）'!G6*$B$73</f>
        <v>2645.6825519970384</v>
      </c>
      <c r="H6" s="38">
        <f>'中情景（2001-2060, 2020RMB）'!H6*$B$73</f>
        <v>2941.9624785618234</v>
      </c>
      <c r="I6" s="38">
        <f>'中情景（2001-2060, 2020RMB）'!I6*$B$73</f>
        <v>3059.9397008816027</v>
      </c>
      <c r="J6" s="38">
        <f>'中情景（2001-2060, 2020RMB）'!J6*$B$73</f>
        <v>3095.4018659274147</v>
      </c>
      <c r="K6" s="39">
        <f>'中情景（2001-2060, 2020RMB）'!K6*$B$73</f>
        <v>3291.39308279641</v>
      </c>
      <c r="L6" s="37">
        <f>'中情景（2001-2060, 2020RMB）'!L6*$B$73</f>
        <v>3542.9109069855335</v>
      </c>
      <c r="M6" s="38">
        <f>'中情景（2001-2060, 2020RMB）'!M6*$B$73</f>
        <v>3767.9972255756365</v>
      </c>
      <c r="N6" s="38">
        <f>'中情景（2001-2060, 2020RMB）'!N6*$B$73</f>
        <v>4043.2714638691973</v>
      </c>
      <c r="O6" s="38">
        <f>'中情景（2001-2060, 2020RMB）'!O6*$B$73</f>
        <v>4383.8584752774987</v>
      </c>
      <c r="P6" s="39">
        <f>'中情景（2001-2060, 2020RMB）'!P6*$B$73</f>
        <v>4687.1653536769218</v>
      </c>
      <c r="Q6" s="37">
        <f>'中情景（2001-2060, 2020RMB）'!Q6*$B$73</f>
        <v>4999.8462132332597</v>
      </c>
      <c r="R6" s="38">
        <f>'中情景（2001-2060, 2020RMB）'!R6*$B$73</f>
        <v>5388.8957503803813</v>
      </c>
      <c r="S6" s="38">
        <f>'中情景（2001-2060, 2020RMB）'!S6*$B$73</f>
        <v>5655.0114353556883</v>
      </c>
      <c r="T6" s="38">
        <f>'中情景（2001-2060, 2020RMB）'!T6*$B$73</f>
        <v>5880.6127058084239</v>
      </c>
      <c r="U6" s="39">
        <f>'中情景（2001-2060, 2020RMB）'!U6*$B$73</f>
        <v>5590.1498155235904</v>
      </c>
      <c r="V6" s="37">
        <f>'中情景（2001-2060, 2020RMB）'!V6*$B$73</f>
        <v>6197.4853776568434</v>
      </c>
      <c r="W6" s="38">
        <f>'中情景（2001-2060, 2020RMB）'!W6*$B$73</f>
        <v>6398.3223470050361</v>
      </c>
      <c r="X6" s="77">
        <f>'中情景（2001-2060, 2020RMB）'!X6*$B$73</f>
        <v>6573.1752583837761</v>
      </c>
      <c r="Y6" s="82">
        <f>'中情景（2001-2060, 2020RMB）'!Y6*$B$73</f>
        <v>7010.9489347499148</v>
      </c>
      <c r="Z6" s="237">
        <f>'中情景（2001-2060, 2020RMB）'!Z6*$B$73</f>
        <v>7574.994967003192</v>
      </c>
      <c r="AA6" s="79">
        <f>'中情景（2001-2060, 2020RMB）'!AA6*$B$73</f>
        <v>8124.7311998889545</v>
      </c>
      <c r="AB6" s="77">
        <f>'中情景（2001-2060, 2020RMB）'!AB6*$B$73</f>
        <v>8627.7333422991378</v>
      </c>
      <c r="AC6" s="77">
        <f>'中情景（2001-2060, 2020RMB）'!AC6*$B$73</f>
        <v>9086.385019936768</v>
      </c>
      <c r="AD6" s="77">
        <f>'中情景（2001-2060, 2020RMB）'!AD6*$B$73</f>
        <v>9506.8778951152508</v>
      </c>
      <c r="AE6" s="81">
        <f>'中情景（2001-2060, 2020RMB）'!AE6*$B$73</f>
        <v>9898.803553339636</v>
      </c>
      <c r="AF6" s="79">
        <f>'中情景（2001-2060, 2020RMB）'!AF6*$B$73</f>
        <v>10272.407185795302</v>
      </c>
      <c r="AG6" s="77">
        <f>'中情景（2001-2060, 2020RMB）'!AG6*$B$73</f>
        <v>10630.592883769894</v>
      </c>
      <c r="AH6" s="77">
        <f>'中情景（2001-2060, 2020RMB）'!AH6*$B$73</f>
        <v>10974.647202170929</v>
      </c>
      <c r="AI6" s="77">
        <f>'中情景（2001-2060, 2020RMB）'!AI6*$B$73</f>
        <v>11306.379326799781</v>
      </c>
      <c r="AJ6" s="237">
        <f>'中情景（2001-2060, 2020RMB）'!AJ6*$B$73</f>
        <v>11628.093601415494</v>
      </c>
      <c r="AK6" s="79">
        <f>'中情景（2001-2060, 2020RMB）'!AK6*$B$73</f>
        <v>11941.910811165148</v>
      </c>
      <c r="AL6" s="77">
        <f>'中情景（2001-2060, 2020RMB）'!AL6*$B$73</f>
        <v>12247.654018721345</v>
      </c>
      <c r="AM6" s="77">
        <f>'中情景（2001-2060, 2020RMB）'!AM6*$B$73</f>
        <v>12544.56180008404</v>
      </c>
      <c r="AN6" s="77">
        <f>'中情景（2001-2060, 2020RMB）'!AN6*$B$73</f>
        <v>12831.909803497869</v>
      </c>
      <c r="AO6" s="81">
        <f>'中情景（2001-2060, 2020RMB）'!AO6*$B$73</f>
        <v>13109.014257159444</v>
      </c>
      <c r="AP6" s="79">
        <f>'中情景（2001-2060, 2020RMB）'!AP6*$B$73</f>
        <v>13375.235132957154</v>
      </c>
      <c r="AQ6" s="77">
        <f>'中情景（2001-2060, 2020RMB）'!AQ6*$B$73</f>
        <v>13629.978947823474</v>
      </c>
      <c r="AR6" s="77">
        <f>'中情景（2001-2060, 2020RMB）'!AR6*$B$73</f>
        <v>13872.701188566831</v>
      </c>
      <c r="AS6" s="77">
        <f>'中情景（2001-2060, 2020RMB）'!AS6*$B$73</f>
        <v>14102.908350344787</v>
      </c>
      <c r="AT6" s="81">
        <f>'中情景（2001-2060, 2020RMB）'!AT6*$B$73</f>
        <v>14320.159583177083</v>
      </c>
      <c r="AU6" s="79">
        <f>'中情景（2001-2060, 2020RMB）'!AU6*$B$73</f>
        <v>14524.067945029385</v>
      </c>
      <c r="AV6" s="77">
        <f>'中情景（2001-2060, 2020RMB）'!AV6*$B$73</f>
        <v>14714.301263966869</v>
      </c>
      <c r="AW6" s="77">
        <f>'中情景（2001-2060, 2020RMB）'!AW6*$B$73</f>
        <v>14890.582615644322</v>
      </c>
      <c r="AX6" s="77">
        <f>'中情景（2001-2060, 2020RMB）'!AX6*$B$73</f>
        <v>15052.690425919323</v>
      </c>
      <c r="AY6" s="237">
        <f>'中情景（2001-2060, 2020RMB）'!AY6*$B$73</f>
        <v>15200.458211619083</v>
      </c>
      <c r="AZ6" s="79">
        <f>'中情景（2001-2060, 2020RMB）'!AZ6*$B$73</f>
        <v>15333.773975428543</v>
      </c>
      <c r="BA6" s="77">
        <f>'中情景（2001-2060, 2020RMB）'!BA6*$B$73</f>
        <v>15452.579273476982</v>
      </c>
      <c r="BB6" s="77">
        <f>'中情景（2001-2060, 2020RMB）'!BB6*$B$73</f>
        <v>15556.867976468271</v>
      </c>
      <c r="BC6" s="77">
        <f>'中情景（2001-2060, 2020RMB）'!BC6*$B$73</f>
        <v>15646.684747114747</v>
      </c>
      <c r="BD6" s="81">
        <f>'中情景（2001-2060, 2020RMB）'!BD6*$B$73</f>
        <v>15722.123258194764</v>
      </c>
      <c r="BE6" s="79">
        <f>'中情景（2001-2060, 2020RMB）'!BE6*$B$73</f>
        <v>15783.324176759452</v>
      </c>
      <c r="BF6" s="77">
        <f>'中情景（2001-2060, 2020RMB）'!BF6*$B$73</f>
        <v>15830.472940872978</v>
      </c>
      <c r="BG6" s="77">
        <f>'中情景（2001-2060, 2020RMB）'!BG6*$B$73</f>
        <v>15863.797355793502</v>
      </c>
      <c r="BH6" s="77">
        <f>'中情景（2001-2060, 2020RMB）'!BH6*$B$73</f>
        <v>15883.565036703134</v>
      </c>
      <c r="BI6" s="237">
        <f>'中情景（2001-2060, 2020RMB）'!BI6*$B$73</f>
        <v>15890.080724995807</v>
      </c>
    </row>
    <row r="7" spans="1:61" x14ac:dyDescent="0.2">
      <c r="A7" s="40" t="s">
        <v>62</v>
      </c>
      <c r="B7" s="37">
        <f>'中情景（2001-2060, 2020RMB）'!B7*$B$73</f>
        <v>2362.7117797094429</v>
      </c>
      <c r="C7" s="38">
        <f>'中情景（2001-2060, 2020RMB）'!C7*$B$73</f>
        <v>2573.3444367700249</v>
      </c>
      <c r="D7" s="38">
        <f>'中情景（2001-2060, 2020RMB）'!D7*$B$73</f>
        <v>2801.7270959215039</v>
      </c>
      <c r="E7" s="38">
        <f>'中情景（2001-2060, 2020RMB）'!E7*$B$73</f>
        <v>2920.4838349826118</v>
      </c>
      <c r="F7" s="39">
        <f>'中情景（2001-2060, 2020RMB）'!F7*$B$73</f>
        <v>3152.2666777508543</v>
      </c>
      <c r="G7" s="37">
        <f>'中情景（2001-2060, 2020RMB）'!G7*$B$73</f>
        <v>3589.4510971490809</v>
      </c>
      <c r="H7" s="38">
        <f>'中情景（2001-2060, 2020RMB）'!H7*$B$73</f>
        <v>4218.2477668630136</v>
      </c>
      <c r="I7" s="38">
        <f>'中情景（2001-2060, 2020RMB）'!I7*$B$73</f>
        <v>4895.5370973890995</v>
      </c>
      <c r="J7" s="38">
        <f>'中情景（2001-2060, 2020RMB）'!J7*$B$73</f>
        <v>5433.8893236138974</v>
      </c>
      <c r="K7" s="39">
        <f>'中情景（2001-2060, 2020RMB）'!K7*$B$73</f>
        <v>6292.0320746686066</v>
      </c>
      <c r="L7" s="37">
        <f>'中情景（2001-2060, 2020RMB）'!L7*$B$73</f>
        <v>7094.0132342074357</v>
      </c>
      <c r="M7" s="38">
        <f>'中情景（2001-2060, 2020RMB）'!M7*$B$73</f>
        <v>7902.1354756587762</v>
      </c>
      <c r="N7" s="38">
        <f>'中情景（2001-2060, 2020RMB）'!N7*$B$73</f>
        <v>8739.1592692995291</v>
      </c>
      <c r="O7" s="38">
        <f>'中情景（2001-2060, 2020RMB）'!O7*$B$73</f>
        <v>9705.1311198647836</v>
      </c>
      <c r="P7" s="39">
        <f>'中情景（2001-2060, 2020RMB）'!P7*$B$73</f>
        <v>10400.3329964403</v>
      </c>
      <c r="Q7" s="37">
        <f>'中情景（2001-2060, 2020RMB）'!Q7*$B$73</f>
        <v>11160.329112181693</v>
      </c>
      <c r="R7" s="38">
        <f>'中情景（2001-2060, 2020RMB）'!R7*$B$73</f>
        <v>11781.305829047558</v>
      </c>
      <c r="S7" s="38">
        <f>'中情景（2001-2060, 2020RMB）'!S7*$B$73</f>
        <v>12463.716870418164</v>
      </c>
      <c r="T7" s="38">
        <f>'中情景（2001-2060, 2020RMB）'!T7*$B$73</f>
        <v>13245.465177376198</v>
      </c>
      <c r="U7" s="39">
        <f>'中情景（2001-2060, 2020RMB）'!U7*$B$73</f>
        <v>13235.517772002033</v>
      </c>
      <c r="V7" s="37">
        <f>'中情景（2001-2060, 2020RMB）'!V7*$B$73</f>
        <v>14550.774153396518</v>
      </c>
      <c r="W7" s="38">
        <f>'中情景（2001-2060, 2020RMB）'!W7*$B$73</f>
        <v>14750.68615862355</v>
      </c>
      <c r="X7" s="77">
        <f>'中情景（2001-2060, 2020RMB）'!X7*$B$73</f>
        <v>15177.999722580087</v>
      </c>
      <c r="Y7" s="82">
        <f>'中情景（2001-2060, 2020RMB）'!Y7*$B$73</f>
        <v>16248.28955793786</v>
      </c>
      <c r="Z7" s="237">
        <f>'中情景（2001-2060, 2020RMB）'!Z7*$B$73</f>
        <v>17626.690772916289</v>
      </c>
      <c r="AA7" s="79">
        <f>'中情景（2001-2060, 2020RMB）'!AA7*$B$73</f>
        <v>18964.765001203308</v>
      </c>
      <c r="AB7" s="77">
        <f>'中情景（2001-2060, 2020RMB）'!AB7*$B$73</f>
        <v>20185.445556403978</v>
      </c>
      <c r="AC7" s="77">
        <f>'中情景（2001-2060, 2020RMB）'!AC7*$B$73</f>
        <v>21301.409576557071</v>
      </c>
      <c r="AD7" s="77">
        <f>'中情景（2001-2060, 2020RMB）'!AD7*$B$73</f>
        <v>22336.874685509836</v>
      </c>
      <c r="AE7" s="81">
        <f>'中情景（2001-2060, 2020RMB）'!AE7*$B$73</f>
        <v>23326.279128031838</v>
      </c>
      <c r="AF7" s="79">
        <f>'中情景（2001-2060, 2020RMB）'!AF7*$B$73</f>
        <v>24305.129293417434</v>
      </c>
      <c r="AG7" s="77">
        <f>'中情景（2001-2060, 2020RMB）'!AG7*$B$73</f>
        <v>25282.623209686149</v>
      </c>
      <c r="AH7" s="77">
        <f>'中情景（2001-2060, 2020RMB）'!AH7*$B$73</f>
        <v>26261.278057733984</v>
      </c>
      <c r="AI7" s="77">
        <f>'中情景（2001-2060, 2020RMB）'!AI7*$B$73</f>
        <v>27244.378969410387</v>
      </c>
      <c r="AJ7" s="237">
        <f>'中情景（2001-2060, 2020RMB）'!AJ7*$B$73</f>
        <v>28235.994982585926</v>
      </c>
      <c r="AK7" s="79">
        <f>'中情景（2001-2060, 2020RMB）'!AK7*$B$73</f>
        <v>29239.653398863677</v>
      </c>
      <c r="AL7" s="77">
        <f>'中情景（2001-2060, 2020RMB）'!AL7*$B$73</f>
        <v>30253.954297291391</v>
      </c>
      <c r="AM7" s="77">
        <f>'中情景（2001-2060, 2020RMB）'!AM7*$B$73</f>
        <v>31275.96713731415</v>
      </c>
      <c r="AN7" s="77">
        <f>'中情景（2001-2060, 2020RMB）'!AN7*$B$73</f>
        <v>32302.482402429538</v>
      </c>
      <c r="AO7" s="81">
        <f>'中情景（2001-2060, 2020RMB）'!AO7*$B$73</f>
        <v>33330.012089913987</v>
      </c>
      <c r="AP7" s="79">
        <f>'中情景（2001-2060, 2020RMB）'!AP7*$B$73</f>
        <v>34354.793262734849</v>
      </c>
      <c r="AQ7" s="77">
        <f>'中情景（2001-2060, 2020RMB）'!AQ7*$B$73</f>
        <v>35372.794957535065</v>
      </c>
      <c r="AR7" s="77">
        <f>'中情景（2001-2060, 2020RMB）'!AR7*$B$73</f>
        <v>36379.72872297599</v>
      </c>
      <c r="AS7" s="77">
        <f>'中情景（2001-2060, 2020RMB）'!AS7*$B$73</f>
        <v>37371.063035202518</v>
      </c>
      <c r="AT7" s="81">
        <f>'中情景（2001-2060, 2020RMB）'!AT7*$B$73</f>
        <v>38342.041801311309</v>
      </c>
      <c r="AU7" s="79">
        <f>'中情景（2001-2060, 2020RMB）'!AU7*$B$73</f>
        <v>39287.707117107908</v>
      </c>
      <c r="AV7" s="77">
        <f>'中情景（2001-2060, 2020RMB）'!AV7*$B$73</f>
        <v>40202.926392020876</v>
      </c>
      <c r="AW7" s="77">
        <f>'中情景（2001-2060, 2020RMB）'!AW7*$B$73</f>
        <v>41082.423891847408</v>
      </c>
      <c r="AX7" s="77">
        <f>'中情景（2001-2060, 2020RMB）'!AX7*$B$73</f>
        <v>41920.816679381031</v>
      </c>
      <c r="AY7" s="237">
        <f>'中情景（2001-2060, 2020RMB）'!AY7*$B$73</f>
        <v>42712.654854476183</v>
      </c>
      <c r="AZ7" s="79">
        <f>'中情景（2001-2060, 2020RMB）'!AZ7*$B$73</f>
        <v>43452.465909637918</v>
      </c>
      <c r="BA7" s="77">
        <f>'中情景（2001-2060, 2020RMB）'!BA7*$B$73</f>
        <v>44134.802925955257</v>
      </c>
      <c r="BB7" s="77">
        <f>'中情景（2001-2060, 2020RMB）'!BB7*$B$73</f>
        <v>44754.296238624833</v>
      </c>
      <c r="BC7" s="77">
        <f>'中情景（2001-2060, 2020RMB）'!BC7*$B$73</f>
        <v>45305.708103245131</v>
      </c>
      <c r="BD7" s="81">
        <f>'中情景（2001-2060, 2020RMB）'!BD7*$B$73</f>
        <v>45783.989795583926</v>
      </c>
      <c r="BE7" s="79">
        <f>'中情景（2001-2060, 2020RMB）'!BE7*$B$73</f>
        <v>46184.340481026258</v>
      </c>
      <c r="BF7" s="77">
        <f>'中情景（2001-2060, 2020RMB）'!BF7*$B$73</f>
        <v>46502.267097957425</v>
      </c>
      <c r="BG7" s="77">
        <f>'中情景（2001-2060, 2020RMB）'!BG7*$B$73</f>
        <v>46733.644414734394</v>
      </c>
      <c r="BH7" s="77">
        <f>'中情景（2001-2060, 2020RMB）'!BH7*$B$73</f>
        <v>46874.774345494472</v>
      </c>
      <c r="BI7" s="237">
        <f>'中情景（2001-2060, 2020RMB）'!BI7*$B$73</f>
        <v>46922.443548775183</v>
      </c>
    </row>
    <row r="8" spans="1:61" x14ac:dyDescent="0.2">
      <c r="A8" s="40" t="s">
        <v>63</v>
      </c>
      <c r="B8" s="37">
        <f>'中情景（2001-2060, 2020RMB）'!B8*$B$73</f>
        <v>621.73762635740661</v>
      </c>
      <c r="C8" s="38">
        <f>'中情景（2001-2060, 2020RMB）'!C8*$B$73</f>
        <v>701.40934312089519</v>
      </c>
      <c r="D8" s="38">
        <f>'中情景（2001-2060, 2020RMB）'!D8*$B$73</f>
        <v>784.023119679194</v>
      </c>
      <c r="E8" s="38">
        <f>'中情景（2001-2060, 2020RMB）'!E8*$B$73</f>
        <v>859.27753805008717</v>
      </c>
      <c r="F8" s="39">
        <f>'中情景（2001-2060, 2020RMB）'!F8*$B$73</f>
        <v>946.84220208606928</v>
      </c>
      <c r="G8" s="37">
        <f>'中情景（2001-2060, 2020RMB）'!G8*$B$73</f>
        <v>1040.4879412701976</v>
      </c>
      <c r="H8" s="38">
        <f>'中情景（2001-2060, 2020RMB）'!H8*$B$73</f>
        <v>1117.5755063168929</v>
      </c>
      <c r="I8" s="38">
        <f>'中情景（2001-2060, 2020RMB）'!I8*$B$73</f>
        <v>1236.8867185783361</v>
      </c>
      <c r="J8" s="38">
        <f>'中情景（2001-2060, 2020RMB）'!J8*$B$73</f>
        <v>1303.3645705985221</v>
      </c>
      <c r="K8" s="39">
        <f>'中情景（2001-2060, 2020RMB）'!K8*$B$73</f>
        <v>1351.3502978409845</v>
      </c>
      <c r="L8" s="37">
        <f>'中情景（2001-2060, 2020RMB）'!L8*$B$73</f>
        <v>1389.3621958929532</v>
      </c>
      <c r="M8" s="38">
        <f>'中情景（2001-2060, 2020RMB）'!M8*$B$73</f>
        <v>1512.2126961264596</v>
      </c>
      <c r="N8" s="38">
        <f>'中情景（2001-2060, 2020RMB）'!N8*$B$73</f>
        <v>1587.9994591149652</v>
      </c>
      <c r="O8" s="38">
        <f>'中情景（2001-2060, 2020RMB）'!O8*$B$73</f>
        <v>1725.1118531088246</v>
      </c>
      <c r="P8" s="39">
        <f>'中情景（2001-2060, 2020RMB）'!P8*$B$73</f>
        <v>1889.9629928040622</v>
      </c>
      <c r="Q8" s="37">
        <f>'中情景（2001-2060, 2020RMB）'!Q8*$B$73</f>
        <v>2059.9329462084656</v>
      </c>
      <c r="R8" s="38">
        <f>'中情景（2001-2060, 2020RMB）'!R8*$B$73</f>
        <v>2185.6428258717096</v>
      </c>
      <c r="S8" s="38">
        <f>'中情景（2001-2060, 2020RMB）'!S8*$B$73</f>
        <v>2316.0799936271524</v>
      </c>
      <c r="T8" s="38">
        <f>'中情景（2001-2060, 2020RMB）'!T8*$B$73</f>
        <v>2479.1704794945354</v>
      </c>
      <c r="U8" s="39">
        <f>'中情景（2001-2060, 2020RMB）'!U8*$B$73</f>
        <v>2105.5093645403431</v>
      </c>
      <c r="V8" s="37">
        <f>'中情景（2001-2060, 2020RMB）'!V8*$B$73</f>
        <v>2351.0073575080228</v>
      </c>
      <c r="W8" s="38">
        <f>'中情景（2001-2060, 2020RMB）'!W8*$B$73</f>
        <v>2299.888371562397</v>
      </c>
      <c r="X8" s="77">
        <f>'中情景（2001-2060, 2020RMB）'!X8*$B$73</f>
        <v>2341.2821296836041</v>
      </c>
      <c r="Y8" s="77">
        <f>'中情景（2001-2060, 2020RMB）'!Y8*$B$73</f>
        <v>2443.6634875657737</v>
      </c>
      <c r="Z8" s="237">
        <f>'中情景（2001-2060, 2020RMB）'!Z8*$B$73</f>
        <v>2573.2958057588876</v>
      </c>
      <c r="AA8" s="79">
        <f>'中情景（2001-2060, 2020RMB）'!AA8*$B$73</f>
        <v>2698.0550391981328</v>
      </c>
      <c r="AB8" s="77">
        <f>'中情景（2001-2060, 2020RMB）'!AB8*$B$73</f>
        <v>2811.2873626046221</v>
      </c>
      <c r="AC8" s="77">
        <f>'中情景（2001-2060, 2020RMB）'!AC8*$B$73</f>
        <v>2913.8399427726645</v>
      </c>
      <c r="AD8" s="77">
        <f>'中情景（2001-2060, 2020RMB）'!AD8*$B$73</f>
        <v>3007.078976497095</v>
      </c>
      <c r="AE8" s="81">
        <f>'中情景（2001-2060, 2020RMB）'!AE8*$B$73</f>
        <v>3092.8249501381483</v>
      </c>
      <c r="AF8" s="79">
        <f>'中情景（2001-2060, 2020RMB）'!AF8*$B$73</f>
        <v>3172.91311830625</v>
      </c>
      <c r="AG8" s="77">
        <f>'中情景（2001-2060, 2020RMB）'!AG8*$B$73</f>
        <v>3247.9363683778142</v>
      </c>
      <c r="AH8" s="77">
        <f>'中情景（2001-2060, 2020RMB）'!AH8*$B$73</f>
        <v>3318.2246896977108</v>
      </c>
      <c r="AI8" s="77">
        <f>'中情景（2001-2060, 2020RMB）'!AI8*$B$73</f>
        <v>3384.1957000808961</v>
      </c>
      <c r="AJ8" s="237">
        <f>'中情景（2001-2060, 2020RMB）'!AJ8*$B$73</f>
        <v>3446.3470038794803</v>
      </c>
      <c r="AK8" s="79">
        <f>'中情景（2001-2060, 2020RMB）'!AK8*$B$73</f>
        <v>3505.1366926431992</v>
      </c>
      <c r="AL8" s="77">
        <f>'中情景（2001-2060, 2020RMB）'!AL8*$B$73</f>
        <v>3560.6259527005996</v>
      </c>
      <c r="AM8" s="77">
        <f>'中情景（2001-2060, 2020RMB）'!AM8*$B$73</f>
        <v>3612.7866322617256</v>
      </c>
      <c r="AN8" s="77">
        <f>'中情景（2001-2060, 2020RMB）'!AN8*$B$73</f>
        <v>3661.6090140438428</v>
      </c>
      <c r="AO8" s="81">
        <f>'中情景（2001-2060, 2020RMB）'!AO8*$B$73</f>
        <v>3707.1012447657235</v>
      </c>
      <c r="AP8" s="79">
        <f>'中情景（2001-2060, 2020RMB）'!AP8*$B$73</f>
        <v>3749.288655562887</v>
      </c>
      <c r="AQ8" s="77">
        <f>'中情景（2001-2060, 2020RMB）'!AQ8*$B$73</f>
        <v>3788.2129879773224</v>
      </c>
      <c r="AR8" s="77">
        <f>'中情景（2001-2060, 2020RMB）'!AR8*$B$73</f>
        <v>3823.931540407184</v>
      </c>
      <c r="AS8" s="77">
        <f>'中情景（2001-2060, 2020RMB）'!AS8*$B$73</f>
        <v>3856.5162499031071</v>
      </c>
      <c r="AT8" s="81">
        <f>'中情景（2001-2060, 2020RMB）'!AT8*$B$73</f>
        <v>3886.0527239892058</v>
      </c>
      <c r="AU8" s="79">
        <f>'中情景（2001-2060, 2020RMB）'!AU8*$B$73</f>
        <v>3912.6392367905601</v>
      </c>
      <c r="AV8" s="77">
        <f>'中情景（2001-2060, 2020RMB）'!AV8*$B$73</f>
        <v>3936.3857031909224</v>
      </c>
      <c r="AW8" s="77">
        <f>'中情景（2001-2060, 2020RMB）'!AW8*$B$73</f>
        <v>3957.4126440483606</v>
      </c>
      <c r="AX8" s="77">
        <f>'中情景（2001-2060, 2020RMB）'!AX8*$B$73</f>
        <v>3975.8501546896023</v>
      </c>
      <c r="AY8" s="237">
        <f>'中情景（2001-2060, 2020RMB）'!AY8*$B$73</f>
        <v>3991.836888009107</v>
      </c>
      <c r="AZ8" s="79">
        <f>'中情景（2001-2060, 2020RMB）'!AZ8*$B$73</f>
        <v>4005.5190625433011</v>
      </c>
      <c r="BA8" s="77">
        <f>'中情景（2001-2060, 2020RMB）'!BA8*$B$73</f>
        <v>4017.0495048941534</v>
      </c>
      <c r="BB8" s="77">
        <f>'中情景（2001-2060, 2020RMB）'!BB8*$B$73</f>
        <v>4026.5867348635688</v>
      </c>
      <c r="BC8" s="77">
        <f>'中情景（2001-2060, 2020RMB）'!BC8*$B$73</f>
        <v>4034.2941006484411</v>
      </c>
      <c r="BD8" s="81">
        <f>'中情景（2001-2060, 2020RMB）'!BD8*$B$73</f>
        <v>4040.3389704557494</v>
      </c>
      <c r="BE8" s="79">
        <f>'中情景（2001-2060, 2020RMB）'!BE8*$B$73</f>
        <v>4044.8919859412663</v>
      </c>
      <c r="BF8" s="77">
        <f>'中情景（2001-2060, 2020RMB）'!BF8*$B$73</f>
        <v>4048.1263819701821</v>
      </c>
      <c r="BG8" s="77">
        <f>'中情景（2001-2060, 2020RMB）'!BG8*$B$73</f>
        <v>4050.2173763534697</v>
      </c>
      <c r="BH8" s="77">
        <f>'中情景（2001-2060, 2020RMB）'!BH8*$B$73</f>
        <v>4051.3416324407322</v>
      </c>
      <c r="BI8" s="237">
        <f>'中情景（2001-2060, 2020RMB）'!BI8*$B$73</f>
        <v>4051.6767967559208</v>
      </c>
    </row>
    <row r="9" spans="1:61" x14ac:dyDescent="0.2">
      <c r="A9" s="40" t="s">
        <v>64</v>
      </c>
      <c r="B9" s="37">
        <f>'中情景（2001-2060, 2020RMB）'!B9*$B$73</f>
        <v>1347.7673940303803</v>
      </c>
      <c r="C9" s="38">
        <f>'中情景（2001-2060, 2020RMB）'!C9*$B$73</f>
        <v>1430.156352213399</v>
      </c>
      <c r="D9" s="38">
        <f>'中情景（2001-2060, 2020RMB）'!D9*$B$73</f>
        <v>1516.2562216962042</v>
      </c>
      <c r="E9" s="38">
        <f>'中情景（2001-2060, 2020RMB）'!E9*$B$73</f>
        <v>1547.534273804351</v>
      </c>
      <c r="F9" s="39">
        <f>'中情景（2001-2060, 2020RMB）'!F9*$B$73</f>
        <v>1689.363091931338</v>
      </c>
      <c r="G9" s="37">
        <f>'中情景（2001-2060, 2020RMB）'!G9*$B$73</f>
        <v>2165.0164621977192</v>
      </c>
      <c r="H9" s="38">
        <f>'中情景（2001-2060, 2020RMB）'!H9*$B$73</f>
        <v>3061.7955148639662</v>
      </c>
      <c r="I9" s="38">
        <f>'中情景（2001-2060, 2020RMB）'!I9*$B$73</f>
        <v>3429.7288409109169</v>
      </c>
      <c r="J9" s="38">
        <f>'中情景（2001-2060, 2020RMB）'!J9*$B$73</f>
        <v>4091.0322632234879</v>
      </c>
      <c r="K9" s="39">
        <f>'中情景（2001-2060, 2020RMB）'!K9*$B$73</f>
        <v>4509.1328253853526</v>
      </c>
      <c r="L9" s="37">
        <f>'中情景（2001-2060, 2020RMB）'!L9*$B$73</f>
        <v>4987.390817657064</v>
      </c>
      <c r="M9" s="38">
        <f>'中情景（2001-2060, 2020RMB）'!M9*$B$73</f>
        <v>5592.9147480115871</v>
      </c>
      <c r="N9" s="38">
        <f>'中情景（2001-2060, 2020RMB）'!N9*$B$73</f>
        <v>6411.0259637493928</v>
      </c>
      <c r="O9" s="38">
        <f>'中情景（2001-2060, 2020RMB）'!O9*$B$73</f>
        <v>7198.2825882291809</v>
      </c>
      <c r="P9" s="39">
        <f>'中情景（2001-2060, 2020RMB）'!P9*$B$73</f>
        <v>8646.4873926158689</v>
      </c>
      <c r="Q9" s="37">
        <f>'中情景（2001-2060, 2020RMB）'!Q9*$B$73</f>
        <v>9077.2806174726575</v>
      </c>
      <c r="R9" s="38">
        <f>'中情景（2001-2060, 2020RMB）'!R9*$B$73</f>
        <v>9413.2889940005916</v>
      </c>
      <c r="S9" s="38">
        <f>'中情景（2001-2060, 2020RMB）'!S9*$B$73</f>
        <v>9899.101919664623</v>
      </c>
      <c r="T9" s="38">
        <f>'中情景（2001-2060, 2020RMB）'!T9*$B$73</f>
        <v>10558.966690894093</v>
      </c>
      <c r="U9" s="39">
        <f>'中情景（2001-2060, 2020RMB）'!U9*$B$73</f>
        <v>11518.040116145148</v>
      </c>
      <c r="V9" s="37">
        <f>'中情景（2001-2060, 2020RMB）'!V9*$B$73</f>
        <v>12010.857614349379</v>
      </c>
      <c r="W9" s="38">
        <f>'中情景（2001-2060, 2020RMB）'!W9*$B$73</f>
        <v>12469.938513456913</v>
      </c>
      <c r="X9" s="77">
        <f>'中情景（2001-2060, 2020RMB）'!X9*$B$73</f>
        <v>12848.735770998974</v>
      </c>
      <c r="Y9" s="77">
        <f>'中情景（2001-2060, 2020RMB）'!Y9*$B$73</f>
        <v>13794.465473279226</v>
      </c>
      <c r="Z9" s="237">
        <f>'中情景（2001-2060, 2020RMB）'!Z9*$B$73</f>
        <v>15003.137089674408</v>
      </c>
      <c r="AA9" s="79">
        <f>'中情景（2001-2060, 2020RMB）'!AA9*$B$73</f>
        <v>16156.186095885909</v>
      </c>
      <c r="AB9" s="77">
        <f>'中情景（2001-2060, 2020RMB）'!AB9*$B$73</f>
        <v>17189.850152171814</v>
      </c>
      <c r="AC9" s="77">
        <f>'中情景（2001-2060, 2020RMB）'!AC9*$B$73</f>
        <v>18127.638449106129</v>
      </c>
      <c r="AD9" s="77">
        <f>'中情景（2001-2060, 2020RMB）'!AD9*$B$73</f>
        <v>19006.654838710059</v>
      </c>
      <c r="AE9" s="81">
        <f>'中情景（2001-2060, 2020RMB）'!AE9*$B$73</f>
        <v>19875.812178448741</v>
      </c>
      <c r="AF9" s="79">
        <f>'中情景（2001-2060, 2020RMB）'!AF9*$B$73</f>
        <v>20782.89248022137</v>
      </c>
      <c r="AG9" s="77">
        <f>'中情景（2001-2060, 2020RMB）'!AG9*$B$73</f>
        <v>21734.376241165235</v>
      </c>
      <c r="AH9" s="77">
        <f>'中情景（2001-2060, 2020RMB）'!AH9*$B$73</f>
        <v>22724.502134544433</v>
      </c>
      <c r="AI9" s="77">
        <f>'中情景（2001-2060, 2020RMB）'!AI9*$B$73</f>
        <v>23746.166185027807</v>
      </c>
      <c r="AJ9" s="237">
        <f>'中情景（2001-2060, 2020RMB）'!AJ9*$B$73</f>
        <v>24790.796530113421</v>
      </c>
      <c r="AK9" s="79">
        <f>'中情景（2001-2060, 2020RMB）'!AK9*$B$73</f>
        <v>25849.639637368306</v>
      </c>
      <c r="AL9" s="77">
        <f>'中情景（2001-2060, 2020RMB）'!AL9*$B$73</f>
        <v>26918.307880239314</v>
      </c>
      <c r="AM9" s="77">
        <f>'中情景（2001-2060, 2020RMB）'!AM9*$B$73</f>
        <v>27993.406153911303</v>
      </c>
      <c r="AN9" s="77">
        <f>'中情景（2001-2060, 2020RMB）'!AN9*$B$73</f>
        <v>29071.265419626277</v>
      </c>
      <c r="AO9" s="81">
        <f>'中情景（2001-2060, 2020RMB）'!AO9*$B$73</f>
        <v>30147.951242149516</v>
      </c>
      <c r="AP9" s="79">
        <f>'中情景（2001-2060, 2020RMB）'!AP9*$B$73</f>
        <v>31219.27582113256</v>
      </c>
      <c r="AQ9" s="77">
        <f>'中情景（2001-2060, 2020RMB）'!AQ9*$B$73</f>
        <v>32280.813680107836</v>
      </c>
      <c r="AR9" s="77">
        <f>'中情景（2001-2060, 2020RMB）'!AR9*$B$73</f>
        <v>33327.921136282741</v>
      </c>
      <c r="AS9" s="77">
        <f>'中情景（2001-2060, 2020RMB）'!AS9*$B$73</f>
        <v>34355.759627274667</v>
      </c>
      <c r="AT9" s="81">
        <f>'中情景（2001-2060, 2020RMB）'!AT9*$B$73</f>
        <v>35359.322917704507</v>
      </c>
      <c r="AU9" s="79">
        <f>'中情景（2001-2060, 2020RMB）'!AU9*$B$73</f>
        <v>36333.468149589215</v>
      </c>
      <c r="AV9" s="77">
        <f>'中情景（2001-2060, 2020RMB）'!AV9*$B$73</f>
        <v>37272.950636385518</v>
      </c>
      <c r="AW9" s="77">
        <f>'中情景（2001-2060, 2020RMB）'!AW9*$B$73</f>
        <v>38172.462232154372</v>
      </c>
      <c r="AX9" s="77">
        <f>'中情景（2001-2060, 2020RMB）'!AX9*$B$73</f>
        <v>39026.673035667467</v>
      </c>
      <c r="AY9" s="237">
        <f>'中情景（2001-2060, 2020RMB）'!AY9*$B$73</f>
        <v>39830.276115571185</v>
      </c>
      <c r="AZ9" s="79">
        <f>'中情景（2001-2060, 2020RMB）'!AZ9*$B$73</f>
        <v>40578.034868347655</v>
      </c>
      <c r="BA9" s="77">
        <f>'中情景（2001-2060, 2020RMB）'!BA9*$B$73</f>
        <v>41264.83254730903</v>
      </c>
      <c r="BB9" s="77">
        <f>'中情景（2001-2060, 2020RMB）'!BB9*$B$73</f>
        <v>41885.723429925929</v>
      </c>
      <c r="BC9" s="77">
        <f>'中情景（2001-2060, 2020RMB）'!BC9*$B$73</f>
        <v>42435.985024178241</v>
      </c>
      <c r="BD9" s="81">
        <f>'中情景（2001-2060, 2020RMB）'!BD9*$B$73</f>
        <v>42911.170654210531</v>
      </c>
      <c r="BE9" s="79">
        <f>'中情景（2001-2060, 2020RMB）'!BE9*$B$73</f>
        <v>43307.161713200119</v>
      </c>
      <c r="BF9" s="77">
        <f>'中情景（2001-2060, 2020RMB）'!BF9*$B$73</f>
        <v>43620.218828862853</v>
      </c>
      <c r="BG9" s="77">
        <f>'中情景（2001-2060, 2020RMB）'!BG9*$B$73</f>
        <v>43847.031156166857</v>
      </c>
      <c r="BH9" s="77">
        <f>'中情景（2001-2060, 2020RMB）'!BH9*$B$73</f>
        <v>43984.762994191115</v>
      </c>
      <c r="BI9" s="237">
        <f>'中情景（2001-2060, 2020RMB）'!BI9*$B$73</f>
        <v>44031.096921070115</v>
      </c>
    </row>
    <row r="10" spans="1:61" x14ac:dyDescent="0.2">
      <c r="A10" s="40" t="s">
        <v>65</v>
      </c>
      <c r="B10" s="37">
        <f>'中情景（2001-2060, 2020RMB）'!B10*$B$73</f>
        <v>1219.0212583278549</v>
      </c>
      <c r="C10" s="38">
        <f>'中情景（2001-2060, 2020RMB）'!C10*$B$73</f>
        <v>1373.1900105983616</v>
      </c>
      <c r="D10" s="38">
        <f>'中情景（2001-2060, 2020RMB）'!D10*$B$73</f>
        <v>1544.1701634192118</v>
      </c>
      <c r="E10" s="38">
        <f>'中情景（2001-2060, 2020RMB）'!E10*$B$73</f>
        <v>1676.9370442829156</v>
      </c>
      <c r="F10" s="39">
        <f>'中情景（2001-2060, 2020RMB）'!F10*$B$73</f>
        <v>1914.2880443395622</v>
      </c>
      <c r="G10" s="37">
        <f>'中情景（2001-2060, 2020RMB）'!G10*$B$73</f>
        <v>2240.6985755238452</v>
      </c>
      <c r="H10" s="38">
        <f>'中情景（2001-2060, 2020RMB）'!H10*$B$73</f>
        <v>2762.4647165029232</v>
      </c>
      <c r="I10" s="38">
        <f>'中情景（2001-2060, 2020RMB）'!I10*$B$73</f>
        <v>2729.5411431597586</v>
      </c>
      <c r="J10" s="38">
        <f>'中情景（2001-2060, 2020RMB）'!J10*$B$73</f>
        <v>3514.7004494341772</v>
      </c>
      <c r="K10" s="39">
        <f>'中情景（2001-2060, 2020RMB）'!K10*$B$73</f>
        <v>4087.449151662021</v>
      </c>
      <c r="L10" s="37">
        <f>'中情景（2001-2060, 2020RMB）'!L10*$B$73</f>
        <v>4506.2057061483838</v>
      </c>
      <c r="M10" s="38">
        <f>'中情景（2001-2060, 2020RMB）'!M10*$B$73</f>
        <v>4876.1561524196823</v>
      </c>
      <c r="N10" s="38">
        <f>'中情景（2001-2060, 2020RMB）'!N10*$B$73</f>
        <v>5486.7901884874836</v>
      </c>
      <c r="O10" s="38">
        <f>'中情景（2001-2060, 2020RMB）'!O10*$B$73</f>
        <v>5851.371938180193</v>
      </c>
      <c r="P10" s="39">
        <f>'中情景（2001-2060, 2020RMB）'!P10*$B$73</f>
        <v>6538.4570630046546</v>
      </c>
      <c r="Q10" s="37">
        <f>'中情景（2001-2060, 2020RMB）'!Q10*$B$73</f>
        <v>7564.3096872579927</v>
      </c>
      <c r="R10" s="38">
        <f>'中情景（2001-2060, 2020RMB）'!R10*$B$73</f>
        <v>8287.0354913464689</v>
      </c>
      <c r="S10" s="38">
        <f>'中情景（2001-2060, 2020RMB）'!S10*$B$73</f>
        <v>9059.7216461973221</v>
      </c>
      <c r="T10" s="38">
        <f>'中情景（2001-2060, 2020RMB）'!T10*$B$73</f>
        <v>9754.9959835948321</v>
      </c>
      <c r="U10" s="39">
        <f>'中情景（2001-2060, 2020RMB）'!U10*$B$73</f>
        <v>10114.073347389278</v>
      </c>
      <c r="V10" s="37">
        <f>'中情景（2001-2060, 2020RMB）'!V10*$B$73</f>
        <v>10213.975076695173</v>
      </c>
      <c r="W10" s="38">
        <f>'中情景（2001-2060, 2020RMB）'!W10*$B$73</f>
        <v>9508.7032670198314</v>
      </c>
      <c r="X10" s="77">
        <f>'中情景（2001-2060, 2020RMB）'!X10*$B$73</f>
        <v>9750.9288394702617</v>
      </c>
      <c r="Y10" s="77">
        <f>'中情景（2001-2060, 2020RMB）'!Y10*$B$73</f>
        <v>10351.469278445331</v>
      </c>
      <c r="Z10" s="237">
        <f>'中情景（2001-2060, 2020RMB）'!Z10*$B$73</f>
        <v>11111.232290677699</v>
      </c>
      <c r="AA10" s="79">
        <f>'中情景（2001-2060, 2020RMB）'!AA10*$B$73</f>
        <v>11830.084549735448</v>
      </c>
      <c r="AB10" s="77">
        <f>'中情景（2001-2060, 2020RMB）'!AB10*$B$73</f>
        <v>12470.765839196469</v>
      </c>
      <c r="AC10" s="77">
        <f>'中情景（2001-2060, 2020RMB）'!AC10*$B$73</f>
        <v>13049.100929375001</v>
      </c>
      <c r="AD10" s="77">
        <f>'中情景（2001-2060, 2020RMB）'!AD10*$B$73</f>
        <v>13587.913708465328</v>
      </c>
      <c r="AE10" s="81">
        <f>'中情景（2001-2060, 2020RMB）'!AE10*$B$73</f>
        <v>14116.018841709683</v>
      </c>
      <c r="AF10" s="79">
        <f>'中情景（2001-2060, 2020RMB）'!AF10*$B$73</f>
        <v>14660.804230419866</v>
      </c>
      <c r="AG10" s="77">
        <f>'中情景（2001-2060, 2020RMB）'!AG10*$B$73</f>
        <v>15225.572079329811</v>
      </c>
      <c r="AH10" s="77">
        <f>'中情景（2001-2060, 2020RMB）'!AH10*$B$73</f>
        <v>15806.662132881769</v>
      </c>
      <c r="AI10" s="77">
        <f>'中情景（2001-2060, 2020RMB）'!AI10*$B$73</f>
        <v>16399.775861960839</v>
      </c>
      <c r="AJ10" s="237">
        <f>'中情景（2001-2060, 2020RMB）'!AJ10*$B$73</f>
        <v>16999.936997988065</v>
      </c>
      <c r="AK10" s="79">
        <f>'中情景（2001-2060, 2020RMB）'!AK10*$B$73</f>
        <v>17602.215272329777</v>
      </c>
      <c r="AL10" s="77">
        <f>'中情景（2001-2060, 2020RMB）'!AL10*$B$73</f>
        <v>18204.170568604928</v>
      </c>
      <c r="AM10" s="77">
        <f>'中情景（2001-2060, 2020RMB）'!AM10*$B$73</f>
        <v>18803.965467183967</v>
      </c>
      <c r="AN10" s="77">
        <f>'中情景（2001-2060, 2020RMB）'!AN10*$B$73</f>
        <v>19399.672733306328</v>
      </c>
      <c r="AO10" s="81">
        <f>'中情景（2001-2060, 2020RMB）'!AO10*$B$73</f>
        <v>19989.282277403538</v>
      </c>
      <c r="AP10" s="79">
        <f>'中情景（2001-2060, 2020RMB）'!AP10*$B$73</f>
        <v>20570.709250675249</v>
      </c>
      <c r="AQ10" s="77">
        <f>'中情景（2001-2060, 2020RMB）'!AQ10*$B$73</f>
        <v>21141.803274424987</v>
      </c>
      <c r="AR10" s="77">
        <f>'中情景（2001-2060, 2020RMB）'!AR10*$B$73</f>
        <v>21700.358787934048</v>
      </c>
      <c r="AS10" s="77">
        <f>'中情景（2001-2060, 2020RMB）'!AS10*$B$73</f>
        <v>22244.126485033845</v>
      </c>
      <c r="AT10" s="81">
        <f>'中情景（2001-2060, 2020RMB）'!AT10*$B$73</f>
        <v>22770.825794184977</v>
      </c>
      <c r="AU10" s="79">
        <f>'中情景（2001-2060, 2020RMB）'!AU10*$B$73</f>
        <v>23278.158340977592</v>
      </c>
      <c r="AV10" s="77">
        <f>'中情景（2001-2060, 2020RMB）'!AV10*$B$73</f>
        <v>23763.82231573743</v>
      </c>
      <c r="AW10" s="77">
        <f>'中情景（2001-2060, 2020RMB）'!AW10*$B$73</f>
        <v>24225.527652599409</v>
      </c>
      <c r="AX10" s="77">
        <f>'中情景（2001-2060, 2020RMB）'!AX10*$B$73</f>
        <v>24661.011910248384</v>
      </c>
      <c r="AY10" s="237">
        <f>'中情景（2001-2060, 2020RMB）'!AY10*$B$73</f>
        <v>25068.056728808551</v>
      </c>
      <c r="AZ10" s="79">
        <f>'中情景（2001-2060, 2020RMB）'!AZ10*$B$73</f>
        <v>25444.504722373058</v>
      </c>
      <c r="BA10" s="77">
        <f>'中情景（2001-2060, 2020RMB）'!BA10*$B$73</f>
        <v>25788.276652711575</v>
      </c>
      <c r="BB10" s="77">
        <f>'中情景（2001-2060, 2020RMB）'!BB10*$B$73</f>
        <v>26097.388717075737</v>
      </c>
      <c r="BC10" s="77">
        <f>'中情景（2001-2060, 2020RMB）'!BC10*$B$73</f>
        <v>26369.969772047258</v>
      </c>
      <c r="BD10" s="81">
        <f>'中情景（2001-2060, 2020RMB）'!BD10*$B$73</f>
        <v>26604.278306331202</v>
      </c>
      <c r="BE10" s="79">
        <f>'中情景（2001-2060, 2020RMB）'!BE10*$B$73</f>
        <v>26798.718968572619</v>
      </c>
      <c r="BF10" s="77">
        <f>'中情景（2001-2060, 2020RMB）'!BF10*$B$73</f>
        <v>26951.858451917589</v>
      </c>
      <c r="BG10" s="77">
        <f>'中情景（2001-2060, 2020RMB）'!BG10*$B$73</f>
        <v>27062.440535382502</v>
      </c>
      <c r="BH10" s="77">
        <f>'中情景（2001-2060, 2020RMB）'!BH10*$B$73</f>
        <v>27129.400083327047</v>
      </c>
      <c r="BI10" s="237">
        <f>'中情景（2001-2060, 2020RMB）'!BI10*$B$73</f>
        <v>27151.875808591343</v>
      </c>
    </row>
    <row r="11" spans="1:61" x14ac:dyDescent="0.2">
      <c r="A11" s="41" t="s">
        <v>66</v>
      </c>
      <c r="B11" s="42">
        <f>'中情景（2001-2060, 2020RMB）'!B11*$B$73</f>
        <v>4399.2839520758689</v>
      </c>
      <c r="C11" s="43">
        <f>'中情景（2001-2060, 2020RMB）'!C11*$B$73</f>
        <v>5101.6409305548195</v>
      </c>
      <c r="D11" s="43">
        <f>'中情景（2001-2060, 2020RMB）'!D11*$B$73</f>
        <v>5706.6329485801625</v>
      </c>
      <c r="E11" s="43">
        <f>'中情景（2001-2060, 2020RMB）'!E11*$B$73</f>
        <v>6273.0917975100583</v>
      </c>
      <c r="F11" s="44">
        <f>'中情景（2001-2060, 2020RMB）'!F11*$B$73</f>
        <v>7163.2289874958215</v>
      </c>
      <c r="G11" s="42">
        <f>'中情景（2001-2060, 2020RMB）'!G11*$B$73</f>
        <v>8013.4462092884878</v>
      </c>
      <c r="H11" s="43">
        <f>'中情景（2001-2060, 2020RMB）'!H11*$B$73</f>
        <v>8976.197423395437</v>
      </c>
      <c r="I11" s="43">
        <f>'中情景（2001-2060, 2020RMB）'!I11*$B$73</f>
        <v>9940.0554716686747</v>
      </c>
      <c r="J11" s="43">
        <f>'中情景（2001-2060, 2020RMB）'!J11*$B$73</f>
        <v>11241.233719102325</v>
      </c>
      <c r="K11" s="44">
        <f>'中情景（2001-2060, 2020RMB）'!K11*$B$73</f>
        <v>12030.154213327729</v>
      </c>
      <c r="L11" s="42">
        <f>'中情景（2001-2060, 2020RMB）'!L11*$B$73</f>
        <v>13152.04700770911</v>
      </c>
      <c r="M11" s="43">
        <f>'中情景（2001-2060, 2020RMB）'!M11*$B$73</f>
        <v>14753.084208486993</v>
      </c>
      <c r="N11" s="43">
        <f>'中情景（2001-2060, 2020RMB）'!N11*$B$73</f>
        <v>16433.371640329231</v>
      </c>
      <c r="O11" s="43">
        <f>'中情景（2001-2060, 2020RMB）'!O11*$B$73</f>
        <v>18377.487349479274</v>
      </c>
      <c r="P11" s="44">
        <f>'中情景（2001-2060, 2020RMB）'!P11*$B$73</f>
        <v>21018.334023345262</v>
      </c>
      <c r="Q11" s="42">
        <f>'中情景（2001-2060, 2020RMB）'!Q11*$B$73</f>
        <v>23727.769933448726</v>
      </c>
      <c r="R11" s="43">
        <f>'中情景（2001-2060, 2020RMB）'!R11*$B$73</f>
        <v>25997.521706091175</v>
      </c>
      <c r="S11" s="43">
        <f>'中情景（2001-2060, 2020RMB）'!S11*$B$73</f>
        <v>28619.820921456478</v>
      </c>
      <c r="T11" s="43">
        <f>'中情景（2001-2060, 2020RMB）'!T11*$B$73</f>
        <v>31533.437732821782</v>
      </c>
      <c r="U11" s="44">
        <f>'中情景（2001-2060, 2020RMB）'!U11*$B$73</f>
        <v>32759.587336583696</v>
      </c>
      <c r="V11" s="42">
        <f>'中情景（2001-2060, 2020RMB）'!V11*$B$73</f>
        <v>34240.431142295572</v>
      </c>
      <c r="W11" s="43">
        <f>'中情景（2001-2060, 2020RMB）'!W11*$B$73</f>
        <v>36055.461019772934</v>
      </c>
      <c r="X11" s="83">
        <f>'中情景（2001-2060, 2020RMB）'!X11*$B$73</f>
        <v>37387.760818591829</v>
      </c>
      <c r="Y11" s="83">
        <f>'中情景（2001-2060, 2020RMB）'!Y11*$B$73</f>
        <v>40753.179049841456</v>
      </c>
      <c r="Z11" s="238">
        <f>'中情景（2001-2060, 2020RMB）'!Z11*$B$73</f>
        <v>45130.191126298821</v>
      </c>
      <c r="AA11" s="85">
        <f>'中情景（2001-2060, 2020RMB）'!AA11*$B$73</f>
        <v>49372.872018417373</v>
      </c>
      <c r="AB11" s="83">
        <f>'中情景（2001-2060, 2020RMB）'!AB11*$B$73</f>
        <v>53224.209220109384</v>
      </c>
      <c r="AC11" s="83">
        <f>'中情景（2001-2060, 2020RMB）'!AC11*$B$73</f>
        <v>56755.94910137129</v>
      </c>
      <c r="AD11" s="83">
        <f>'中情景（2001-2060, 2020RMB）'!AD11*$B$73</f>
        <v>60103.173315091582</v>
      </c>
      <c r="AE11" s="86">
        <f>'中情景（2001-2060, 2020RMB）'!AE11*$B$73</f>
        <v>63457.876934002714</v>
      </c>
      <c r="AF11" s="85">
        <f>'中情景（2001-2060, 2020RMB）'!AF11*$B$73</f>
        <v>67016.83963899927</v>
      </c>
      <c r="AG11" s="83">
        <f>'中情景（2001-2060, 2020RMB）'!AG11*$B$73</f>
        <v>70813.327580887504</v>
      </c>
      <c r="AH11" s="83">
        <f>'中情景（2001-2060, 2020RMB）'!AH11*$B$73</f>
        <v>74830.254319812346</v>
      </c>
      <c r="AI11" s="83">
        <f>'中情景（2001-2060, 2020RMB）'!AI11*$B$73</f>
        <v>79043.713676188054</v>
      </c>
      <c r="AJ11" s="238">
        <f>'中情景（2001-2060, 2020RMB）'!AJ11*$B$73</f>
        <v>83421.926556705977</v>
      </c>
      <c r="AK11" s="85">
        <f>'中情景（2001-2060, 2020RMB）'!AK11*$B$73</f>
        <v>87930.450411791404</v>
      </c>
      <c r="AL11" s="83">
        <f>'中情景（2001-2060, 2020RMB）'!AL11*$B$73</f>
        <v>92552.593715457479</v>
      </c>
      <c r="AM11" s="83">
        <f>'中情景（2001-2060, 2020RMB）'!AM11*$B$73</f>
        <v>97275.199447217863</v>
      </c>
      <c r="AN11" s="83">
        <f>'中情景（2001-2060, 2020RMB）'!AN11*$B$73</f>
        <v>102083.04005144631</v>
      </c>
      <c r="AO11" s="86">
        <f>'中情景（2001-2060, 2020RMB）'!AO11*$B$73</f>
        <v>106958.75893849524</v>
      </c>
      <c r="AP11" s="85">
        <f>'中情景（2001-2060, 2020RMB）'!AP11*$B$73</f>
        <v>111882.83661637519</v>
      </c>
      <c r="AQ11" s="83">
        <f>'中情景（2001-2060, 2020RMB）'!AQ11*$B$73</f>
        <v>116833.58550351342</v>
      </c>
      <c r="AR11" s="83">
        <f>'中情景（2001-2060, 2020RMB）'!AR11*$B$73</f>
        <v>121787.17740644557</v>
      </c>
      <c r="AS11" s="83">
        <f>'中情景（2001-2060, 2020RMB）'!AS11*$B$73</f>
        <v>126717.70745459395</v>
      </c>
      <c r="AT11" s="86">
        <f>'中情景（2001-2060, 2020RMB）'!AT11*$B$73</f>
        <v>131597.29795207398</v>
      </c>
      <c r="AU11" s="85">
        <f>'中情景（2001-2060, 2020RMB）'!AU11*$B$73</f>
        <v>136396.24512088334</v>
      </c>
      <c r="AV11" s="83">
        <f>'中情景（2001-2060, 2020RMB）'!AV11*$B$73</f>
        <v>141083.21106183194</v>
      </c>
      <c r="AW11" s="83">
        <f>'中情景（2001-2060, 2020RMB）'!AW11*$B$73</f>
        <v>145625.46244498665</v>
      </c>
      <c r="AX11" s="83">
        <f>'中情景（2001-2060, 2020RMB）'!AX11*$B$73</f>
        <v>149989.1564621657</v>
      </c>
      <c r="AY11" s="238">
        <f>'中情景（2001-2060, 2020RMB）'!AY11*$B$73</f>
        <v>154139.67343904701</v>
      </c>
      <c r="AZ11" s="85">
        <f>'中情景（2001-2060, 2020RMB）'!AZ11*$B$73</f>
        <v>158041.99423067982</v>
      </c>
      <c r="BA11" s="83">
        <f>'中情景（2001-2060, 2020RMB）'!BA11*$B$73</f>
        <v>161661.11913698536</v>
      </c>
      <c r="BB11" s="83">
        <f>'中情景（2001-2060, 2020RMB）'!BB11*$B$73</f>
        <v>164962.52360840322</v>
      </c>
      <c r="BC11" s="83">
        <f>'中情景（2001-2060, 2020RMB）'!BC11*$B$73</f>
        <v>167912.64450892975</v>
      </c>
      <c r="BD11" s="86">
        <f>'中情景（2001-2060, 2020RMB）'!BD11*$B$73</f>
        <v>170479.38921509631</v>
      </c>
      <c r="BE11" s="85">
        <f>'中情景（2001-2060, 2020RMB）'!BE11*$B$73</f>
        <v>172632.65841230858</v>
      </c>
      <c r="BF11" s="83">
        <f>'中情景（2001-2060, 2020RMB）'!BF11*$B$73</f>
        <v>174344.87216667042</v>
      </c>
      <c r="BG11" s="83">
        <f>'中情景（2001-2060, 2020RMB）'!BG11*$B$73</f>
        <v>175591.48776575844</v>
      </c>
      <c r="BH11" s="83">
        <f>'中情景（2001-2060, 2020RMB）'!BH11*$B$73</f>
        <v>176351.49700028641</v>
      </c>
      <c r="BI11" s="238">
        <f>'中情景（2001-2060, 2020RMB）'!BI11*$B$73</f>
        <v>176607.89006111465</v>
      </c>
    </row>
    <row r="12" spans="1:61" x14ac:dyDescent="0.2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8"/>
      <c r="X12" s="90"/>
      <c r="Y12" s="90"/>
      <c r="Z12" s="239"/>
      <c r="AA12" s="240"/>
      <c r="AB12" s="90"/>
      <c r="AC12" s="90"/>
      <c r="AD12" s="90"/>
      <c r="AE12" s="239"/>
      <c r="AF12" s="240"/>
      <c r="AG12" s="90"/>
      <c r="AH12" s="90"/>
      <c r="AI12" s="90"/>
      <c r="AJ12" s="239"/>
      <c r="AK12" s="240"/>
      <c r="AL12" s="90"/>
      <c r="AM12" s="90"/>
      <c r="AN12" s="90"/>
      <c r="AO12" s="239"/>
      <c r="AP12" s="240"/>
      <c r="AQ12" s="90"/>
      <c r="AR12" s="90"/>
      <c r="AS12" s="90"/>
      <c r="AT12" s="239"/>
      <c r="AU12" s="240"/>
      <c r="AV12" s="90"/>
      <c r="AW12" s="90"/>
      <c r="AX12" s="90"/>
      <c r="AY12" s="239"/>
      <c r="AZ12" s="240"/>
      <c r="BA12" s="90"/>
      <c r="BB12" s="90"/>
      <c r="BC12" s="90"/>
      <c r="BD12" s="239"/>
      <c r="BE12" s="240"/>
      <c r="BF12" s="90"/>
      <c r="BG12" s="90"/>
      <c r="BH12" s="90"/>
      <c r="BI12" s="239"/>
    </row>
    <row r="13" spans="1:61" x14ac:dyDescent="0.2">
      <c r="A13" s="33" t="s">
        <v>14</v>
      </c>
      <c r="B13" s="34">
        <f>'中情景（2001-2060, 2020RMB）'!B13*$B$73</f>
        <v>11360.305148771144</v>
      </c>
      <c r="C13" s="35">
        <f>'中情景（2001-2060, 2020RMB）'!C13*$B$73</f>
        <v>12298.062693286282</v>
      </c>
      <c r="D13" s="35">
        <f>'中情景（2001-2060, 2020RMB）'!D13*$B$73</f>
        <v>13884.790875628891</v>
      </c>
      <c r="E13" s="35">
        <f>'中情景（2001-2060, 2020RMB）'!E13*$B$73</f>
        <v>15422.095104095906</v>
      </c>
      <c r="F13" s="5">
        <f>'中情景（2001-2060, 2020RMB）'!F13*$B$73</f>
        <v>17592.823233998242</v>
      </c>
      <c r="G13" s="34">
        <f>'中情景（2001-2060, 2020RMB）'!G13*$B$73</f>
        <v>20024.670878731729</v>
      </c>
      <c r="H13" s="35">
        <f>'中情景（2001-2060, 2020RMB）'!H13*$B$73</f>
        <v>22498.315163918967</v>
      </c>
      <c r="I13" s="35">
        <f>'中情景（2001-2060, 2020RMB）'!I13*$B$73</f>
        <v>24625.937654813672</v>
      </c>
      <c r="J13" s="35">
        <f>'中情景（2001-2060, 2020RMB）'!J13*$B$73</f>
        <v>25871.065445139207</v>
      </c>
      <c r="K13" s="5">
        <f>'中情景（2001-2060, 2020RMB）'!K13*$B$73</f>
        <v>28934.018460247236</v>
      </c>
      <c r="L13" s="34">
        <f>'中情景（2001-2060, 2020RMB）'!L13*$B$73</f>
        <v>31652.799458352747</v>
      </c>
      <c r="M13" s="46">
        <f>'中情景（2001-2060, 2020RMB）'!M13*$B$73</f>
        <v>33124.32229745431</v>
      </c>
      <c r="N13" s="46">
        <f>'中情景（2001-2060, 2020RMB）'!N13*$B$73</f>
        <v>34518.444056519606</v>
      </c>
      <c r="O13" s="46">
        <f>'中情景（2001-2060, 2020RMB）'!O13*$B$73</f>
        <v>35827.085847351853</v>
      </c>
      <c r="P13" s="47">
        <f>'中情景（2001-2060, 2020RMB）'!P13*$B$73</f>
        <v>36086.373868234325</v>
      </c>
      <c r="Q13" s="48">
        <f>'中情景（2001-2060, 2020RMB）'!Q13*$B$73</f>
        <v>37149.335570071082</v>
      </c>
      <c r="R13" s="46">
        <f>'中情景（2001-2060, 2020RMB）'!R13*$B$73</f>
        <v>39938.398266727323</v>
      </c>
      <c r="S13" s="46">
        <f>'中情景（2001-2060, 2020RMB）'!S13*$B$73</f>
        <v>42210.749247921012</v>
      </c>
      <c r="T13" s="46">
        <f>'中情景（2001-2060, 2020RMB）'!T13*$B$73</f>
        <v>43185.307729585511</v>
      </c>
      <c r="U13" s="47">
        <f>'中情景（2001-2060, 2020RMB）'!U13*$B$73</f>
        <v>43101.259119279217</v>
      </c>
      <c r="V13" s="48">
        <f>'中情景（2001-2060, 2020RMB）'!V13*$B$73</f>
        <v>49064.409191140723</v>
      </c>
      <c r="W13" s="46">
        <f>'中情景（2001-2060, 2020RMB）'!W13*$B$73</f>
        <v>51734.614096336591</v>
      </c>
      <c r="X13" s="91">
        <f>'中情景（2001-2060, 2020RMB）'!X13*$B$73</f>
        <v>52621.584237688374</v>
      </c>
      <c r="Y13" s="91">
        <f>'中情景（2001-2060, 2020RMB）'!Y13*$B$73</f>
        <v>54817.02456321221</v>
      </c>
      <c r="Z13" s="241">
        <f>'中情景（2001-2060, 2020RMB）'!Z13*$B$73</f>
        <v>57586.480216608106</v>
      </c>
      <c r="AA13" s="93">
        <f>'中情景（2001-2060, 2020RMB）'!AA13*$B$73</f>
        <v>60196.904342194073</v>
      </c>
      <c r="AB13" s="91">
        <f>'中情景（2001-2060, 2020RMB）'!AB13*$B$73</f>
        <v>62505.066894209041</v>
      </c>
      <c r="AC13" s="91">
        <f>'中情景（2001-2060, 2020RMB）'!AC13*$B$73</f>
        <v>64560.134366897844</v>
      </c>
      <c r="AD13" s="91">
        <f>'中情景（2001-2060, 2020RMB）'!AD13*$B$73</f>
        <v>66436.51258711495</v>
      </c>
      <c r="AE13" s="94">
        <f>'中情景（2001-2060, 2020RMB）'!AE13*$B$73</f>
        <v>68229.676191116421</v>
      </c>
      <c r="AF13" s="93">
        <f>'中情景（2001-2060, 2020RMB）'!AF13*$B$73</f>
        <v>70032.727373609247</v>
      </c>
      <c r="AG13" s="91">
        <f>'中情景（2001-2060, 2020RMB）'!AG13*$B$73</f>
        <v>71862.040200833799</v>
      </c>
      <c r="AH13" s="91">
        <f>'中情景（2001-2060, 2020RMB）'!AH13*$B$73</f>
        <v>73711.151907437641</v>
      </c>
      <c r="AI13" s="91">
        <f>'中情景（2001-2060, 2020RMB）'!AI13*$B$73</f>
        <v>75569.706391698302</v>
      </c>
      <c r="AJ13" s="242">
        <f>'中情景（2001-2060, 2020RMB）'!AJ13*$B$73</f>
        <v>77421.907551720418</v>
      </c>
      <c r="AK13" s="93">
        <f>'中情景（2001-2060, 2020RMB）'!AK13*$B$73</f>
        <v>79249.396760280069</v>
      </c>
      <c r="AL13" s="91">
        <f>'中情景（2001-2060, 2020RMB）'!AL13*$B$73</f>
        <v>81044.957704335684</v>
      </c>
      <c r="AM13" s="91">
        <f>'中情景（2001-2060, 2020RMB）'!AM13*$B$73</f>
        <v>82804.687332383895</v>
      </c>
      <c r="AN13" s="91">
        <f>'中情景（2001-2060, 2020RMB）'!AN13*$B$73</f>
        <v>84524.625785954762</v>
      </c>
      <c r="AO13" s="94">
        <f>'中情景（2001-2060, 2020RMB）'!AO13*$B$73</f>
        <v>86200.754322244378</v>
      </c>
      <c r="AP13" s="93">
        <f>'中情景（2001-2060, 2020RMB）'!AP13*$B$73</f>
        <v>87828.997943608483</v>
      </c>
      <c r="AQ13" s="91">
        <f>'中情景（2001-2060, 2020RMB）'!AQ13*$B$73</f>
        <v>89405.233006724782</v>
      </c>
      <c r="AR13" s="91">
        <f>'中情景（2001-2060, 2020RMB）'!AR13*$B$73</f>
        <v>90925.299948083455</v>
      </c>
      <c r="AS13" s="91">
        <f>'中情景（2001-2060, 2020RMB）'!AS13*$B$73</f>
        <v>92385.021144138998</v>
      </c>
      <c r="AT13" s="94">
        <f>'中情景（2001-2060, 2020RMB）'!AT13*$B$73</f>
        <v>93780.223824939007</v>
      </c>
      <c r="AU13" s="93">
        <f>'中情景（2001-2060, 2020RMB）'!AU13*$B$73</f>
        <v>95106.76787875939</v>
      </c>
      <c r="AV13" s="91">
        <f>'中情景（2001-2060, 2020RMB）'!AV13*$B$73</f>
        <v>96360.578320379514</v>
      </c>
      <c r="AW13" s="91">
        <f>'中情景（2001-2060, 2020RMB）'!AW13*$B$73</f>
        <v>97537.682144391874</v>
      </c>
      <c r="AX13" s="91">
        <f>'中情景（2001-2060, 2020RMB）'!AX13*$B$73</f>
        <v>98634.249244098843</v>
      </c>
      <c r="AY13" s="94">
        <f>'中情景（2001-2060, 2020RMB）'!AY13*$B$73</f>
        <v>99646.637042685295</v>
      </c>
      <c r="AZ13" s="93">
        <f>'中情景（2001-2060, 2020RMB）'!AZ13*$B$73</f>
        <v>100571.43845328059</v>
      </c>
      <c r="BA13" s="91">
        <f>'中情景（2001-2060, 2020RMB）'!BA13*$B$73</f>
        <v>101405.53275557811</v>
      </c>
      <c r="BB13" s="91">
        <f>'中情景（2001-2060, 2020RMB）'!BB13*$B$73</f>
        <v>102146.13894705368</v>
      </c>
      <c r="BC13" s="91">
        <f>'中情景（2001-2060, 2020RMB）'!BC13*$B$73</f>
        <v>102790.87109581353</v>
      </c>
      <c r="BD13" s="94">
        <f>'中情景（2001-2060, 2020RMB）'!BD13*$B$73</f>
        <v>103337.79519027997</v>
      </c>
      <c r="BE13" s="93">
        <f>'中情景（2001-2060, 2020RMB）'!BE13*$B$73</f>
        <v>103785.48695032249</v>
      </c>
      <c r="BF13" s="91">
        <f>'中情景（2001-2060, 2020RMB）'!BF13*$B$73</f>
        <v>104133.09003859156</v>
      </c>
      <c r="BG13" s="91">
        <f>'中情景（2001-2060, 2020RMB）'!BG13*$B$73</f>
        <v>104380.37409478321</v>
      </c>
      <c r="BH13" s="91">
        <f>'中情景（2001-2060, 2020RMB）'!BH13*$B$73</f>
        <v>104527.79201591552</v>
      </c>
      <c r="BI13" s="242">
        <f>'中情景（2001-2060, 2020RMB）'!BI13*$B$73</f>
        <v>104576.53593037424</v>
      </c>
    </row>
    <row r="14" spans="1:61" x14ac:dyDescent="0.2">
      <c r="A14" s="49" t="s">
        <v>67</v>
      </c>
      <c r="B14" s="50"/>
      <c r="C14" s="51"/>
      <c r="D14" s="51"/>
      <c r="E14" s="51"/>
      <c r="F14" s="52"/>
      <c r="G14" s="50"/>
      <c r="H14" s="51"/>
      <c r="I14" s="51">
        <f>'中情景（2001-2060, 2020RMB）'!I14*$B$73</f>
        <v>1608.2848584278597</v>
      </c>
      <c r="J14" s="51">
        <f>'中情景（2001-2060, 2020RMB）'!J14*$B$73</f>
        <v>1651.0989121675054</v>
      </c>
      <c r="K14" s="52">
        <f>'中情景（2001-2060, 2020RMB）'!K14*$B$73</f>
        <v>1879.1923219537205</v>
      </c>
      <c r="L14" s="50">
        <f>'中情景（2001-2060, 2020RMB）'!L14*$B$73</f>
        <v>2105.4222125807664</v>
      </c>
      <c r="M14" s="51">
        <f>'中情景（2001-2060, 2020RMB）'!M14*$B$73</f>
        <v>2200.7748797618237</v>
      </c>
      <c r="N14" s="51">
        <f>'中情景（2001-2060, 2020RMB）'!N14*$B$73</f>
        <v>2209.8174876911885</v>
      </c>
      <c r="O14" s="51">
        <f>'中情景（2001-2060, 2020RMB）'!O14*$B$73</f>
        <v>2171.579848017881</v>
      </c>
      <c r="P14" s="51">
        <f>'中情景（2001-2060, 2020RMB）'!P14*$B$73</f>
        <v>2099.3377117375903</v>
      </c>
      <c r="Q14" s="50">
        <f>'中情景（2001-2060, 2020RMB）'!Q14*$B$73</f>
        <v>2017.9816653801363</v>
      </c>
      <c r="R14" s="51">
        <f>'中情景（2001-2060, 2020RMB）'!R14*$B$73</f>
        <v>1999.7266103568845</v>
      </c>
      <c r="S14" s="51">
        <f>'中情景（2001-2060, 2020RMB）'!S14*$B$73</f>
        <v>2034.9296418416018</v>
      </c>
      <c r="T14" s="51">
        <f>'中情景（2001-2060, 2020RMB）'!T14*$B$73</f>
        <v>2069.922408755594</v>
      </c>
      <c r="U14" s="52">
        <f>'中情景（2001-2060, 2020RMB）'!U14*$B$73</f>
        <v>2036.4097192215513</v>
      </c>
      <c r="V14" s="51">
        <f>'中情景（2001-2060, 2020RMB）'!V14*$B$73</f>
        <v>2262.3473207375118</v>
      </c>
      <c r="W14" s="51">
        <f>'中情景（2001-2060, 2020RMB）'!W14*$B$73</f>
        <v>2479.7197729678542</v>
      </c>
      <c r="X14" s="95">
        <f>'中情景（2001-2060, 2020RMB）'!X14*$B$73</f>
        <v>2511.2309860125029</v>
      </c>
      <c r="Y14" s="95">
        <f>'中情景（2001-2060, 2020RMB）'!Y14*$B$73</f>
        <v>2588.1718233453075</v>
      </c>
      <c r="Z14" s="95">
        <f>'中情景（2001-2060, 2020RMB）'!Z14*$B$73</f>
        <v>2683.5107932193919</v>
      </c>
      <c r="AA14" s="97">
        <f>'中情景（2001-2060, 2020RMB）'!AA14*$B$73</f>
        <v>2772.4676776274318</v>
      </c>
      <c r="AB14" s="95">
        <f>'中情景（2001-2060, 2020RMB）'!AB14*$B$73</f>
        <v>2849.7215359028496</v>
      </c>
      <c r="AC14" s="95">
        <f>'中情景（2001-2060, 2020RMB）'!AC14*$B$73</f>
        <v>2915.4038488374872</v>
      </c>
      <c r="AD14" s="95">
        <f>'中情景（2001-2060, 2020RMB）'!AD14*$B$73</f>
        <v>2969.9077854831244</v>
      </c>
      <c r="AE14" s="99">
        <f>'中情景（2001-2060, 2020RMB）'!AE14*$B$73</f>
        <v>3013.8576001694751</v>
      </c>
      <c r="AF14" s="95">
        <f>'中情景（2001-2060, 2020RMB）'!AF14*$B$73</f>
        <v>3048.0092725979275</v>
      </c>
      <c r="AG14" s="95">
        <f>'中情景（2001-2060, 2020RMB）'!AG14*$B$73</f>
        <v>3073.0148880116817</v>
      </c>
      <c r="AH14" s="95">
        <f>'中情景（2001-2060, 2020RMB）'!AH14*$B$73</f>
        <v>3089.5810693759977</v>
      </c>
      <c r="AI14" s="95">
        <f>'中情景（2001-2060, 2020RMB）'!AI14*$B$73</f>
        <v>3098.509289367576</v>
      </c>
      <c r="AJ14" s="243">
        <f>'中情景（2001-2060, 2020RMB）'!AJ14*$B$73</f>
        <v>3100.6733097999718</v>
      </c>
      <c r="AK14" s="97">
        <f>'中情景（2001-2060, 2020RMB）'!AK14*$B$73</f>
        <v>3096.9198825791364</v>
      </c>
      <c r="AL14" s="95">
        <f>'中情景（2001-2060, 2020RMB）'!AL14*$B$73</f>
        <v>3087.8168116608399</v>
      </c>
      <c r="AM14" s="95">
        <f>'中情景（2001-2060, 2020RMB）'!AM14*$B$73</f>
        <v>3073.8774810392688</v>
      </c>
      <c r="AN14" s="95">
        <f>'中情景（2001-2060, 2020RMB）'!AN14*$B$73</f>
        <v>3055.6310833305261</v>
      </c>
      <c r="AO14" s="99">
        <f>'中情景（2001-2060, 2020RMB）'!AO14*$B$73</f>
        <v>3033.6152308814153</v>
      </c>
      <c r="AP14" s="95">
        <f>'中情景（2001-2060, 2020RMB）'!AP14*$B$73</f>
        <v>3008.3693486732477</v>
      </c>
      <c r="AQ14" s="95">
        <f>'中情景（2001-2060, 2020RMB）'!AQ14*$B$73</f>
        <v>2980.4289098320564</v>
      </c>
      <c r="AR14" s="95">
        <f>'中情景（2001-2060, 2020RMB）'!AR14*$B$73</f>
        <v>2950.3205470886423</v>
      </c>
      <c r="AS14" s="95">
        <f>'中情景（2001-2060, 2020RMB）'!AS14*$B$73</f>
        <v>2918.5580495489344</v>
      </c>
      <c r="AT14" s="95">
        <f>'中情景（2001-2060, 2020RMB）'!AT14*$B$73</f>
        <v>2885.6392339705026</v>
      </c>
      <c r="AU14" s="97">
        <f>'中情景（2001-2060, 2020RMB）'!AU14*$B$73</f>
        <v>2852.0436635387155</v>
      </c>
      <c r="AV14" s="95">
        <f>'中情景（2001-2060, 2020RMB）'!AV14*$B$73</f>
        <v>2818.2311748778479</v>
      </c>
      <c r="AW14" s="95">
        <f>'中情景（2001-2060, 2020RMB）'!AW14*$B$73</f>
        <v>2784.6411655755719</v>
      </c>
      <c r="AX14" s="95">
        <f>'中情景（2001-2060, 2020RMB）'!AX14*$B$73</f>
        <v>2751.6925896099651</v>
      </c>
      <c r="AY14" s="99">
        <f>'中情景（2001-2060, 2020RMB）'!AY14*$B$73</f>
        <v>2719.7846064527985</v>
      </c>
      <c r="AZ14" s="97">
        <f>'中情景（2001-2060, 2020RMB）'!AZ14*$B$73</f>
        <v>2689.2978309597565</v>
      </c>
      <c r="BA14" s="95">
        <f>'中情景（2001-2060, 2020RMB）'!BA14*$B$73</f>
        <v>2660.5961351249612</v>
      </c>
      <c r="BB14" s="95">
        <f>'中情景（2001-2060, 2020RMB）'!BB14*$B$73</f>
        <v>2634.0289590710886</v>
      </c>
      <c r="BC14" s="95">
        <f>'中情景（2001-2060, 2020RMB）'!BC14*$B$73</f>
        <v>2609.9340970086669</v>
      </c>
      <c r="BD14" s="99">
        <f>'中情景（2001-2060, 2020RMB）'!BD14*$B$73</f>
        <v>2588.6409341273625</v>
      </c>
      <c r="BE14" s="95">
        <f>'中情景（2001-2060, 2020RMB）'!BE14*$B$73</f>
        <v>2570.4741223514629</v>
      </c>
      <c r="BF14" s="95">
        <f>'中情景（2001-2060, 2020RMB）'!BF14*$B$73</f>
        <v>2555.7576965619651</v>
      </c>
      <c r="BG14" s="95">
        <f>'中情景（2001-2060, 2020RMB）'!BG14*$B$73</f>
        <v>2544.819648319296</v>
      </c>
      <c r="BH14" s="95">
        <f>'中情景（2001-2060, 2020RMB）'!BH14*$B$73</f>
        <v>2537.996991489872</v>
      </c>
      <c r="BI14" s="244">
        <f>'中情景（2001-2060, 2020RMB）'!BI14*$B$73</f>
        <v>2535.6413737940402</v>
      </c>
    </row>
    <row r="15" spans="1:61" x14ac:dyDescent="0.2">
      <c r="A15" s="23" t="s">
        <v>68</v>
      </c>
      <c r="B15" s="53"/>
      <c r="C15" s="54"/>
      <c r="D15" s="54"/>
      <c r="E15" s="54"/>
      <c r="F15" s="55"/>
      <c r="G15" s="53"/>
      <c r="H15" s="54"/>
      <c r="I15" s="54">
        <f>'中情景（2001-2060, 2020RMB）'!I15*$B$73</f>
        <v>1691.9642035906934</v>
      </c>
      <c r="J15" s="54">
        <f>'中情景（2001-2060, 2020RMB）'!J15*$B$73</f>
        <v>1680.8699560030407</v>
      </c>
      <c r="K15" s="55">
        <f>'中情景（2001-2060, 2020RMB）'!K15*$B$73</f>
        <v>1629.0528811988204</v>
      </c>
      <c r="L15" s="53">
        <f>'中情景（2001-2060, 2020RMB）'!L15*$B$73</f>
        <v>1645.1568841099402</v>
      </c>
      <c r="M15" s="54">
        <f>'中情景（2001-2060, 2020RMB）'!M15*$B$73</f>
        <v>1616.2967364381511</v>
      </c>
      <c r="N15" s="54">
        <f>'中情景（2001-2060, 2020RMB）'!N15*$B$73</f>
        <v>1570.7335794601238</v>
      </c>
      <c r="O15" s="54">
        <f>'中情景（2001-2060, 2020RMB）'!O15*$B$73</f>
        <v>1558.6134131412034</v>
      </c>
      <c r="P15" s="54">
        <f>'中情景（2001-2060, 2020RMB）'!P15*$B$73</f>
        <v>1540.772253083157</v>
      </c>
      <c r="Q15" s="53">
        <f>'中情景（2001-2060, 2020RMB）'!Q15*$B$73</f>
        <v>1502.1130367157548</v>
      </c>
      <c r="R15" s="54">
        <f>'中情景（2001-2060, 2020RMB）'!R15*$B$73</f>
        <v>1479.4019047376719</v>
      </c>
      <c r="S15" s="54">
        <f>'中情景（2001-2060, 2020RMB）'!S15*$B$73</f>
        <v>1502.499103959708</v>
      </c>
      <c r="T15" s="54">
        <f>'中情景（2001-2060, 2020RMB）'!T15*$B$73</f>
        <v>1502.2602870929002</v>
      </c>
      <c r="U15" s="55">
        <f>'中情景（2001-2060, 2020RMB）'!U15*$B$73</f>
        <v>1460.4994252894223</v>
      </c>
      <c r="V15" s="54">
        <f>'中情景（2001-2060, 2020RMB）'!V15*$B$73</f>
        <v>1579.9619826365199</v>
      </c>
      <c r="W15" s="54">
        <f>'中情景（2001-2060, 2020RMB）'!W15*$B$73</f>
        <v>1694.8545592328228</v>
      </c>
      <c r="X15" s="100">
        <f>'中情景（2001-2060, 2020RMB）'!X15*$B$73</f>
        <v>1706.2383412463837</v>
      </c>
      <c r="Y15" s="100">
        <f>'中情景（2001-2060, 2020RMB）'!Y15*$B$73</f>
        <v>1734.7089359266158</v>
      </c>
      <c r="Z15" s="100">
        <f>'中情景（2001-2060, 2020RMB）'!Z15*$B$73</f>
        <v>1771.7029022629911</v>
      </c>
      <c r="AA15" s="65">
        <f>'中情景（2001-2060, 2020RMB）'!AA15*$B$73</f>
        <v>1809.4989459751675</v>
      </c>
      <c r="AB15" s="100">
        <f>'中情景（2001-2060, 2020RMB）'!AB15*$B$73</f>
        <v>1845.3004440283846</v>
      </c>
      <c r="AC15" s="100">
        <f>'中情景（2001-2060, 2020RMB）'!AC15*$B$73</f>
        <v>1877.5149311348175</v>
      </c>
      <c r="AD15" s="100">
        <f>'中情景（2001-2060, 2020RMB）'!AD15*$B$73</f>
        <v>1904.4673065535642</v>
      </c>
      <c r="AE15" s="66">
        <f>'中情景（2001-2060, 2020RMB）'!AE15*$B$73</f>
        <v>1924.437009374697</v>
      </c>
      <c r="AF15" s="100">
        <f>'中情景（2001-2060, 2020RMB）'!AF15*$B$73</f>
        <v>1936.2399038723736</v>
      </c>
      <c r="AG15" s="100">
        <f>'中情景（2001-2060, 2020RMB）'!AG15*$B$73</f>
        <v>1940.8907158126879</v>
      </c>
      <c r="AH15" s="100">
        <f>'中情景（2001-2060, 2020RMB）'!AH15*$B$73</f>
        <v>1940.0351377307393</v>
      </c>
      <c r="AI15" s="100">
        <f>'中情景（2001-2060, 2020RMB）'!AI15*$B$73</f>
        <v>1935.3737779514531</v>
      </c>
      <c r="AJ15" s="245">
        <f>'中情景（2001-2060, 2020RMB）'!AJ15*$B$73</f>
        <v>1928.6214784789388</v>
      </c>
      <c r="AK15" s="65">
        <f>'中情景（2001-2060, 2020RMB）'!AK15*$B$73</f>
        <v>1921.2104122433593</v>
      </c>
      <c r="AL15" s="100">
        <f>'中情景（2001-2060, 2020RMB）'!AL15*$B$73</f>
        <v>1913.4739155003513</v>
      </c>
      <c r="AM15" s="100">
        <f>'中情景（2001-2060, 2020RMB）'!AM15*$B$73</f>
        <v>1905.4716366670448</v>
      </c>
      <c r="AN15" s="100">
        <f>'中情景（2001-2060, 2020RMB）'!AN15*$B$73</f>
        <v>1897.2624190823874</v>
      </c>
      <c r="AO15" s="66">
        <f>'中情景（2001-2060, 2020RMB）'!AO15*$B$73</f>
        <v>1888.9042299556008</v>
      </c>
      <c r="AP15" s="100">
        <f>'中情景（2001-2060, 2020RMB）'!AP15*$B$73</f>
        <v>1880.4541071336107</v>
      </c>
      <c r="AQ15" s="100">
        <f>'中情景（2001-2060, 2020RMB）'!AQ15*$B$73</f>
        <v>1871.9681232548078</v>
      </c>
      <c r="AR15" s="100">
        <f>'中情景（2001-2060, 2020RMB）'!AR15*$B$73</f>
        <v>1863.5013668194267</v>
      </c>
      <c r="AS15" s="100">
        <f>'中情景（2001-2060, 2020RMB）'!AS15*$B$73</f>
        <v>1855.107939684166</v>
      </c>
      <c r="AT15" s="100">
        <f>'中情景（2001-2060, 2020RMB）'!AT15*$B$73</f>
        <v>1846.8409704795167</v>
      </c>
      <c r="AU15" s="65">
        <f>'中情景（2001-2060, 2020RMB）'!AU15*$B$73</f>
        <v>1838.7526434529138</v>
      </c>
      <c r="AV15" s="100">
        <f>'中情景（2001-2060, 2020RMB）'!AV15*$B$73</f>
        <v>1830.8942422577873</v>
      </c>
      <c r="AW15" s="100">
        <f>'中情景（2001-2060, 2020RMB）'!AW15*$B$73</f>
        <v>1823.3162082378469</v>
      </c>
      <c r="AX15" s="100">
        <f>'中情景（2001-2060, 2020RMB）'!AX15*$B$73</f>
        <v>1816.0682127969178</v>
      </c>
      <c r="AY15" s="66">
        <f>'中情景（2001-2060, 2020RMB）'!AY15*$B$73</f>
        <v>1809.1992434965464</v>
      </c>
      <c r="AZ15" s="65">
        <f>'中情景（2001-2060, 2020RMB）'!AZ15*$B$73</f>
        <v>1802.7577035865402</v>
      </c>
      <c r="BA15" s="100">
        <f>'中情景（2001-2060, 2020RMB）'!BA15*$B$73</f>
        <v>1796.7915247467515</v>
      </c>
      <c r="BB15" s="100">
        <f>'中情景（2001-2060, 2020RMB）'!BB15*$B$73</f>
        <v>1791.3482929019497</v>
      </c>
      <c r="BC15" s="100">
        <f>'中情景（2001-2060, 2020RMB）'!BC15*$B$73</f>
        <v>1786.475387065308</v>
      </c>
      <c r="BD15" s="66">
        <f>'中情景（2001-2060, 2020RMB）'!BD15*$B$73</f>
        <v>1782.2201312699012</v>
      </c>
      <c r="BE15" s="100">
        <f>'中情景（2001-2060, 2020RMB）'!BE15*$B$73</f>
        <v>1778.6299597619761</v>
      </c>
      <c r="BF15" s="100">
        <f>'中情景（2001-2060, 2020RMB）'!BF15*$B$73</f>
        <v>1775.7525957548548</v>
      </c>
      <c r="BG15" s="100">
        <f>'中情景（2001-2060, 2020RMB）'!BG15*$B$73</f>
        <v>1773.6362441788722</v>
      </c>
      <c r="BH15" s="100">
        <f>'中情景（2001-2060, 2020RMB）'!BH15*$B$73</f>
        <v>1772.3297990114797</v>
      </c>
      <c r="BI15" s="246">
        <f>'中情景（2001-2060, 2020RMB）'!BI15*$B$73</f>
        <v>1771.8830659334328</v>
      </c>
    </row>
    <row r="16" spans="1:61" x14ac:dyDescent="0.2">
      <c r="A16" s="23" t="s">
        <v>69</v>
      </c>
      <c r="B16" s="53"/>
      <c r="C16" s="54"/>
      <c r="D16" s="54"/>
      <c r="E16" s="54"/>
      <c r="F16" s="55"/>
      <c r="G16" s="53"/>
      <c r="H16" s="54"/>
      <c r="I16" s="54">
        <f>'中情景（2001-2060, 2020RMB）'!I16*$B$73</f>
        <v>281.41760114748359</v>
      </c>
      <c r="J16" s="54">
        <f>'中情景（2001-2060, 2020RMB）'!J16*$B$73</f>
        <v>334.25967698073606</v>
      </c>
      <c r="K16" s="55">
        <f>'中情景（2001-2060, 2020RMB）'!K16*$B$73</f>
        <v>391.47300839708839</v>
      </c>
      <c r="L16" s="53">
        <f>'中情景（2001-2060, 2020RMB）'!L16*$B$73</f>
        <v>451.39057847242503</v>
      </c>
      <c r="M16" s="54">
        <f>'中情景（2001-2060, 2020RMB）'!M16*$B$73</f>
        <v>518.24351654025588</v>
      </c>
      <c r="N16" s="54">
        <f>'中情景（2001-2060, 2020RMB）'!N16*$B$73</f>
        <v>566.15782799022406</v>
      </c>
      <c r="O16" s="54">
        <f>'中情景（2001-2060, 2020RMB）'!O16*$B$73</f>
        <v>600.32741241287295</v>
      </c>
      <c r="P16" s="54">
        <f>'中情景（2001-2060, 2020RMB）'!P16*$B$73</f>
        <v>583.77347861042574</v>
      </c>
      <c r="Q16" s="53">
        <f>'中情景（2001-2060, 2020RMB）'!Q16*$B$73</f>
        <v>554.88373631663364</v>
      </c>
      <c r="R16" s="54">
        <f>'中情景（2001-2060, 2020RMB）'!R16*$B$73</f>
        <v>545.93253708691338</v>
      </c>
      <c r="S16" s="54">
        <f>'中情景（2001-2060, 2020RMB）'!S16*$B$73</f>
        <v>518.03577854326159</v>
      </c>
      <c r="T16" s="54">
        <f>'中情景（2001-2060, 2020RMB）'!T16*$B$73</f>
        <v>534.93551856059025</v>
      </c>
      <c r="U16" s="55">
        <f>'中情景（2001-2060, 2020RMB）'!U16*$B$73</f>
        <v>509.19798397796114</v>
      </c>
      <c r="V16" s="103">
        <f>'中情景（2001-2060, 2020RMB）'!V16*$B$73</f>
        <v>548.19732663518835</v>
      </c>
      <c r="W16" s="103">
        <f>'中情景（2001-2060, 2020RMB）'!W16*$B$73</f>
        <v>629.2703042869897</v>
      </c>
      <c r="X16" s="100">
        <f>'中情景（2001-2060, 2020RMB）'!X16*$B$73</f>
        <v>629.89258081025139</v>
      </c>
      <c r="Y16" s="100">
        <f>'中情景（2001-2060, 2020RMB）'!Y16*$B$73</f>
        <v>632.06167543513368</v>
      </c>
      <c r="Z16" s="100">
        <f>'中情景（2001-2060, 2020RMB）'!Z16*$B$73</f>
        <v>636.2443376875035</v>
      </c>
      <c r="AA16" s="65">
        <f>'中情景（2001-2060, 2020RMB）'!AA16*$B$73</f>
        <v>642.72318568675905</v>
      </c>
      <c r="AB16" s="100">
        <f>'中情景（2001-2060, 2020RMB）'!AB16*$B$73</f>
        <v>650.95154484768011</v>
      </c>
      <c r="AC16" s="100">
        <f>'中情景（2001-2060, 2020RMB）'!AC16*$B$73</f>
        <v>660.15112629385976</v>
      </c>
      <c r="AD16" s="100">
        <f>'中情景（2001-2060, 2020RMB）'!AD16*$B$73</f>
        <v>669.50440668393537</v>
      </c>
      <c r="AE16" s="66">
        <f>'中情景（2001-2060, 2020RMB）'!AE16*$B$73</f>
        <v>678.14760007306143</v>
      </c>
      <c r="AF16" s="100">
        <f>'中情景（2001-2060, 2020RMB）'!AF16*$B$73</f>
        <v>685.30595850174325</v>
      </c>
      <c r="AG16" s="100">
        <f>'中情景（2001-2060, 2020RMB）'!AG16*$B$73</f>
        <v>690.71155407929143</v>
      </c>
      <c r="AH16" s="100">
        <f>'中情景（2001-2060, 2020RMB）'!AH16*$B$73</f>
        <v>694.23536167040243</v>
      </c>
      <c r="AI16" s="100">
        <f>'中情景（2001-2060, 2020RMB）'!AI16*$B$73</f>
        <v>695.76151377103213</v>
      </c>
      <c r="AJ16" s="245">
        <f>'中情景（2001-2060, 2020RMB）'!AJ16*$B$73</f>
        <v>695.19012796728271</v>
      </c>
      <c r="AK16" s="65">
        <f>'中情景（2001-2060, 2020RMB）'!AK16*$B$73</f>
        <v>692.48432039864861</v>
      </c>
      <c r="AL16" s="100">
        <f>'中情景（2001-2060, 2020RMB）'!AL16*$B$73</f>
        <v>687.80312446615915</v>
      </c>
      <c r="AM16" s="100">
        <f>'中情景（2001-2060, 2020RMB）'!AM16*$B$73</f>
        <v>681.36318093323234</v>
      </c>
      <c r="AN16" s="100">
        <f>'中情景（2001-2060, 2020RMB）'!AN16*$B$73</f>
        <v>673.38891325784346</v>
      </c>
      <c r="AO16" s="66">
        <f>'中情景（2001-2060, 2020RMB）'!AO16*$B$73</f>
        <v>664.10769131231268</v>
      </c>
      <c r="AP16" s="100">
        <f>'中情景（2001-2060, 2020RMB）'!AP16*$B$73</f>
        <v>653.74558904585638</v>
      </c>
      <c r="AQ16" s="100">
        <f>'中情景（2001-2060, 2020RMB）'!AQ16*$B$73</f>
        <v>642.52378934198612</v>
      </c>
      <c r="AR16" s="100">
        <f>'中情景（2001-2060, 2020RMB）'!AR16*$B$73</f>
        <v>630.65565812058014</v>
      </c>
      <c r="AS16" s="100">
        <f>'中情景（2001-2060, 2020RMB）'!AS16*$B$73</f>
        <v>618.34448329642953</v>
      </c>
      <c r="AT16" s="100">
        <f>'中情景（2001-2060, 2020RMB）'!AT16*$B$73</f>
        <v>605.78185298816834</v>
      </c>
      <c r="AU16" s="65">
        <f>'中情景（2001-2060, 2020RMB）'!AU16*$B$73</f>
        <v>593.14663146040732</v>
      </c>
      <c r="AV16" s="100">
        <f>'中情景（2001-2060, 2020RMB）'!AV16*$B$73</f>
        <v>580.60448047193211</v>
      </c>
      <c r="AW16" s="100">
        <f>'中情景（2001-2060, 2020RMB）'!AW16*$B$73</f>
        <v>568.30786757721546</v>
      </c>
      <c r="AX16" s="100">
        <f>'中情景（2001-2060, 2020RMB）'!AX16*$B$73</f>
        <v>556.39650093625983</v>
      </c>
      <c r="AY16" s="66">
        <f>'中情景（2001-2060, 2020RMB）'!AY16*$B$73</f>
        <v>544.99813171315918</v>
      </c>
      <c r="AZ16" s="65">
        <f>'中情景（2001-2060, 2020RMB）'!AZ16*$B$73</f>
        <v>534.22966956513085</v>
      </c>
      <c r="BA16" s="100">
        <f>'中情景（2001-2060, 2020RMB）'!BA16*$B$73</f>
        <v>524.19856346053768</v>
      </c>
      <c r="BB16" s="100">
        <f>'中情景（2001-2060, 2020RMB）'!BB16*$B$73</f>
        <v>515.00440861391462</v>
      </c>
      <c r="BC16" s="100">
        <f>'中情景（2001-2060, 2020RMB）'!BC16*$B$73</f>
        <v>506.74075028909897</v>
      </c>
      <c r="BD16" s="66">
        <f>'中情景（2001-2060, 2020RMB）'!BD16*$B$73</f>
        <v>499.49706632244352</v>
      </c>
      <c r="BE16" s="100">
        <f>'中情景（2001-2060, 2020RMB）'!BE16*$B$73</f>
        <v>493.3609223170991</v>
      </c>
      <c r="BF16" s="100">
        <f>'中情景（2001-2060, 2020RMB）'!BF16*$B$73</f>
        <v>488.42030656475498</v>
      </c>
      <c r="BG16" s="100">
        <f>'中情景（2001-2060, 2020RMB）'!BG16*$B$73</f>
        <v>484.76616603142139</v>
      </c>
      <c r="BH16" s="100">
        <f>'中情景（2001-2060, 2020RMB）'!BH16*$B$73</f>
        <v>482.49518054283607</v>
      </c>
      <c r="BI16" s="246">
        <f>'中情景（2001-2060, 2020RMB）'!BI16*$B$73</f>
        <v>481.71283016678939</v>
      </c>
    </row>
    <row r="17" spans="1:61" x14ac:dyDescent="0.2">
      <c r="A17" s="23" t="s">
        <v>70</v>
      </c>
      <c r="B17" s="53"/>
      <c r="C17" s="54"/>
      <c r="D17" s="54"/>
      <c r="E17" s="54"/>
      <c r="F17" s="55"/>
      <c r="G17" s="53"/>
      <c r="H17" s="54"/>
      <c r="I17" s="54">
        <f>'中情景（2001-2060, 2020RMB）'!I17*$B$73</f>
        <v>180.55744315966231</v>
      </c>
      <c r="J17" s="54">
        <f>'中情景（2001-2060, 2020RMB）'!J17*$B$73</f>
        <v>205.04721531755015</v>
      </c>
      <c r="K17" s="55">
        <f>'中情景（2001-2060, 2020RMB）'!K17*$B$73</f>
        <v>221.42629294097941</v>
      </c>
      <c r="L17" s="53">
        <f>'中情景（2001-2060, 2020RMB）'!L17*$B$73</f>
        <v>245.74268226384467</v>
      </c>
      <c r="M17" s="54">
        <f>'中情景（2001-2060, 2020RMB）'!M17*$B$73</f>
        <v>269.73914786371449</v>
      </c>
      <c r="N17" s="54">
        <f>'中情景（2001-2060, 2020RMB）'!N17*$B$73</f>
        <v>280.58464392128678</v>
      </c>
      <c r="O17" s="54">
        <f>'中情景（2001-2060, 2020RMB）'!O17*$B$73</f>
        <v>288.91075657785944</v>
      </c>
      <c r="P17" s="54">
        <f>'中情景（2001-2060, 2020RMB）'!P17*$B$73</f>
        <v>285.87774026638181</v>
      </c>
      <c r="Q17" s="53">
        <f>'中情景（2001-2060, 2020RMB）'!Q17*$B$73</f>
        <v>285.95841694819694</v>
      </c>
      <c r="R17" s="54">
        <f>'中情景（2001-2060, 2020RMB）'!R17*$B$73</f>
        <v>279.02983095396297</v>
      </c>
      <c r="S17" s="54">
        <f>'中情景（2001-2060, 2020RMB）'!S17*$B$73</f>
        <v>281.99704316943155</v>
      </c>
      <c r="T17" s="54">
        <f>'中情景（2001-2060, 2020RMB）'!T17*$B$73</f>
        <v>280.04897528340433</v>
      </c>
      <c r="U17" s="55">
        <f>'中情景（2001-2060, 2020RMB）'!U17*$B$73</f>
        <v>270.36761575125257</v>
      </c>
      <c r="V17" s="103">
        <f>'中情景（2001-2060, 2020RMB）'!V17*$B$73</f>
        <v>276.71830453233645</v>
      </c>
      <c r="W17" s="103">
        <f>'中情景（2001-2060, 2020RMB）'!W17*$B$73</f>
        <v>295.71646681740617</v>
      </c>
      <c r="X17" s="100">
        <f>'中情景（2001-2060, 2020RMB）'!X17*$B$73</f>
        <v>294.1376507701853</v>
      </c>
      <c r="Y17" s="100">
        <f>'中情景（2001-2060, 2020RMB）'!Y17*$B$73</f>
        <v>290.80992620206314</v>
      </c>
      <c r="Z17" s="100">
        <f>'中情景（2001-2060, 2020RMB）'!Z17*$B$73</f>
        <v>287.80692565142397</v>
      </c>
      <c r="AA17" s="65">
        <f>'中情景（2001-2060, 2020RMB）'!AA17*$B$73</f>
        <v>286.69247605087742</v>
      </c>
      <c r="AB17" s="100">
        <f>'中情景（2001-2060, 2020RMB）'!AB17*$B$73</f>
        <v>287.27835988140106</v>
      </c>
      <c r="AC17" s="100">
        <f>'中情景（2001-2060, 2020RMB）'!AC17*$B$73</f>
        <v>288.96772248904483</v>
      </c>
      <c r="AD17" s="100">
        <f>'中情景（2001-2060, 2020RMB）'!AD17*$B$73</f>
        <v>291.16810887011394</v>
      </c>
      <c r="AE17" s="66">
        <f>'中情景（2001-2060, 2020RMB）'!AE17*$B$73</f>
        <v>293.27467882014287</v>
      </c>
      <c r="AF17" s="100">
        <f>'中情景（2001-2060, 2020RMB）'!AF17*$B$73</f>
        <v>294.76404110438563</v>
      </c>
      <c r="AG17" s="100">
        <f>'中情景（2001-2060, 2020RMB）'!AG17*$B$73</f>
        <v>295.4983349824621</v>
      </c>
      <c r="AH17" s="100">
        <f>'中情景（2001-2060, 2020RMB）'!AH17*$B$73</f>
        <v>295.44200652363924</v>
      </c>
      <c r="AI17" s="100">
        <f>'中情景（2001-2060, 2020RMB）'!AI17*$B$73</f>
        <v>294.56570859563072</v>
      </c>
      <c r="AJ17" s="245">
        <f>'中情景（2001-2060, 2020RMB）'!AJ17*$B$73</f>
        <v>292.84710588288578</v>
      </c>
      <c r="AK17" s="65">
        <f>'中情景（2001-2060, 2020RMB）'!AK17*$B$73</f>
        <v>290.28917760614405</v>
      </c>
      <c r="AL17" s="100">
        <f>'中情景（2001-2060, 2020RMB）'!AL17*$B$73</f>
        <v>286.97192922503984</v>
      </c>
      <c r="AM17" s="100">
        <f>'中情景（2001-2060, 2020RMB）'!AM17*$B$73</f>
        <v>282.99609601357332</v>
      </c>
      <c r="AN17" s="100">
        <f>'中情景（2001-2060, 2020RMB）'!AN17*$B$73</f>
        <v>278.46314066105487</v>
      </c>
      <c r="AO17" s="66">
        <f>'中情景（2001-2060, 2020RMB）'!AO17*$B$73</f>
        <v>273.47335981489988</v>
      </c>
      <c r="AP17" s="100">
        <f>'中情景（2001-2060, 2020RMB）'!AP17*$B$73</f>
        <v>268.12429220115456</v>
      </c>
      <c r="AQ17" s="100">
        <f>'中情景（2001-2060, 2020RMB）'!AQ17*$B$73</f>
        <v>262.50943567332791</v>
      </c>
      <c r="AR17" s="100">
        <f>'中情景（2001-2060, 2020RMB）'!AR17*$B$73</f>
        <v>256.71726846036347</v>
      </c>
      <c r="AS17" s="100">
        <f>'中情景（2001-2060, 2020RMB）'!AS17*$B$73</f>
        <v>250.8305602938436</v>
      </c>
      <c r="AT17" s="100">
        <f>'中情景（2001-2060, 2020RMB）'!AT17*$B$73</f>
        <v>244.92595200483782</v>
      </c>
      <c r="AU17" s="65">
        <f>'中情景（2001-2060, 2020RMB）'!AU17*$B$73</f>
        <v>239.07377746881804</v>
      </c>
      <c r="AV17" s="100">
        <f>'中情景（2001-2060, 2020RMB）'!AV17*$B$73</f>
        <v>233.33809922282364</v>
      </c>
      <c r="AW17" s="100">
        <f>'中情景（2001-2060, 2020RMB）'!AW17*$B$73</f>
        <v>227.77692840302501</v>
      </c>
      <c r="AX17" s="100">
        <f>'中情景（2001-2060, 2020RMB）'!AX17*$B$73</f>
        <v>222.44260054635384</v>
      </c>
      <c r="AY17" s="66">
        <f>'中情景（2001-2060, 2020RMB）'!AY17*$B$73</f>
        <v>217.38228096041715</v>
      </c>
      <c r="AZ17" s="65">
        <f>'中情景（2001-2060, 2020RMB）'!AZ17*$B$73</f>
        <v>212.63857650649922</v>
      </c>
      <c r="BA17" s="100">
        <f>'中情景（2001-2060, 2020RMB）'!BA17*$B$73</f>
        <v>208.25023451349159</v>
      </c>
      <c r="BB17" s="100">
        <f>'中情景（2001-2060, 2020RMB）'!BB17*$B$73</f>
        <v>204.25291394681838</v>
      </c>
      <c r="BC17" s="100">
        <f>'中情景（2001-2060, 2020RMB）'!BC17*$B$73</f>
        <v>200.68001875206306</v>
      </c>
      <c r="BD17" s="66">
        <f>'中情景（2001-2060, 2020RMB）'!BD17*$B$73</f>
        <v>197.56358839414645</v>
      </c>
      <c r="BE17" s="100">
        <f>'中情景（2001-2060, 2020RMB）'!BE17*$B$73</f>
        <v>194.93524599841768</v>
      </c>
      <c r="BF17" s="100">
        <f>'中情景（2001-2060, 2020RMB）'!BF17*$B$73</f>
        <v>192.82721021433613</v>
      </c>
      <c r="BG17" s="100">
        <f>'中情景（2001-2060, 2020RMB）'!BG17*$B$73</f>
        <v>191.2733830795994</v>
      </c>
      <c r="BH17" s="100">
        <f>'中情景（2001-2060, 2020RMB）'!BH17*$B$73</f>
        <v>190.31053295280404</v>
      </c>
      <c r="BI17" s="246">
        <f>'中情景（2001-2060, 2020RMB）'!BI17*$B$73</f>
        <v>189.97959928332156</v>
      </c>
    </row>
    <row r="18" spans="1:61" x14ac:dyDescent="0.2">
      <c r="A18" s="23" t="s">
        <v>71</v>
      </c>
      <c r="B18" s="53"/>
      <c r="C18" s="54"/>
      <c r="D18" s="54"/>
      <c r="E18" s="54"/>
      <c r="F18" s="55"/>
      <c r="G18" s="53"/>
      <c r="H18" s="54"/>
      <c r="I18" s="54">
        <f>'中情景（2001-2060, 2020RMB）'!I18*$B$73</f>
        <v>102.03795037952338</v>
      </c>
      <c r="J18" s="54">
        <f>'中情景（2001-2060, 2020RMB）'!J18*$B$73</f>
        <v>116.26469469947607</v>
      </c>
      <c r="K18" s="55">
        <f>'中情景（2001-2060, 2020RMB）'!K18*$B$73</f>
        <v>140.90712934413563</v>
      </c>
      <c r="L18" s="53">
        <f>'中情景（2001-2060, 2020RMB）'!L18*$B$73</f>
        <v>167.34812806775255</v>
      </c>
      <c r="M18" s="54">
        <f>'中情景（2001-2060, 2020RMB）'!M18*$B$73</f>
        <v>175.564430846253</v>
      </c>
      <c r="N18" s="54">
        <f>'中情景（2001-2060, 2020RMB）'!N18*$B$73</f>
        <v>186.79289546330421</v>
      </c>
      <c r="O18" s="54">
        <f>'中情景（2001-2060, 2020RMB）'!O18*$B$73</f>
        <v>193.05215160489129</v>
      </c>
      <c r="P18" s="54">
        <f>'中情景（2001-2060, 2020RMB）'!P18*$B$73</f>
        <v>195.23791970177572</v>
      </c>
      <c r="Q18" s="53">
        <f>'中情景（2001-2060, 2020RMB）'!Q18*$B$73</f>
        <v>198.72255310909739</v>
      </c>
      <c r="R18" s="54">
        <f>'中情景（2001-2060, 2020RMB）'!R18*$B$73</f>
        <v>200.34440319082623</v>
      </c>
      <c r="S18" s="54">
        <f>'中情景（2001-2060, 2020RMB）'!S18*$B$73</f>
        <v>202.27538939889473</v>
      </c>
      <c r="T18" s="54">
        <f>'中情景（2001-2060, 2020RMB）'!T18*$B$73</f>
        <v>195.41728536645851</v>
      </c>
      <c r="U18" s="55">
        <f>'中情景（2001-2060, 2020RMB）'!U18*$B$73</f>
        <v>187.90550446643661</v>
      </c>
      <c r="V18" s="54">
        <f>'中情景（2001-2060, 2020RMB）'!V18*$B$73</f>
        <v>210.31859201206336</v>
      </c>
      <c r="W18" s="54">
        <f>'中情景（2001-2060, 2020RMB）'!W18*$B$73</f>
        <v>211.08457143053002</v>
      </c>
      <c r="X18" s="100">
        <f>'中情景（2001-2060, 2020RMB）'!X18*$B$73</f>
        <v>210.12414567642969</v>
      </c>
      <c r="Y18" s="100">
        <f>'中情景（2001-2060, 2020RMB）'!Y18*$B$73</f>
        <v>208.13098816104608</v>
      </c>
      <c r="Z18" s="100">
        <f>'中情景（2001-2060, 2020RMB）'!Z18*$B$73</f>
        <v>206.41555059783059</v>
      </c>
      <c r="AA18" s="65">
        <f>'中情景（2001-2060, 2020RMB）'!AA18*$B$73</f>
        <v>205.96531291842248</v>
      </c>
      <c r="AB18" s="100">
        <f>'中情景（2001-2060, 2020RMB）'!AB18*$B$73</f>
        <v>206.62513076633348</v>
      </c>
      <c r="AC18" s="100">
        <f>'中情景（2001-2060, 2020RMB）'!AC18*$B$73</f>
        <v>207.96895747809296</v>
      </c>
      <c r="AD18" s="100">
        <f>'中情景（2001-2060, 2020RMB）'!AD18*$B$73</f>
        <v>209.57001388642831</v>
      </c>
      <c r="AE18" s="66">
        <f>'中情景（2001-2060, 2020RMB）'!AE18*$B$73</f>
        <v>210.99101424879433</v>
      </c>
      <c r="AF18" s="100">
        <f>'中情景（2001-2060, 2020RMB）'!AF18*$B$73</f>
        <v>211.85971023390974</v>
      </c>
      <c r="AG18" s="100">
        <f>'中情景（2001-2060, 2020RMB）'!AG18*$B$73</f>
        <v>212.10635025979539</v>
      </c>
      <c r="AH18" s="100">
        <f>'中情景（2001-2060, 2020RMB）'!AH18*$B$73</f>
        <v>211.7422910155949</v>
      </c>
      <c r="AI18" s="100">
        <f>'中情景（2001-2060, 2020RMB）'!AI18*$B$73</f>
        <v>210.78414504587991</v>
      </c>
      <c r="AJ18" s="245">
        <f>'中情景（2001-2060, 2020RMB）'!AJ18*$B$73</f>
        <v>209.25335324168321</v>
      </c>
      <c r="AK18" s="65">
        <f>'中情景（2001-2060, 2020RMB）'!AK18*$B$73</f>
        <v>207.1818810431202</v>
      </c>
      <c r="AL18" s="100">
        <f>'中情景（2001-2060, 2020RMB）'!AL18*$B$73</f>
        <v>204.6296150979251</v>
      </c>
      <c r="AM18" s="100">
        <f>'中情景（2001-2060, 2020RMB）'!AM18*$B$73</f>
        <v>201.66384044333591</v>
      </c>
      <c r="AN18" s="100">
        <f>'中情景（2001-2060, 2020RMB）'!AN18*$B$73</f>
        <v>198.35167442162319</v>
      </c>
      <c r="AO18" s="66">
        <f>'中情景（2001-2060, 2020RMB）'!AO18*$B$73</f>
        <v>194.75896609983215</v>
      </c>
      <c r="AP18" s="100">
        <f>'中情景（2001-2060, 2020RMB）'!AP18*$B$73</f>
        <v>190.94938428122211</v>
      </c>
      <c r="AQ18" s="100">
        <f>'中情景（2001-2060, 2020RMB）'!AQ18*$B$73</f>
        <v>186.98369492566897</v>
      </c>
      <c r="AR18" s="100">
        <f>'中情景（2001-2060, 2020RMB）'!AR18*$B$73</f>
        <v>182.91922240470947</v>
      </c>
      <c r="AS18" s="100">
        <f>'中情景（2001-2060, 2020RMB）'!AS18*$B$73</f>
        <v>178.80948405723194</v>
      </c>
      <c r="AT18" s="100">
        <f>'中情景（2001-2060, 2020RMB）'!AT18*$B$73</f>
        <v>174.70398395514101</v>
      </c>
      <c r="AU18" s="65">
        <f>'中情景（2001-2060, 2020RMB）'!AU18*$B$73</f>
        <v>170.64814954151819</v>
      </c>
      <c r="AV18" s="100">
        <f>'中情景（2001-2060, 2020RMB）'!AV18*$B$73</f>
        <v>166.68339372967324</v>
      </c>
      <c r="AW18" s="100">
        <f>'中情景（2001-2060, 2020RMB）'!AW18*$B$73</f>
        <v>162.84728498758668</v>
      </c>
      <c r="AX18" s="100">
        <f>'中情景（2001-2060, 2020RMB）'!AX18*$B$73</f>
        <v>159.17380870700865</v>
      </c>
      <c r="AY18" s="66">
        <f>'中情景（2001-2060, 2020RMB）'!AY18*$B$73</f>
        <v>155.69370460255442</v>
      </c>
      <c r="AZ18" s="65">
        <f>'中情景（2001-2060, 2020RMB）'!AZ18*$B$73</f>
        <v>152.43486685081328</v>
      </c>
      <c r="BA18" s="100">
        <f>'中情景（2001-2060, 2020RMB）'!BA18*$B$73</f>
        <v>149.42279603218989</v>
      </c>
      <c r="BB18" s="100">
        <f>'中情景（2001-2060, 2020RMB）'!BB18*$B$73</f>
        <v>146.68109457578214</v>
      </c>
      <c r="BC18" s="100">
        <f>'中情景（2001-2060, 2020RMB）'!BC18*$B$73</f>
        <v>144.2320002577097</v>
      </c>
      <c r="BD18" s="66">
        <f>'中情景（2001-2060, 2020RMB）'!BD18*$B$73</f>
        <v>142.09695532645102</v>
      </c>
      <c r="BE18" s="100">
        <f>'中情景（2001-2060, 2020RMB）'!BE18*$B$73</f>
        <v>140.29721201992834</v>
      </c>
      <c r="BF18" s="100">
        <f>'中情景（2001-2060, 2020RMB）'!BF18*$B$73</f>
        <v>138.8544786292554</v>
      </c>
      <c r="BG18" s="100">
        <f>'中情景（2001-2060, 2020RMB）'!BG18*$B$73</f>
        <v>137.79161392262088</v>
      </c>
      <c r="BH18" s="100">
        <f>'中情景（2001-2060, 2020RMB）'!BH18*$B$73</f>
        <v>137.13338178123033</v>
      </c>
      <c r="BI18" s="246">
        <f>'中情景（2001-2060, 2020RMB）'!BI18*$B$73</f>
        <v>136.90728247739753</v>
      </c>
    </row>
    <row r="19" spans="1:61" x14ac:dyDescent="0.2">
      <c r="A19" s="23" t="s">
        <v>72</v>
      </c>
      <c r="B19" s="53"/>
      <c r="C19" s="54"/>
      <c r="D19" s="54"/>
      <c r="E19" s="54"/>
      <c r="F19" s="55"/>
      <c r="G19" s="53"/>
      <c r="H19" s="54"/>
      <c r="I19" s="54">
        <f>'中情景（2001-2060, 2020RMB）'!I19*$B$73</f>
        <v>85.717112951651657</v>
      </c>
      <c r="J19" s="54">
        <f>'中情景（2001-2060, 2020RMB）'!J19*$B$73</f>
        <v>97.654765552391325</v>
      </c>
      <c r="K19" s="55">
        <f>'中情景（2001-2060, 2020RMB）'!K19*$B$73</f>
        <v>109.73871815817594</v>
      </c>
      <c r="L19" s="53">
        <f>'中情景（2001-2060, 2020RMB）'!L19*$B$73</f>
        <v>123.65277982158658</v>
      </c>
      <c r="M19" s="54">
        <f>'中情景（2001-2060, 2020RMB）'!M19*$B$73</f>
        <v>134.43243577545192</v>
      </c>
      <c r="N19" s="54">
        <f>'中情景（2001-2060, 2020RMB）'!N19*$B$73</f>
        <v>134.21856221675833</v>
      </c>
      <c r="O19" s="54">
        <f>'中情景（2001-2060, 2020RMB）'!O19*$B$73</f>
        <v>124.43271801437129</v>
      </c>
      <c r="P19" s="54">
        <f>'中情景（2001-2060, 2020RMB）'!P19*$B$73</f>
        <v>104.00226953853614</v>
      </c>
      <c r="Q19" s="53">
        <f>'中情景（2001-2060, 2020RMB）'!Q19*$B$73</f>
        <v>86.777594969769794</v>
      </c>
      <c r="R19" s="54">
        <f>'中情景（2001-2060, 2020RMB）'!R19*$B$73</f>
        <v>105.31676501870939</v>
      </c>
      <c r="S19" s="54">
        <f>'中情景（2001-2060, 2020RMB）'!S19*$B$73</f>
        <v>129.92618703400919</v>
      </c>
      <c r="T19" s="54">
        <f>'中情景（2001-2060, 2020RMB）'!T19*$B$73</f>
        <v>152.45423045719491</v>
      </c>
      <c r="U19" s="55">
        <f>'中情景（2001-2060, 2020RMB）'!U19*$B$73</f>
        <v>128.89647919768316</v>
      </c>
      <c r="V19" s="54">
        <f>'中情景（2001-2060, 2020RMB）'!V19*$B$73</f>
        <v>141.72115138199769</v>
      </c>
      <c r="W19" s="54">
        <f>'中情景（2001-2060, 2020RMB）'!W19*$B$73</f>
        <v>157.64154113199345</v>
      </c>
      <c r="X19" s="100">
        <f>'中情景（2001-2060, 2020RMB）'!X19*$B$73</f>
        <v>162.97645167935116</v>
      </c>
      <c r="Y19" s="100">
        <f>'中情景（2001-2060, 2020RMB）'!Y19*$B$73</f>
        <v>176.53831695863434</v>
      </c>
      <c r="Z19" s="100">
        <f>'中情景（2001-2060, 2020RMB）'!Z19*$B$73</f>
        <v>194.46452681635</v>
      </c>
      <c r="AA19" s="65">
        <f>'中情景（2001-2060, 2020RMB）'!AA19*$B$73</f>
        <v>212.57251998045564</v>
      </c>
      <c r="AB19" s="100">
        <f>'中情景（2001-2060, 2020RMB）'!AB19*$B$73</f>
        <v>229.94287355275719</v>
      </c>
      <c r="AC19" s="100">
        <f>'中情景（2001-2060, 2020RMB）'!AC19*$B$73</f>
        <v>246.78022814016293</v>
      </c>
      <c r="AD19" s="100">
        <f>'中情景（2001-2060, 2020RMB）'!AD19*$B$73</f>
        <v>263.45704246858418</v>
      </c>
      <c r="AE19" s="66">
        <f>'中情景（2001-2060, 2020RMB）'!AE19*$B$73</f>
        <v>280.5109227862103</v>
      </c>
      <c r="AF19" s="100">
        <f>'中情景（2001-2060, 2020RMB）'!AF19*$B$73</f>
        <v>298.49014780591364</v>
      </c>
      <c r="AG19" s="100">
        <f>'中情景（2001-2060, 2020RMB）'!AG19*$B$73</f>
        <v>317.41199327835051</v>
      </c>
      <c r="AH19" s="100">
        <f>'中情景（2001-2060, 2020RMB）'!AH19*$B$73</f>
        <v>337.10942434593414</v>
      </c>
      <c r="AI19" s="100">
        <f>'中情景（2001-2060, 2020RMB）'!AI19*$B$73</f>
        <v>357.36647555282235</v>
      </c>
      <c r="AJ19" s="245">
        <f>'中情景（2001-2060, 2020RMB）'!AJ19*$B$73</f>
        <v>377.91419131170198</v>
      </c>
      <c r="AK19" s="65">
        <f>'中情景（2001-2060, 2020RMB）'!AK19*$B$73</f>
        <v>398.47249664326819</v>
      </c>
      <c r="AL19" s="100">
        <f>'中情景（2001-2060, 2020RMB）'!AL19*$B$73</f>
        <v>418.90078730900336</v>
      </c>
      <c r="AM19" s="100">
        <f>'中情景（2001-2060, 2020RMB）'!AM19*$B$73</f>
        <v>439.09829780897553</v>
      </c>
      <c r="AN19" s="100">
        <f>'中情景（2001-2060, 2020RMB）'!AN19*$B$73</f>
        <v>458.96562279170968</v>
      </c>
      <c r="AO19" s="66">
        <f>'中情景（2001-2060, 2020RMB）'!AO19*$B$73</f>
        <v>478.40583068667831</v>
      </c>
      <c r="AP19" s="100">
        <f>'中情景（2001-2060, 2020RMB）'!AP19*$B$73</f>
        <v>497.32552431243533</v>
      </c>
      <c r="AQ19" s="100">
        <f>'中情景（2001-2060, 2020RMB）'!AQ19*$B$73</f>
        <v>515.63583104426641</v>
      </c>
      <c r="AR19" s="100">
        <f>'中情景（2001-2060, 2020RMB）'!AR19*$B$73</f>
        <v>533.25330726654761</v>
      </c>
      <c r="AS19" s="100">
        <f>'中情景（2001-2060, 2020RMB）'!AS19*$B$73</f>
        <v>550.10074425368612</v>
      </c>
      <c r="AT19" s="100">
        <f>'中情景（2001-2060, 2020RMB）'!AT19*$B$73</f>
        <v>566.10786523580509</v>
      </c>
      <c r="AU19" s="65">
        <f>'中情景（2001-2060, 2020RMB）'!AU19*$B$73</f>
        <v>581.21190612653618</v>
      </c>
      <c r="AV19" s="100">
        <f>'中情景（2001-2060, 2020RMB）'!AV19*$B$73</f>
        <v>595.35807513854286</v>
      </c>
      <c r="AW19" s="100">
        <f>'中情景（2001-2060, 2020RMB）'!AW19*$B$73</f>
        <v>608.49988921031513</v>
      </c>
      <c r="AX19" s="100">
        <f>'中情景（2001-2060, 2020RMB）'!AX19*$B$73</f>
        <v>620.59938774614091</v>
      </c>
      <c r="AY19" s="66">
        <f>'中情景（2001-2060, 2020RMB）'!AY19*$B$73</f>
        <v>631.62722656887775</v>
      </c>
      <c r="AZ19" s="65">
        <f>'中情景（2001-2060, 2020RMB）'!AZ19*$B$73</f>
        <v>641.56265715256563</v>
      </c>
      <c r="BA19" s="100">
        <f>'中情景（2001-2060, 2020RMB）'!BA19*$B$73</f>
        <v>650.39339809968078</v>
      </c>
      <c r="BB19" s="100">
        <f>'中情景（2001-2060, 2020RMB）'!BB19*$B$73</f>
        <v>658.11540742846285</v>
      </c>
      <c r="BC19" s="100">
        <f>'中情景（2001-2060, 2020RMB）'!BC19*$B$73</f>
        <v>664.73256552299461</v>
      </c>
      <c r="BD19" s="66">
        <f>'中情景（2001-2060, 2020RMB）'!BD19*$B$73</f>
        <v>670.25627956656308</v>
      </c>
      <c r="BE19" s="100">
        <f>'中情景（2001-2060, 2020RMB）'!BE19*$B$73</f>
        <v>674.70502093179505</v>
      </c>
      <c r="BF19" s="100">
        <f>'中情景（2001-2060, 2020RMB）'!BF19*$B$73</f>
        <v>678.10380735134174</v>
      </c>
      <c r="BG19" s="100">
        <f>'中情景（2001-2060, 2020RMB）'!BG19*$B$73</f>
        <v>680.48364176080236</v>
      </c>
      <c r="BH19" s="100">
        <f>'中情景（2001-2060, 2020RMB）'!BH19*$B$73</f>
        <v>681.88091951675813</v>
      </c>
      <c r="BI19" s="246">
        <f>'中情景（2001-2060, 2020RMB）'!BI19*$B$73</f>
        <v>682.33681527749911</v>
      </c>
    </row>
    <row r="20" spans="1:61" x14ac:dyDescent="0.2">
      <c r="A20" s="23" t="s">
        <v>73</v>
      </c>
      <c r="B20" s="53"/>
      <c r="C20" s="54"/>
      <c r="D20" s="54"/>
      <c r="E20" s="54"/>
      <c r="F20" s="55"/>
      <c r="G20" s="53"/>
      <c r="H20" s="54"/>
      <c r="I20" s="54">
        <f>'中情景（2001-2060, 2020RMB）'!I20*$B$73</f>
        <v>0.57954863718673966</v>
      </c>
      <c r="J20" s="54">
        <f>'中情景（2001-2060, 2020RMB）'!J20*$B$73</f>
        <v>0.78396292295007353</v>
      </c>
      <c r="K20" s="55">
        <f>'中情景（2001-2060, 2020RMB）'!K20*$B$73</f>
        <v>0.91891072406341079</v>
      </c>
      <c r="L20" s="53">
        <f>'中情景（2001-2060, 2020RMB）'!L20*$B$73</f>
        <v>1.0842791521723463</v>
      </c>
      <c r="M20" s="54">
        <f>'中情景（2001-2060, 2020RMB）'!M20*$B$73</f>
        <v>1.0889994158201428</v>
      </c>
      <c r="N20" s="54">
        <f>'中情景（2001-2060, 2020RMB）'!N20*$B$73</f>
        <v>1.1648549132551371</v>
      </c>
      <c r="O20" s="54">
        <f>'中情景（2001-2060, 2020RMB）'!O20*$B$73</f>
        <v>1.0832759500273152</v>
      </c>
      <c r="P20" s="54">
        <f>'中情景（2001-2060, 2020RMB）'!P20*$B$73</f>
        <v>1.0523770744126235</v>
      </c>
      <c r="Q20" s="53">
        <f>'中情景（2001-2060, 2020RMB）'!Q20*$B$73</f>
        <v>0.91094818874093397</v>
      </c>
      <c r="R20" s="54">
        <f>'中情景（2001-2060, 2020RMB）'!R20*$B$73</f>
        <v>1.0539272289753696</v>
      </c>
      <c r="S20" s="54">
        <f>'中情景（2001-2060, 2020RMB）'!S20*$B$73</f>
        <v>1.0808756323636981</v>
      </c>
      <c r="T20" s="54">
        <f>'中情景（2001-2060, 2020RMB）'!T20*$B$73</f>
        <v>1.0817459755270802</v>
      </c>
      <c r="U20" s="55">
        <f>'中情景（2001-2060, 2020RMB）'!U20*$B$73</f>
        <v>1.0579535148456456</v>
      </c>
      <c r="V20" s="54">
        <f>'中情景（2001-2060, 2020RMB）'!V20*$B$73</f>
        <v>0.98256465864026232</v>
      </c>
      <c r="W20" s="103">
        <f>'中情景（2001-2060, 2020RMB）'!W20*$B$73</f>
        <v>1.2755981295838204</v>
      </c>
      <c r="X20" s="100">
        <f>'中情景（2001-2060, 2020RMB）'!X20*$B$73</f>
        <v>1.2942347181586167</v>
      </c>
      <c r="Y20" s="100">
        <f>'中情景（2001-2060, 2020RMB）'!Y20*$B$73</f>
        <v>1.3410686254331099</v>
      </c>
      <c r="Z20" s="100">
        <f>'中情景（2001-2060, 2020RMB）'!Z20*$B$73</f>
        <v>1.4022918321693845</v>
      </c>
      <c r="AA20" s="65">
        <f>'中情景（2001-2060, 2020RMB）'!AA20*$B$73</f>
        <v>1.4651224820949282</v>
      </c>
      <c r="AB20" s="100">
        <f>'中情景（2001-2060, 2020RMB）'!AB20*$B$73</f>
        <v>1.526892084138175</v>
      </c>
      <c r="AC20" s="100">
        <f>'中情景（2001-2060, 2020RMB）'!AC20*$B$73</f>
        <v>1.5877437560671503</v>
      </c>
      <c r="AD20" s="100">
        <f>'中情景（2001-2060, 2020RMB）'!AD20*$B$73</f>
        <v>1.6478926566269259</v>
      </c>
      <c r="AE20" s="66">
        <f>'中情景（2001-2060, 2020RMB）'!AE20*$B$73</f>
        <v>1.7076255114462595</v>
      </c>
      <c r="AF20" s="100">
        <f>'中情景（2001-2060, 2020RMB）'!AF20*$B$73</f>
        <v>1.7671047132891022</v>
      </c>
      <c r="AG20" s="100">
        <f>'中情景（2001-2060, 2020RMB）'!AG20*$B$73</f>
        <v>1.825729300794749</v>
      </c>
      <c r="AH20" s="100">
        <f>'中情景（2001-2060, 2020RMB）'!AH20*$B$73</f>
        <v>1.8826318319662261</v>
      </c>
      <c r="AI20" s="100">
        <f>'中情景（2001-2060, 2020RMB）'!AI20*$B$73</f>
        <v>1.9368669281069362</v>
      </c>
      <c r="AJ20" s="245">
        <f>'中情景（2001-2060, 2020RMB）'!AJ20*$B$73</f>
        <v>1.9874216025811891</v>
      </c>
      <c r="AK20" s="65">
        <f>'中情景（2001-2060, 2020RMB）'!AK20*$B$73</f>
        <v>2.033401142198076</v>
      </c>
      <c r="AL20" s="100">
        <f>'中情景（2001-2060, 2020RMB）'!AL20*$B$73</f>
        <v>2.0745891224008668</v>
      </c>
      <c r="AM20" s="100">
        <f>'中情景（2001-2060, 2020RMB）'!AM20*$B$73</f>
        <v>2.110992953005383</v>
      </c>
      <c r="AN20" s="100">
        <f>'中情景（2001-2060, 2020RMB）'!AN20*$B$73</f>
        <v>2.1426774645907591</v>
      </c>
      <c r="AO20" s="66">
        <f>'中情景（2001-2060, 2020RMB）'!AO20*$B$73</f>
        <v>2.1697606532055316</v>
      </c>
      <c r="AP20" s="100">
        <f>'中情景（2001-2060, 2020RMB）'!AP20*$B$73</f>
        <v>2.192408833551283</v>
      </c>
      <c r="AQ20" s="100">
        <f>'中情景（2001-2060, 2020RMB）'!AQ20*$B$73</f>
        <v>2.2108313848391457</v>
      </c>
      <c r="AR20" s="100">
        <f>'中情景（2001-2060, 2020RMB）'!AR20*$B$73</f>
        <v>2.2252752658067014</v>
      </c>
      <c r="AS20" s="100">
        <f>'中情景（2001-2060, 2020RMB）'!AS20*$B$73</f>
        <v>2.2360194629323353</v>
      </c>
      <c r="AT20" s="100">
        <f>'中情景（2001-2060, 2020RMB）'!AT20*$B$73</f>
        <v>2.2433695198610626</v>
      </c>
      <c r="AU20" s="65">
        <f>'中情景（2001-2060, 2020RMB）'!AU20*$B$73</f>
        <v>2.2476522776168735</v>
      </c>
      <c r="AV20" s="100">
        <f>'中情景（2001-2060, 2020RMB）'!AV20*$B$73</f>
        <v>2.2492109354118992</v>
      </c>
      <c r="AW20" s="100">
        <f>'中情景（2001-2060, 2020RMB）'!AW20*$B$73</f>
        <v>2.2484005217566656</v>
      </c>
      <c r="AX20" s="100">
        <f>'中情景（2001-2060, 2020RMB）'!AX20*$B$73</f>
        <v>2.2455838459809652</v>
      </c>
      <c r="AY20" s="66">
        <f>'中情景（2001-2060, 2020RMB）'!AY20*$B$73</f>
        <v>2.2411279818968075</v>
      </c>
      <c r="AZ20" s="65">
        <f>'中情景（2001-2060, 2020RMB）'!AZ20*$B$73</f>
        <v>2.2354013187293447</v>
      </c>
      <c r="BA20" s="100">
        <f>'中情景（2001-2060, 2020RMB）'!BA20*$B$73</f>
        <v>2.228771200018663</v>
      </c>
      <c r="BB20" s="100">
        <f>'中情景（2001-2060, 2020RMB）'!BB20*$B$73</f>
        <v>2.2216021592329205</v>
      </c>
      <c r="BC20" s="100">
        <f>'中情景（2001-2060, 2020RMB）'!BC20*$B$73</f>
        <v>2.2142547514940771</v>
      </c>
      <c r="BD20" s="66">
        <f>'中情景（2001-2060, 2020RMB）'!BD20*$B$73</f>
        <v>2.2070849741703711</v>
      </c>
      <c r="BE20" s="100">
        <f>'中情景（2001-2060, 2020RMB）'!BE20*$B$73</f>
        <v>2.2004442651324552</v>
      </c>
      <c r="BF20" s="100">
        <f>'中情景（2001-2060, 2020RMB）'!BF20*$B$73</f>
        <v>2.1946800661536501</v>
      </c>
      <c r="BG20" s="100">
        <f>'中情景（2001-2060, 2020RMB）'!BG20*$B$73</f>
        <v>2.1901369401862487</v>
      </c>
      <c r="BH20" s="100">
        <f>'中情景（2001-2060, 2020RMB）'!BH20*$B$73</f>
        <v>2.1871582349922249</v>
      </c>
      <c r="BI20" s="246">
        <f>'中情景（2001-2060, 2020RMB）'!BI20*$B$73</f>
        <v>2.186088291796918</v>
      </c>
    </row>
    <row r="21" spans="1:61" x14ac:dyDescent="0.2">
      <c r="A21" s="23" t="s">
        <v>74</v>
      </c>
      <c r="B21" s="53"/>
      <c r="C21" s="54"/>
      <c r="D21" s="54"/>
      <c r="E21" s="54"/>
      <c r="F21" s="55"/>
      <c r="G21" s="53"/>
      <c r="H21" s="54"/>
      <c r="I21" s="54">
        <f>'中情景（2001-2060, 2020RMB）'!I21*$B$73</f>
        <v>833.39094027453166</v>
      </c>
      <c r="J21" s="54">
        <f>'中情景（2001-2060, 2020RMB）'!J21*$B$73</f>
        <v>915.6170524396332</v>
      </c>
      <c r="K21" s="55">
        <f>'中情景（2001-2060, 2020RMB）'!K21*$B$73</f>
        <v>1022.5445517944347</v>
      </c>
      <c r="L21" s="53">
        <f>'中情景（2001-2060, 2020RMB）'!L21*$B$73</f>
        <v>1121.0818054996585</v>
      </c>
      <c r="M21" s="54">
        <f>'中情景（2001-2060, 2020RMB）'!M21*$B$73</f>
        <v>1212.4105737013122</v>
      </c>
      <c r="N21" s="54">
        <f>'中情景（2001-2060, 2020RMB）'!N21*$B$73</f>
        <v>1260.0066459506525</v>
      </c>
      <c r="O21" s="54">
        <f>'中情景（2001-2060, 2020RMB）'!O21*$B$73</f>
        <v>1301.0202924060955</v>
      </c>
      <c r="P21" s="54">
        <f>'中情景（2001-2060, 2020RMB）'!P21*$B$73</f>
        <v>1302.1734929795896</v>
      </c>
      <c r="Q21" s="53">
        <f>'中情景（2001-2060, 2020RMB）'!Q21*$B$73</f>
        <v>1348.2887559727169</v>
      </c>
      <c r="R21" s="54">
        <f>'中情景（2001-2060, 2020RMB）'!R21*$B$73</f>
        <v>1457.5547709704783</v>
      </c>
      <c r="S21" s="54">
        <f>'中情景（2001-2060, 2020RMB）'!S21*$B$73</f>
        <v>1536.9110032013343</v>
      </c>
      <c r="T21" s="54">
        <f>'中情景（2001-2060, 2020RMB）'!T21*$B$73</f>
        <v>1509.993620350115</v>
      </c>
      <c r="U21" s="55">
        <f>'中情景（2001-2060, 2020RMB）'!U21*$B$73</f>
        <v>1438.8034978249595</v>
      </c>
      <c r="V21" s="54">
        <f>'中情景（2001-2060, 2020RMB）'!V21*$B$73</f>
        <v>1613.4179608362692</v>
      </c>
      <c r="W21" s="54">
        <f>'中情景（2001-2060, 2020RMB）'!W21*$B$73</f>
        <v>1650.4342918518221</v>
      </c>
      <c r="X21" s="100">
        <f>'中情景（2001-2060, 2020RMB）'!X21*$B$73</f>
        <v>1657.1193252337439</v>
      </c>
      <c r="Y21" s="100">
        <f>'中情景（2001-2060, 2020RMB）'!Y21*$B$73</f>
        <v>1675.1149668917751</v>
      </c>
      <c r="Z21" s="100">
        <f>'中情景（2001-2060, 2020RMB）'!Z21*$B$73</f>
        <v>1701.4024711354391</v>
      </c>
      <c r="AA21" s="65">
        <f>'中情景（2001-2060, 2020RMB）'!AA21*$B$73</f>
        <v>1733.20618638627</v>
      </c>
      <c r="AB21" s="100">
        <f>'中情景（2001-2060, 2020RMB）'!AB21*$B$73</f>
        <v>1768.7829042232047</v>
      </c>
      <c r="AC21" s="100">
        <f>'中情景（2001-2060, 2020RMB）'!AC21*$B$73</f>
        <v>1806.5632896155912</v>
      </c>
      <c r="AD21" s="100">
        <f>'中情景（2001-2060, 2020RMB）'!AD21*$B$73</f>
        <v>1844.8429214314153</v>
      </c>
      <c r="AE21" s="66">
        <f>'中情景（2001-2060, 2020RMB）'!AE21*$B$73</f>
        <v>1881.7693438152953</v>
      </c>
      <c r="AF21" s="100">
        <f>'中情景（2001-2060, 2020RMB）'!AF21*$B$73</f>
        <v>1915.638324361754</v>
      </c>
      <c r="AG21" s="100">
        <f>'中情景（2001-2060, 2020RMB）'!AG21*$B$73</f>
        <v>1945.8289765994268</v>
      </c>
      <c r="AH21" s="100">
        <f>'中情景（2001-2060, 2020RMB）'!AH21*$B$73</f>
        <v>1972.0133946215485</v>
      </c>
      <c r="AI21" s="100">
        <f>'中情景（2001-2060, 2020RMB）'!AI21*$B$73</f>
        <v>1993.88048159659</v>
      </c>
      <c r="AJ21" s="245">
        <f>'中情景（2001-2060, 2020RMB）'!AJ21*$B$73</f>
        <v>2011.140787532549</v>
      </c>
      <c r="AK21" s="65">
        <f>'中情景（2001-2060, 2020RMB）'!AK21*$B$73</f>
        <v>2023.6135013490043</v>
      </c>
      <c r="AL21" s="100">
        <f>'中情景（2001-2060, 2020RMB）'!AL21*$B$73</f>
        <v>2031.480105917188</v>
      </c>
      <c r="AM21" s="100">
        <f>'中情景（2001-2060, 2020RMB）'!AM21*$B$73</f>
        <v>2035.0415823438304</v>
      </c>
      <c r="AN21" s="100">
        <f>'中情景（2001-2060, 2020RMB）'!AN21*$B$73</f>
        <v>2034.6303005509494</v>
      </c>
      <c r="AO21" s="66">
        <f>'中情景（2001-2060, 2020RMB）'!AO21*$B$73</f>
        <v>2030.603040026092</v>
      </c>
      <c r="AP21" s="100">
        <f>'中情景（2001-2060, 2020RMB）'!AP21*$B$73</f>
        <v>2023.3343645276875</v>
      </c>
      <c r="AQ21" s="100">
        <f>'中情景（2001-2060, 2020RMB）'!AQ21*$B$73</f>
        <v>2013.2104800997336</v>
      </c>
      <c r="AR21" s="100">
        <f>'中情景（2001-2060, 2020RMB）'!AR21*$B$73</f>
        <v>2000.623676370793</v>
      </c>
      <c r="AS21" s="100">
        <f>'中情景（2001-2060, 2020RMB）'!AS21*$B$73</f>
        <v>1985.9674230081152</v>
      </c>
      <c r="AT21" s="100">
        <f>'中情景（2001-2060, 2020RMB）'!AT21*$B$73</f>
        <v>1969.6321673096768</v>
      </c>
      <c r="AU21" s="65">
        <f>'中情景（2001-2060, 2020RMB）'!AU21*$B$73</f>
        <v>1952.00185593899</v>
      </c>
      <c r="AV21" s="100">
        <f>'中情景（2001-2060, 2020RMB）'!AV21*$B$73</f>
        <v>1933.4511842018023</v>
      </c>
      <c r="AW21" s="100">
        <f>'中情景（2001-2060, 2020RMB）'!AW21*$B$73</f>
        <v>1914.3435602842792</v>
      </c>
      <c r="AX21" s="100">
        <f>'中情景（2001-2060, 2020RMB）'!AX21*$B$73</f>
        <v>1895.0297595965224</v>
      </c>
      <c r="AY21" s="66">
        <f>'中情景（2001-2060, 2020RMB）'!AY21*$B$73</f>
        <v>1875.8472357300718</v>
      </c>
      <c r="AZ21" s="65">
        <f>'中情景（2001-2060, 2020RMB）'!AZ21*$B$73</f>
        <v>1857.1200493751019</v>
      </c>
      <c r="BA21" s="100">
        <f>'中情景（2001-2060, 2020RMB）'!BA21*$B$73</f>
        <v>1839.1593746156964</v>
      </c>
      <c r="BB21" s="100">
        <f>'中情景（2001-2060, 2020RMB）'!BB21*$B$73</f>
        <v>1822.2645430575108</v>
      </c>
      <c r="BC21" s="100">
        <f>'中情景（2001-2060, 2020RMB）'!BC21*$B$73</f>
        <v>1806.724589964555</v>
      </c>
      <c r="BD21" s="66">
        <f>'中情景（2001-2060, 2020RMB）'!BD21*$B$73</f>
        <v>1792.8202727362179</v>
      </c>
      <c r="BE21" s="100">
        <f>'中情景（2001-2060, 2020RMB）'!BE21*$B$73</f>
        <v>1780.8265404338647</v>
      </c>
      <c r="BF21" s="100">
        <f>'中情景（2001-2060, 2020RMB）'!BF21*$B$73</f>
        <v>1771.0154435275417</v>
      </c>
      <c r="BG21" s="100">
        <f>'中情景（2001-2060, 2020RMB）'!BG21*$B$73</f>
        <v>1763.6594855237945</v>
      </c>
      <c r="BH21" s="100">
        <f>'中情景（2001-2060, 2020RMB）'!BH21*$B$73</f>
        <v>1759.035432706871</v>
      </c>
      <c r="BI21" s="246">
        <f>'中情景（2001-2060, 2020RMB）'!BI21*$B$73</f>
        <v>1757.4286150545902</v>
      </c>
    </row>
    <row r="22" spans="1:61" x14ac:dyDescent="0.2">
      <c r="A22" s="23" t="s">
        <v>75</v>
      </c>
      <c r="B22" s="53"/>
      <c r="C22" s="54"/>
      <c r="D22" s="54"/>
      <c r="E22" s="54"/>
      <c r="F22" s="55"/>
      <c r="G22" s="53"/>
      <c r="H22" s="54"/>
      <c r="I22" s="54">
        <f>'中情景（2001-2060, 2020RMB）'!I22*$B$73</f>
        <v>391.28880568769222</v>
      </c>
      <c r="J22" s="54">
        <f>'中情景（2001-2060, 2020RMB）'!J22*$B$73</f>
        <v>423.21858349686204</v>
      </c>
      <c r="K22" s="55">
        <f>'中情景（2001-2060, 2020RMB）'!K22*$B$73</f>
        <v>473.46484150296209</v>
      </c>
      <c r="L22" s="53">
        <f>'中情景（2001-2060, 2020RMB）'!L22*$B$73</f>
        <v>532.73845955027809</v>
      </c>
      <c r="M22" s="54">
        <f>'中情景（2001-2060, 2020RMB）'!M22*$B$73</f>
        <v>567.00897566965182</v>
      </c>
      <c r="N22" s="54">
        <f>'中情景（2001-2060, 2020RMB）'!N22*$B$73</f>
        <v>592.50008564898212</v>
      </c>
      <c r="O22" s="54">
        <f>'中情景（2001-2060, 2020RMB）'!O22*$B$73</f>
        <v>616.898584911184</v>
      </c>
      <c r="P22" s="54">
        <f>'中情景（2001-2060, 2020RMB）'!P22*$B$73</f>
        <v>629.15051844987215</v>
      </c>
      <c r="Q22" s="53">
        <f>'中情景（2001-2060, 2020RMB）'!Q22*$B$73</f>
        <v>668.00872114290121</v>
      </c>
      <c r="R22" s="54">
        <f>'中情景（2001-2060, 2020RMB）'!R22*$B$73</f>
        <v>737.69629270652126</v>
      </c>
      <c r="S22" s="54">
        <f>'中情景（2001-2060, 2020RMB）'!S22*$B$73</f>
        <v>783.73618171684529</v>
      </c>
      <c r="T22" s="54">
        <f>'中情景（2001-2060, 2020RMB）'!T22*$B$73</f>
        <v>795.70204914280976</v>
      </c>
      <c r="U22" s="55">
        <f>'中情景（2001-2060, 2020RMB）'!U22*$B$73</f>
        <v>781.27991692211458</v>
      </c>
      <c r="V22" s="54">
        <f>'中情景（2001-2060, 2020RMB）'!V22*$B$73</f>
        <v>878.53711842257519</v>
      </c>
      <c r="W22" s="103">
        <f>'中情景（2001-2060, 2020RMB）'!W22*$B$73</f>
        <v>912.97236037763207</v>
      </c>
      <c r="X22" s="100">
        <f>'中情景（2001-2060, 2020RMB）'!X22*$B$73</f>
        <v>922.53856147366082</v>
      </c>
      <c r="Y22" s="100">
        <f>'中情景（2001-2060, 2020RMB）'!Y22*$B$73</f>
        <v>946.7143737029453</v>
      </c>
      <c r="Z22" s="100">
        <f>'中情景（2001-2060, 2020RMB）'!Z22*$B$73</f>
        <v>978.68194666062448</v>
      </c>
      <c r="AA22" s="65">
        <f>'中情景（2001-2060, 2020RMB）'!AA22*$B$73</f>
        <v>1012.2873602302027</v>
      </c>
      <c r="AB22" s="100">
        <f>'中情景（2001-2060, 2020RMB）'!AB22*$B$73</f>
        <v>1046.0213242189645</v>
      </c>
      <c r="AC22" s="100">
        <f>'中情景（2001-2060, 2020RMB）'!AC22*$B$73</f>
        <v>1079.5865189259073</v>
      </c>
      <c r="AD22" s="100">
        <f>'中情景（2001-2060, 2020RMB）'!AD22*$B$73</f>
        <v>1112.6543277952646</v>
      </c>
      <c r="AE22" s="66">
        <f>'中情景（2001-2060, 2020RMB）'!AE22*$B$73</f>
        <v>1144.8660261854484</v>
      </c>
      <c r="AF22" s="100">
        <f>'中情景（2001-2060, 2020RMB）'!AF22*$B$73</f>
        <v>1175.8612379760559</v>
      </c>
      <c r="AG22" s="100">
        <f>'中情景（2001-2060, 2020RMB）'!AG22*$B$73</f>
        <v>1205.3652786746143</v>
      </c>
      <c r="AH22" s="100">
        <f>'中情景（2001-2060, 2020RMB）'!AH22*$B$73</f>
        <v>1233.1229268333973</v>
      </c>
      <c r="AI22" s="100">
        <f>'中情景（2001-2060, 2020RMB）'!AI22*$B$73</f>
        <v>1258.8762943451727</v>
      </c>
      <c r="AJ22" s="245">
        <f>'中情景（2001-2060, 2020RMB）'!AJ22*$B$73</f>
        <v>1282.3678515327208</v>
      </c>
      <c r="AK22" s="65">
        <f>'中情景（2001-2060, 2020RMB）'!AK22*$B$73</f>
        <v>1303.3890578084131</v>
      </c>
      <c r="AL22" s="100">
        <f>'中情景（2001-2060, 2020RMB）'!AL22*$B$73</f>
        <v>1321.9249980705129</v>
      </c>
      <c r="AM22" s="100">
        <f>'中情景（2001-2060, 2020RMB）'!AM22*$B$73</f>
        <v>1338.0285269949279</v>
      </c>
      <c r="AN22" s="100">
        <f>'中情景（2001-2060, 2020RMB）'!AN22*$B$73</f>
        <v>1351.7745322757135</v>
      </c>
      <c r="AO22" s="66">
        <f>'中情景（2001-2060, 2020RMB）'!AO22*$B$73</f>
        <v>1363.2578086107999</v>
      </c>
      <c r="AP22" s="100">
        <f>'中情景（2001-2060, 2020RMB）'!AP22*$B$73</f>
        <v>1372.5908254205997</v>
      </c>
      <c r="AQ22" s="100">
        <f>'中情景（2001-2060, 2020RMB）'!AQ22*$B$73</f>
        <v>1379.9014471856706</v>
      </c>
      <c r="AR22" s="100">
        <f>'中情景（2001-2060, 2020RMB）'!AR22*$B$73</f>
        <v>1385.3306605001931</v>
      </c>
      <c r="AS22" s="100">
        <f>'中情景（2001-2060, 2020RMB）'!AS22*$B$73</f>
        <v>1389.0303562954318</v>
      </c>
      <c r="AT22" s="100">
        <f>'中情景（2001-2060, 2020RMB）'!AT22*$B$73</f>
        <v>1391.1612094994093</v>
      </c>
      <c r="AU22" s="65">
        <f>'中情景（2001-2060, 2020RMB）'!AU22*$B$73</f>
        <v>1391.8906919516771</v>
      </c>
      <c r="AV22" s="100">
        <f>'中情景（2001-2060, 2020RMB）'!AV22*$B$73</f>
        <v>1391.3912479404576</v>
      </c>
      <c r="AW22" s="100">
        <f>'中情景（2001-2060, 2020RMB）'!AW22*$B$73</f>
        <v>1389.8386554942858</v>
      </c>
      <c r="AX22" s="100">
        <f>'中情景（2001-2060, 2020RMB）'!AX22*$B$73</f>
        <v>1387.4105907245803</v>
      </c>
      <c r="AY22" s="66">
        <f>'中情景（2001-2060, 2020RMB）'!AY22*$B$73</f>
        <v>1384.2854072238179</v>
      </c>
      <c r="AZ22" s="65">
        <f>'中情景（2001-2060, 2020RMB）'!AZ22*$B$73</f>
        <v>1380.6411378857815</v>
      </c>
      <c r="BA22" s="100">
        <f>'中情景（2001-2060, 2020RMB）'!BA22*$B$73</f>
        <v>1376.6547226043053</v>
      </c>
      <c r="BB22" s="100">
        <f>'中情景（2001-2060, 2020RMB）'!BB22*$B$73</f>
        <v>1372.5014621719777</v>
      </c>
      <c r="BC22" s="100">
        <f>'中情景（2001-2060, 2020RMB）'!BC22*$B$73</f>
        <v>1368.3546963619699</v>
      </c>
      <c r="BD22" s="66">
        <f>'中情景（2001-2060, 2020RMB）'!BD22*$B$73</f>
        <v>1364.3857026379842</v>
      </c>
      <c r="BE22" s="100">
        <f>'中情景（2001-2060, 2020RMB）'!BE22*$B$73</f>
        <v>1360.7638111881204</v>
      </c>
      <c r="BF22" s="100">
        <f>'中情景（2001-2060, 2020RMB）'!BF22*$B$73</f>
        <v>1357.6567320006379</v>
      </c>
      <c r="BG22" s="100">
        <f>'中情景（2001-2060, 2020RMB）'!BG22*$B$73</f>
        <v>1355.2310904714693</v>
      </c>
      <c r="BH22" s="100">
        <f>'中情景（2001-2060, 2020RMB）'!BH22*$B$73</f>
        <v>1353.6531695371068</v>
      </c>
      <c r="BI22" s="246">
        <f>'中情景（2001-2060, 2020RMB）'!BI22*$B$73</f>
        <v>1353.0898585514619</v>
      </c>
    </row>
    <row r="23" spans="1:61" x14ac:dyDescent="0.2">
      <c r="A23" s="23" t="s">
        <v>116</v>
      </c>
      <c r="B23" s="53"/>
      <c r="C23" s="54"/>
      <c r="D23" s="54"/>
      <c r="E23" s="54"/>
      <c r="F23" s="55"/>
      <c r="G23" s="53"/>
      <c r="H23" s="54"/>
      <c r="I23" s="54">
        <f>'中情景（2001-2060, 2020RMB）'!I23*$B$73</f>
        <v>416.04114103076466</v>
      </c>
      <c r="J23" s="54">
        <f>'中情景（2001-2060, 2020RMB）'!J23*$B$73</f>
        <v>451.96266195450079</v>
      </c>
      <c r="K23" s="55">
        <f>'中情景（2001-2060, 2020RMB）'!K23*$B$73</f>
        <v>502.98809016179717</v>
      </c>
      <c r="L23" s="53">
        <f>'中情景（2001-2060, 2020RMB）'!L23*$B$73</f>
        <v>574.6573651611958</v>
      </c>
      <c r="M23" s="54">
        <f>'中情景（2001-2060, 2020RMB）'!M23*$B$73</f>
        <v>615.45397266684449</v>
      </c>
      <c r="N23" s="54">
        <f>'中情景（2001-2060, 2020RMB）'!N23*$B$73</f>
        <v>644.29234645209567</v>
      </c>
      <c r="O23" s="54">
        <f>'中情景（2001-2060, 2020RMB）'!O23*$B$73</f>
        <v>657.85186687048679</v>
      </c>
      <c r="P23" s="54">
        <f>'中情景（2001-2060, 2020RMB）'!P23*$B$73</f>
        <v>672.16537230123561</v>
      </c>
      <c r="Q23" s="53">
        <f>'中情景（2001-2060, 2020RMB）'!Q23*$B$73</f>
        <v>708.43265072745317</v>
      </c>
      <c r="R23" s="54">
        <f>'中情景（2001-2060, 2020RMB）'!R23*$B$73</f>
        <v>782.33730119535221</v>
      </c>
      <c r="S23" s="54">
        <f>'中情景（2001-2060, 2020RMB）'!S23*$B$73</f>
        <v>835.83708420068547</v>
      </c>
      <c r="T23" s="54">
        <f>'中情景（2001-2060, 2020RMB）'!T23*$B$73</f>
        <v>855.85139170274385</v>
      </c>
      <c r="U23" s="55">
        <f>'中情景（2001-2060, 2020RMB）'!U23*$B$73</f>
        <v>805.56639983284151</v>
      </c>
      <c r="V23" s="54">
        <f>'中情景（2001-2060, 2020RMB）'!V23*$B$73</f>
        <v>927.65431597354814</v>
      </c>
      <c r="W23" s="54">
        <f>'中情景（2001-2060, 2020RMB）'!W23*$B$73</f>
        <v>1001.7083980576186</v>
      </c>
      <c r="X23" s="100">
        <f>'中情景（2001-2060, 2020RMB）'!X23*$B$73</f>
        <v>1016.9823915609823</v>
      </c>
      <c r="Y23" s="100">
        <f>'中情景（2001-2060, 2020RMB）'!Y23*$B$73</f>
        <v>1055.3754305579657</v>
      </c>
      <c r="Z23" s="100">
        <f>'中情景（2001-2060, 2020RMB）'!Z23*$B$73</f>
        <v>1105.5737995017653</v>
      </c>
      <c r="AA23" s="65">
        <f>'中情景（2001-2060, 2020RMB）'!AA23*$B$73</f>
        <v>1157.044371853063</v>
      </c>
      <c r="AB23" s="100">
        <f>'中情景（2001-2060, 2020RMB）'!AB23*$B$73</f>
        <v>1207.5418548455477</v>
      </c>
      <c r="AC23" s="100">
        <f>'中情景（2001-2060, 2020RMB）'!AC23*$B$73</f>
        <v>1257.1328612161433</v>
      </c>
      <c r="AD23" s="100">
        <f>'中情景（2001-2060, 2020RMB）'!AD23*$B$73</f>
        <v>1305.9419636017383</v>
      </c>
      <c r="AE23" s="66">
        <f>'中情景（2001-2060, 2020RMB）'!AE23*$B$73</f>
        <v>1354.1513049582261</v>
      </c>
      <c r="AF23" s="100">
        <f>'中情景（2001-2060, 2020RMB）'!AF23*$B$73</f>
        <v>1401.9111267396731</v>
      </c>
      <c r="AG23" s="100">
        <f>'中情景（2001-2060, 2020RMB）'!AG23*$B$73</f>
        <v>1449.0484818120112</v>
      </c>
      <c r="AH23" s="100">
        <f>'中情景（2001-2060, 2020RMB）'!AH23*$B$73</f>
        <v>1495.2923610186303</v>
      </c>
      <c r="AI23" s="100">
        <f>'中情景（2001-2060, 2020RMB）'!AI23*$B$73</f>
        <v>1540.3581100174197</v>
      </c>
      <c r="AJ23" s="245">
        <f>'中情景（2001-2060, 2020RMB）'!AJ23*$B$73</f>
        <v>1583.9493580367491</v>
      </c>
      <c r="AK23" s="65">
        <f>'中情景（2001-2060, 2020RMB）'!AK23*$B$73</f>
        <v>1625.7947516596348</v>
      </c>
      <c r="AL23" s="100">
        <f>'中情景（2001-2060, 2020RMB）'!AL23*$B$73</f>
        <v>1665.760695454793</v>
      </c>
      <c r="AM23" s="100">
        <f>'中情景（2001-2060, 2020RMB）'!AM23*$B$73</f>
        <v>1703.7615408902645</v>
      </c>
      <c r="AN23" s="100">
        <f>'中情景（2001-2060, 2020RMB）'!AN23*$B$73</f>
        <v>1739.7272125602549</v>
      </c>
      <c r="AO23" s="66">
        <f>'中情景（2001-2060, 2020RMB）'!AO23*$B$73</f>
        <v>1773.6032966600446</v>
      </c>
      <c r="AP23" s="100">
        <f>'中情景（2001-2060, 2020RMB）'!AP23*$B$73</f>
        <v>1805.3509608048869</v>
      </c>
      <c r="AQ23" s="100">
        <f>'中情景（2001-2060, 2020RMB）'!AQ23*$B$73</f>
        <v>1834.9467169984227</v>
      </c>
      <c r="AR23" s="100">
        <f>'中情景（2001-2060, 2020RMB）'!AR23*$B$73</f>
        <v>1862.3820413690078</v>
      </c>
      <c r="AS23" s="100">
        <f>'中情景（2001-2060, 2020RMB）'!AS23*$B$73</f>
        <v>1887.6628657060028</v>
      </c>
      <c r="AT23" s="100">
        <f>'中情景（2001-2060, 2020RMB）'!AT23*$B$73</f>
        <v>1910.8089568487137</v>
      </c>
      <c r="AU23" s="65">
        <f>'中情景（2001-2060, 2020RMB）'!AU23*$B$73</f>
        <v>1931.8532006207663</v>
      </c>
      <c r="AV23" s="100">
        <f>'中情景（2001-2060, 2020RMB）'!AV23*$B$73</f>
        <v>1950.840807286404</v>
      </c>
      <c r="AW23" s="100">
        <f>'中情景（2001-2060, 2020RMB）'!AW23*$B$73</f>
        <v>1967.8284554596796</v>
      </c>
      <c r="AX23" s="100">
        <f>'中情景（2001-2060, 2020RMB）'!AX23*$B$73</f>
        <v>1982.8833910579956</v>
      </c>
      <c r="AY23" s="66">
        <f>'中情景（2001-2060, 2020RMB）'!AY23*$B$73</f>
        <v>1996.0824972950506</v>
      </c>
      <c r="AZ23" s="65">
        <f>'中情景（2001-2060, 2020RMB）'!AZ23*$B$73</f>
        <v>2007.5113508949717</v>
      </c>
      <c r="BA23" s="100">
        <f>'中情景（2001-2060, 2020RMB）'!BA23*$B$73</f>
        <v>2017.2632787200696</v>
      </c>
      <c r="BB23" s="100">
        <f>'中情景（2001-2060, 2020RMB）'!BB23*$B$73</f>
        <v>2025.4384278801228</v>
      </c>
      <c r="BC23" s="100">
        <f>'中情景（2001-2060, 2020RMB）'!BC23*$B$73</f>
        <v>2032.1428611699766</v>
      </c>
      <c r="BD23" s="66">
        <f>'中情景（2001-2060, 2020RMB）'!BD23*$B$73</f>
        <v>2037.4876884031305</v>
      </c>
      <c r="BE23" s="100">
        <f>'中情景（2001-2060, 2020RMB）'!BE23*$B$73</f>
        <v>2041.5882429048709</v>
      </c>
      <c r="BF23" s="100">
        <f>'中情景（2001-2060, 2020RMB）'!BF23*$B$73</f>
        <v>2044.5633111325233</v>
      </c>
      <c r="BG23" s="100">
        <f>'中情景（2001-2060, 2020RMB）'!BG23*$B$73</f>
        <v>2046.5344221285382</v>
      </c>
      <c r="BH23" s="100">
        <f>'中情景（2001-2060, 2020RMB）'!BH23*$B$73</f>
        <v>2047.6252023104264</v>
      </c>
      <c r="BI23" s="246">
        <f>'中情景（2001-2060, 2020RMB）'!BI23*$B$73</f>
        <v>2047.9607999787663</v>
      </c>
    </row>
    <row r="24" spans="1:61" x14ac:dyDescent="0.2">
      <c r="A24" s="23" t="s">
        <v>117</v>
      </c>
      <c r="B24" s="53"/>
      <c r="C24" s="54"/>
      <c r="D24" s="54"/>
      <c r="E24" s="54"/>
      <c r="F24" s="55"/>
      <c r="G24" s="53"/>
      <c r="H24" s="54"/>
      <c r="I24" s="54">
        <f>'中情景（2001-2060, 2020RMB）'!I24*$B$73</f>
        <v>814.11627430874023</v>
      </c>
      <c r="J24" s="54">
        <f>'中情景（2001-2060, 2020RMB）'!J24*$B$73</f>
        <v>835.01707948040792</v>
      </c>
      <c r="K24" s="55">
        <f>'中情景（2001-2060, 2020RMB）'!K24*$B$73</f>
        <v>907.39414275234458</v>
      </c>
      <c r="L24" s="53">
        <f>'中情景（2001-2060, 2020RMB）'!L24*$B$73</f>
        <v>981.75649437877132</v>
      </c>
      <c r="M24" s="54">
        <f>'中情景（2001-2060, 2020RMB）'!M24*$B$73</f>
        <v>1021.5462277456062</v>
      </c>
      <c r="N24" s="54">
        <f>'中情景（2001-2060, 2020RMB）'!N24*$B$73</f>
        <v>1040.3000235379272</v>
      </c>
      <c r="O24" s="54">
        <f>'中情景（2001-2060, 2020RMB）'!O24*$B$73</f>
        <v>1079.148969615429</v>
      </c>
      <c r="P24" s="54">
        <f>'中情景（2001-2060, 2020RMB）'!P24*$B$73</f>
        <v>1058.6057770282716</v>
      </c>
      <c r="Q24" s="53">
        <f>'中情景（2001-2060, 2020RMB）'!Q24*$B$73</f>
        <v>947.33214392277785</v>
      </c>
      <c r="R24" s="54">
        <f>'中情景（2001-2060, 2020RMB）'!R24*$B$73</f>
        <v>992.46075246780401</v>
      </c>
      <c r="S24" s="54">
        <f>'中情景（2001-2060, 2020RMB）'!S24*$B$73</f>
        <v>1047.4832402189634</v>
      </c>
      <c r="T24" s="54">
        <f>'中情景（2001-2060, 2020RMB）'!T24*$B$73</f>
        <v>1062.4659761973628</v>
      </c>
      <c r="U24" s="55">
        <f>'中情景（2001-2060, 2020RMB）'!U24*$B$73</f>
        <v>1060.6811984790204</v>
      </c>
      <c r="V24" s="54">
        <f>'中情景（2001-2060, 2020RMB）'!V24*$B$73</f>
        <v>1143.0228686473731</v>
      </c>
      <c r="W24" s="54">
        <f>'中情景（2001-2060, 2020RMB）'!W24*$B$73</f>
        <v>1242.3975261070618</v>
      </c>
      <c r="X24" s="100">
        <f>'中情景（2001-2060, 2020RMB）'!X24*$B$73</f>
        <v>1255.1147713217556</v>
      </c>
      <c r="Y24" s="100">
        <f>'中情景（2001-2060, 2020RMB）'!Y24*$B$73</f>
        <v>1287.346335811528</v>
      </c>
      <c r="Z24" s="100">
        <f>'中情景（2001-2060, 2020RMB）'!Z24*$B$73</f>
        <v>1330.1833798292332</v>
      </c>
      <c r="AA24" s="65">
        <f>'中情景（2001-2060, 2020RMB）'!AA24*$B$73</f>
        <v>1375.5975418537757</v>
      </c>
      <c r="AB24" s="100">
        <f>'中情景（2001-2060, 2020RMB）'!AB24*$B$73</f>
        <v>1421.5849052654012</v>
      </c>
      <c r="AC24" s="100">
        <f>'中情景（2001-2060, 2020RMB）'!AC24*$B$73</f>
        <v>1467.7026521915066</v>
      </c>
      <c r="AD24" s="100">
        <f>'中情景（2001-2060, 2020RMB）'!AD24*$B$73</f>
        <v>1513.4551062136179</v>
      </c>
      <c r="AE24" s="66">
        <f>'中情景（2001-2060, 2020RMB）'!AE24*$B$73</f>
        <v>1558.2944365730614</v>
      </c>
      <c r="AF24" s="100">
        <f>'中情景（2001-2060, 2020RMB）'!AF24*$B$73</f>
        <v>1601.6792542361613</v>
      </c>
      <c r="AG24" s="100">
        <f>'中情景（2001-2060, 2020RMB）'!AG24*$B$73</f>
        <v>1643.2590508306741</v>
      </c>
      <c r="AH24" s="100">
        <f>'中情景（2001-2060, 2020RMB）'!AH24*$B$73</f>
        <v>1682.7305599747804</v>
      </c>
      <c r="AI24" s="100">
        <f>'中情景（2001-2060, 2020RMB）'!AI24*$B$73</f>
        <v>1719.7875931576543</v>
      </c>
      <c r="AJ24" s="245">
        <f>'中情景（2001-2060, 2020RMB）'!AJ24*$B$73</f>
        <v>1754.124182244959</v>
      </c>
      <c r="AK24" s="65">
        <f>'中情景（2001-2060, 2020RMB）'!AK24*$B$73</f>
        <v>1785.487606194831</v>
      </c>
      <c r="AL24" s="100">
        <f>'中情景（2001-2060, 2020RMB）'!AL24*$B$73</f>
        <v>1813.8371563522501</v>
      </c>
      <c r="AM24" s="100">
        <f>'中情景（2001-2060, 2020RMB）'!AM24*$B$73</f>
        <v>1839.2075444013974</v>
      </c>
      <c r="AN24" s="100">
        <f>'中情景（2001-2060, 2020RMB）'!AN24*$B$73</f>
        <v>1861.6593589610295</v>
      </c>
      <c r="AO24" s="66">
        <f>'中情景（2001-2060, 2020RMB）'!AO24*$B$73</f>
        <v>1881.277104784187</v>
      </c>
      <c r="AP24" s="100">
        <f>'中情景（2001-2060, 2020RMB）'!AP24*$B$73</f>
        <v>1898.1670818692789</v>
      </c>
      <c r="AQ24" s="100">
        <f>'中情景（2001-2060, 2020RMB）'!AQ24*$B$73</f>
        <v>1912.455160754396</v>
      </c>
      <c r="AR24" s="100">
        <f>'中情景（2001-2060, 2020RMB）'!AR24*$B$73</f>
        <v>1924.2845072835935</v>
      </c>
      <c r="AS24" s="100">
        <f>'中情景（2001-2060, 2020RMB）'!AS24*$B$73</f>
        <v>1933.8133062041611</v>
      </c>
      <c r="AT24" s="100">
        <f>'中情景（2001-2060, 2020RMB）'!AT24*$B$73</f>
        <v>1941.2125283186272</v>
      </c>
      <c r="AU24" s="65">
        <f>'中情景（2001-2060, 2020RMB）'!AU24*$B$73</f>
        <v>1946.6637808077423</v>
      </c>
      <c r="AV24" s="100">
        <f>'中情景（2001-2060, 2020RMB）'!AV24*$B$73</f>
        <v>1950.3572749805796</v>
      </c>
      <c r="AW24" s="100">
        <f>'中情景（2001-2060, 2020RMB）'!AW24*$B$73</f>
        <v>1952.4899402934313</v>
      </c>
      <c r="AX24" s="100">
        <f>'中情景（2001-2060, 2020RMB）'!AX24*$B$73</f>
        <v>1953.2637081854975</v>
      </c>
      <c r="AY24" s="66">
        <f>'中情景（2001-2060, 2020RMB）'!AY24*$B$73</f>
        <v>1952.8839842553175</v>
      </c>
      <c r="AZ24" s="65">
        <f>'中情景（2001-2060, 2020RMB）'!AZ24*$B$73</f>
        <v>1951.5583226698134</v>
      </c>
      <c r="BA24" s="100">
        <f>'中情景（2001-2060, 2020RMB）'!BA24*$B$73</f>
        <v>1949.4953125536601</v>
      </c>
      <c r="BB24" s="100">
        <f>'中情景（2001-2060, 2020RMB）'!BB24*$B$73</f>
        <v>1946.9036825226408</v>
      </c>
      <c r="BC24" s="100">
        <f>'中情景（2001-2060, 2020RMB）'!BC24*$B$73</f>
        <v>1943.9916265503873</v>
      </c>
      <c r="BD24" s="66">
        <f>'中情景（2001-2060, 2020RMB）'!BD24*$B$73</f>
        <v>1940.9663520245172</v>
      </c>
      <c r="BE24" s="100">
        <f>'中情景（2001-2060, 2020RMB）'!BE24*$B$73</f>
        <v>1938.033849171253</v>
      </c>
      <c r="BF24" s="100">
        <f>'中情景（2001-2060, 2020RMB）'!BF24*$B$73</f>
        <v>1935.3988800113755</v>
      </c>
      <c r="BG24" s="100">
        <f>'中情景（2001-2060, 2020RMB）'!BG24*$B$73</f>
        <v>1933.2651846502006</v>
      </c>
      <c r="BH24" s="100">
        <f>'中情景（2001-2060, 2020RMB）'!BH24*$B$73</f>
        <v>1931.8359029931926</v>
      </c>
      <c r="BI24" s="246">
        <f>'中情景（2001-2060, 2020RMB）'!BI24*$B$73</f>
        <v>1931.3142109076775</v>
      </c>
    </row>
    <row r="25" spans="1:61" x14ac:dyDescent="0.2">
      <c r="A25" s="23" t="s">
        <v>78</v>
      </c>
      <c r="B25" s="53"/>
      <c r="C25" s="54"/>
      <c r="D25" s="54"/>
      <c r="E25" s="54"/>
      <c r="F25" s="55"/>
      <c r="G25" s="53"/>
      <c r="H25" s="54"/>
      <c r="I25" s="54">
        <f>'中情景（2001-2060, 2020RMB）'!I25*$B$73</f>
        <v>777.95991739521935</v>
      </c>
      <c r="J25" s="54">
        <f>'中情景（2001-2060, 2020RMB）'!J25*$B$73</f>
        <v>800.14486261054606</v>
      </c>
      <c r="K25" s="55">
        <f>'中情景（2001-2060, 2020RMB）'!K25*$B$73</f>
        <v>867.16819741371125</v>
      </c>
      <c r="L25" s="53">
        <f>'中情景（2001-2060, 2020RMB）'!L25*$B$73</f>
        <v>902.40443183874095</v>
      </c>
      <c r="M25" s="54">
        <f>'中情景（2001-2060, 2020RMB）'!M25*$B$73</f>
        <v>963.89151239458693</v>
      </c>
      <c r="N25" s="54">
        <f>'中情景（2001-2060, 2020RMB）'!N25*$B$73</f>
        <v>995.32175969285993</v>
      </c>
      <c r="O25" s="54">
        <f>'中情景（2001-2060, 2020RMB）'!O25*$B$73</f>
        <v>1018.1773917073065</v>
      </c>
      <c r="P25" s="54">
        <f>'中情景（2001-2060, 2020RMB）'!P25*$B$73</f>
        <v>1033.569172982455</v>
      </c>
      <c r="Q25" s="53">
        <f>'中情景（2001-2060, 2020RMB）'!Q25*$B$73</f>
        <v>1064.120195424287</v>
      </c>
      <c r="R25" s="54">
        <f>'中情景（2001-2060, 2020RMB）'!R25*$B$73</f>
        <v>1120.1978705238769</v>
      </c>
      <c r="S25" s="54">
        <f>'中情景（2001-2060, 2020RMB）'!S25*$B$73</f>
        <v>1126.5331937839655</v>
      </c>
      <c r="T25" s="54">
        <f>'中情景（2001-2060, 2020RMB）'!T25*$B$73</f>
        <v>1100.2861515096881</v>
      </c>
      <c r="U25" s="55">
        <f>'中情景（2001-2060, 2020RMB）'!U25*$B$73</f>
        <v>1071.8283979331518</v>
      </c>
      <c r="V25" s="54">
        <f>'中情景（2001-2060, 2020RMB）'!V25*$B$73</f>
        <v>1131.5999339945606</v>
      </c>
      <c r="W25" s="54">
        <f>'中情景（2001-2060, 2020RMB）'!W25*$B$73</f>
        <v>1118.4784851316513</v>
      </c>
      <c r="X25" s="100">
        <f>'中情景（2001-2060, 2020RMB）'!X25*$B$73</f>
        <v>1121.0180268515626</v>
      </c>
      <c r="Y25" s="100">
        <f>'中情景（2001-2060, 2020RMB）'!Y25*$B$73</f>
        <v>1127.9151221599475</v>
      </c>
      <c r="Z25" s="100">
        <f>'中情景（2001-2060, 2020RMB）'!Z25*$B$73</f>
        <v>1138.1054651399429</v>
      </c>
      <c r="AA25" s="65">
        <f>'中情景（2001-2060, 2020RMB）'!AA25*$B$73</f>
        <v>1150.4426310319086</v>
      </c>
      <c r="AB25" s="100">
        <f>'中情景（2001-2060, 2020RMB）'!AB25*$B$73</f>
        <v>1163.4311289510229</v>
      </c>
      <c r="AC25" s="100">
        <f>'中情景（2001-2060, 2020RMB）'!AC25*$B$73</f>
        <v>1175.4312454167289</v>
      </c>
      <c r="AD25" s="100">
        <f>'中情景（2001-2060, 2020RMB）'!AD25*$B$73</f>
        <v>1184.7376867274302</v>
      </c>
      <c r="AE25" s="66">
        <f>'中情景（2001-2060, 2020RMB）'!AE25*$B$73</f>
        <v>1189.6060953844235</v>
      </c>
      <c r="AF25" s="100">
        <f>'中情景（2001-2060, 2020RMB）'!AF25*$B$73</f>
        <v>1188.7891281467605</v>
      </c>
      <c r="AG25" s="100">
        <f>'中情景（2001-2060, 2020RMB）'!AG25*$B$73</f>
        <v>1183.0418679257107</v>
      </c>
      <c r="AH25" s="100">
        <f>'中情景（2001-2060, 2020RMB）'!AH25*$B$73</f>
        <v>1173.6513674637322</v>
      </c>
      <c r="AI25" s="100">
        <f>'中情景（2001-2060, 2020RMB）'!AI25*$B$73</f>
        <v>1161.9083338532209</v>
      </c>
      <c r="AJ25" s="245">
        <f>'中情景（2001-2060, 2020RMB）'!AJ25*$B$73</f>
        <v>1149.0751851433674</v>
      </c>
      <c r="AK25" s="65">
        <f>'中情景（2001-2060, 2020RMB）'!AK25*$B$73</f>
        <v>1136.1785639750349</v>
      </c>
      <c r="AL25" s="100">
        <f>'中情景（2001-2060, 2020RMB）'!AL25*$B$73</f>
        <v>1123.4526969058313</v>
      </c>
      <c r="AM25" s="100">
        <f>'中情景（2001-2060, 2020RMB）'!AM25*$B$73</f>
        <v>1110.9364590940106</v>
      </c>
      <c r="AN25" s="100">
        <f>'中情景（2001-2060, 2020RMB）'!AN25*$B$73</f>
        <v>1098.6669283575548</v>
      </c>
      <c r="AO25" s="66">
        <f>'中情景（2001-2060, 2020RMB）'!AO25*$B$73</f>
        <v>1086.6794674505777</v>
      </c>
      <c r="AP25" s="100">
        <f>'中情景（2001-2060, 2020RMB）'!AP25*$B$73</f>
        <v>1075.0078180176251</v>
      </c>
      <c r="AQ25" s="100">
        <f>'中情景（2001-2060, 2020RMB）'!AQ25*$B$73</f>
        <v>1063.6842052368215</v>
      </c>
      <c r="AR25" s="100">
        <f>'中情景（2001-2060, 2020RMB）'!AR25*$B$73</f>
        <v>1052.7394522608906</v>
      </c>
      <c r="AS25" s="100">
        <f>'中情景（2001-2060, 2020RMB）'!AS25*$B$73</f>
        <v>1042.2031036714538</v>
      </c>
      <c r="AT25" s="100">
        <f>'中情景（2001-2060, 2020RMB）'!AT25*$B$73</f>
        <v>1032.1035572760338</v>
      </c>
      <c r="AU25" s="65">
        <f>'中情景（2001-2060, 2020RMB）'!AU25*$B$73</f>
        <v>1022.4682036976541</v>
      </c>
      <c r="AV25" s="100">
        <f>'中情景（2001-2060, 2020RMB）'!AV25*$B$73</f>
        <v>1013.3235733335318</v>
      </c>
      <c r="AW25" s="100">
        <f>'中情景（2001-2060, 2020RMB）'!AW25*$B$73</f>
        <v>1004.6954903914204</v>
      </c>
      <c r="AX25" s="100">
        <f>'中情景（2001-2060, 2020RMB）'!AX25*$B$73</f>
        <v>996.6092338498546</v>
      </c>
      <c r="AY25" s="66">
        <f>'中情景（2001-2060, 2020RMB）'!AY25*$B$73</f>
        <v>989.08970533167508</v>
      </c>
      <c r="AZ25" s="65">
        <f>'中情景（2001-2060, 2020RMB）'!AZ25*$B$73</f>
        <v>982.16160402930302</v>
      </c>
      <c r="BA25" s="100">
        <f>'中情景（2001-2060, 2020RMB）'!BA25*$B$73</f>
        <v>975.84960897577889</v>
      </c>
      <c r="BB25" s="100">
        <f>'中情景（2001-2060, 2020RMB）'!BB25*$B$73</f>
        <v>970.17856911865363</v>
      </c>
      <c r="BC25" s="100">
        <f>'中情景（2001-2060, 2020RMB）'!BC25*$B$73</f>
        <v>965.17370182538014</v>
      </c>
      <c r="BD25" s="66">
        <f>'中情景（2001-2060, 2020RMB）'!BD25*$B$73</f>
        <v>960.8608006305667</v>
      </c>
      <c r="BE25" s="100">
        <f>'中情景（2001-2060, 2020RMB）'!BE25*$B$73</f>
        <v>957.26645322913566</v>
      </c>
      <c r="BF25" s="100">
        <f>'中情景（2001-2060, 2020RMB）'!BF25*$B$73</f>
        <v>954.41827092724407</v>
      </c>
      <c r="BG25" s="100">
        <f>'中情景（2001-2060, 2020RMB）'!BG25*$B$73</f>
        <v>952.34513098750438</v>
      </c>
      <c r="BH25" s="100">
        <f>'中情景（2001-2060, 2020RMB）'!BH25*$B$73</f>
        <v>951.07743354957097</v>
      </c>
      <c r="BI25" s="246">
        <f>'中情景（2001-2060, 2020RMB）'!BI25*$B$73</f>
        <v>950.64737507522273</v>
      </c>
    </row>
    <row r="26" spans="1:61" x14ac:dyDescent="0.2">
      <c r="A26" s="23" t="s">
        <v>79</v>
      </c>
      <c r="B26" s="53"/>
      <c r="C26" s="54"/>
      <c r="D26" s="54"/>
      <c r="E26" s="54"/>
      <c r="F26" s="55"/>
      <c r="G26" s="53"/>
      <c r="H26" s="54"/>
      <c r="I26" s="54">
        <f>'中情景（2001-2060, 2020RMB）'!I26*$B$73</f>
        <v>476.7254918794149</v>
      </c>
      <c r="J26" s="54">
        <f>'中情景（2001-2060, 2020RMB）'!J26*$B$73</f>
        <v>496.64690042756814</v>
      </c>
      <c r="K26" s="55">
        <f>'中情景（2001-2060, 2020RMB）'!K26*$B$73</f>
        <v>554.64626925052289</v>
      </c>
      <c r="L26" s="53">
        <f>'中情景（2001-2060, 2020RMB）'!L26*$B$73</f>
        <v>616.08885280120433</v>
      </c>
      <c r="M26" s="54">
        <f>'中情景（2001-2060, 2020RMB）'!M26*$B$73</f>
        <v>628.74162899988778</v>
      </c>
      <c r="N26" s="54">
        <f>'中情景（2001-2060, 2020RMB）'!N26*$B$73</f>
        <v>640.28422178339451</v>
      </c>
      <c r="O26" s="54">
        <f>'中情景（2001-2060, 2020RMB）'!O26*$B$73</f>
        <v>658.05639887173447</v>
      </c>
      <c r="P26" s="54">
        <f>'中情景（2001-2060, 2020RMB）'!P26*$B$73</f>
        <v>651.77235477871579</v>
      </c>
      <c r="Q26" s="53">
        <f>'中情景（2001-2060, 2020RMB）'!Q26*$B$73</f>
        <v>660.22500337453687</v>
      </c>
      <c r="R26" s="54">
        <f>'中情景（2001-2060, 2020RMB）'!R26*$B$73</f>
        <v>707.04711262930834</v>
      </c>
      <c r="S26" s="54">
        <f>'中情景（2001-2060, 2020RMB）'!S26*$B$73</f>
        <v>734.98204225344136</v>
      </c>
      <c r="T26" s="54">
        <f>'中情景（2001-2060, 2020RMB）'!T26*$B$73</f>
        <v>715.02314991124069</v>
      </c>
      <c r="U26" s="55">
        <f>'中情景（2001-2060, 2020RMB）'!U26*$B$73</f>
        <v>629.43608541742412</v>
      </c>
      <c r="V26" s="54">
        <f>'中情景（2001-2060, 2020RMB）'!V26*$B$73</f>
        <v>711.06790152819349</v>
      </c>
      <c r="W26" s="54">
        <f>'中情景（2001-2060, 2020RMB）'!W26*$B$73</f>
        <v>708.60132920643639</v>
      </c>
      <c r="X26" s="100">
        <f>'中情景（2001-2060, 2020RMB）'!X26*$B$73</f>
        <v>710.96291476316605</v>
      </c>
      <c r="Y26" s="100">
        <f>'中情景（2001-2060, 2020RMB）'!Y26*$B$73</f>
        <v>717.12767948930389</v>
      </c>
      <c r="Z26" s="100">
        <f>'中情景（2001-2060, 2020RMB）'!Z26*$B$73</f>
        <v>725.72561297994571</v>
      </c>
      <c r="AA26" s="65">
        <f>'中情景（2001-2060, 2020RMB）'!AA26*$B$73</f>
        <v>735.44375536739517</v>
      </c>
      <c r="AB26" s="100">
        <f>'中情景（2001-2060, 2020RMB）'!AB26*$B$73</f>
        <v>745.26913562928814</v>
      </c>
      <c r="AC26" s="100">
        <f>'中情景（2001-2060, 2020RMB）'!AC26*$B$73</f>
        <v>754.22655614147141</v>
      </c>
      <c r="AD26" s="100">
        <f>'中情景（2001-2060, 2020RMB）'!AD26*$B$73</f>
        <v>761.29656798619021</v>
      </c>
      <c r="AE26" s="66">
        <f>'中情景（2001-2060, 2020RMB）'!AE26*$B$73</f>
        <v>765.43382133617285</v>
      </c>
      <c r="AF26" s="100">
        <f>'中情景（2001-2060, 2020RMB）'!AF26*$B$73</f>
        <v>765.89621388395301</v>
      </c>
      <c r="AG26" s="100">
        <f>'中情景（2001-2060, 2020RMB）'!AG26*$B$73</f>
        <v>763.16975019569986</v>
      </c>
      <c r="AH26" s="100">
        <f>'中情景（2001-2060, 2020RMB）'!AH26*$B$73</f>
        <v>758.07154437507165</v>
      </c>
      <c r="AI26" s="100">
        <f>'中情景（2001-2060, 2020RMB）'!AI26*$B$73</f>
        <v>751.42551024408681</v>
      </c>
      <c r="AJ26" s="245">
        <f>'中情景（2001-2060, 2020RMB）'!AJ26*$B$73</f>
        <v>744.04163615767652</v>
      </c>
      <c r="AK26" s="65">
        <f>'中情景（2001-2060, 2020RMB）'!AK26*$B$73</f>
        <v>736.58132841774795</v>
      </c>
      <c r="AL26" s="100">
        <f>'中情景（2001-2060, 2020RMB）'!AL26*$B$73</f>
        <v>729.19526695101808</v>
      </c>
      <c r="AM26" s="100">
        <f>'中情景（2001-2060, 2020RMB）'!AM26*$B$73</f>
        <v>721.90803963739859</v>
      </c>
      <c r="AN26" s="100">
        <f>'中情景（2001-2060, 2020RMB）'!AN26*$B$73</f>
        <v>714.74323103442953</v>
      </c>
      <c r="AO26" s="66">
        <f>'中情景（2001-2060, 2020RMB）'!AO26*$B$73</f>
        <v>707.72346038164483</v>
      </c>
      <c r="AP26" s="100">
        <f>'中情景（2001-2060, 2020RMB）'!AP26*$B$73</f>
        <v>700.87042695982109</v>
      </c>
      <c r="AQ26" s="100">
        <f>'中情景（2001-2060, 2020RMB）'!AQ26*$B$73</f>
        <v>694.20496226305829</v>
      </c>
      <c r="AR26" s="100">
        <f>'中情景（2001-2060, 2020RMB）'!AR26*$B$73</f>
        <v>687.74708848764487</v>
      </c>
      <c r="AS26" s="100">
        <f>'中情景（2001-2060, 2020RMB）'!AS26*$B$73</f>
        <v>681.51608289307092</v>
      </c>
      <c r="AT26" s="100">
        <f>'中情景（2001-2060, 2020RMB）'!AT26*$B$73</f>
        <v>675.53054764702063</v>
      </c>
      <c r="AU26" s="65">
        <f>'中情景（2001-2060, 2020RMB）'!AU26*$B$73</f>
        <v>669.80848482691795</v>
      </c>
      <c r="AV26" s="100">
        <f>'中情景（2001-2060, 2020RMB）'!AV26*$B$73</f>
        <v>664.36737631550045</v>
      </c>
      <c r="AW26" s="100">
        <f>'中情景（2001-2060, 2020RMB）'!AW26*$B$73</f>
        <v>659.22426839660091</v>
      </c>
      <c r="AX26" s="100">
        <f>'中情景（2001-2060, 2020RMB）'!AX26*$B$73</f>
        <v>654.39586092955642</v>
      </c>
      <c r="AY26" s="66">
        <f>'中情景（2001-2060, 2020RMB）'!AY26*$B$73</f>
        <v>649.89860105666855</v>
      </c>
      <c r="AZ26" s="65">
        <f>'中情景（2001-2060, 2020RMB）'!AZ26*$B$73</f>
        <v>645.7487814777611</v>
      </c>
      <c r="BA26" s="100">
        <f>'中情景（2001-2060, 2020RMB）'!BA26*$B$73</f>
        <v>641.96264340950847</v>
      </c>
      <c r="BB26" s="100">
        <f>'中情景（2001-2060, 2020RMB）'!BB26*$B$73</f>
        <v>638.55648443519374</v>
      </c>
      <c r="BC26" s="100">
        <f>'中情景（2001-2060, 2020RMB）'!BC26*$B$73</f>
        <v>635.54677154337912</v>
      </c>
      <c r="BD26" s="66">
        <f>'中情景（2001-2060, 2020RMB）'!BD26*$B$73</f>
        <v>632.95025975245619</v>
      </c>
      <c r="BE26" s="100">
        <f>'中情景（2001-2060, 2020RMB）'!BE26*$B$73</f>
        <v>630.78411682281683</v>
      </c>
      <c r="BF26" s="100">
        <f>'中情景（2001-2060, 2020RMB）'!BF26*$B$73</f>
        <v>629.06605467086536</v>
      </c>
      <c r="BG26" s="100">
        <f>'中情景（2001-2060, 2020RMB）'!BG26*$B$73</f>
        <v>627.81446822018654</v>
      </c>
      <c r="BH26" s="100">
        <f>'中情景（2001-2060, 2020RMB）'!BH26*$B$73</f>
        <v>627.04858255661918</v>
      </c>
      <c r="BI26" s="246">
        <f>'中情景（2001-2060, 2020RMB）'!BI26*$B$73</f>
        <v>626.78860939746005</v>
      </c>
    </row>
    <row r="27" spans="1:61" x14ac:dyDescent="0.2">
      <c r="A27" s="23" t="s">
        <v>118</v>
      </c>
      <c r="B27" s="53"/>
      <c r="C27" s="54"/>
      <c r="D27" s="54"/>
      <c r="E27" s="54"/>
      <c r="F27" s="55"/>
      <c r="G27" s="53"/>
      <c r="H27" s="54"/>
      <c r="I27" s="54">
        <f>'中情景（2001-2060, 2020RMB）'!I27*$B$73</f>
        <v>317.40570200504726</v>
      </c>
      <c r="J27" s="54">
        <f>'中情景（2001-2060, 2020RMB）'!J27*$B$73</f>
        <v>328.86416119741517</v>
      </c>
      <c r="K27" s="55">
        <f>'中情景（2001-2060, 2020RMB）'!K27*$B$73</f>
        <v>372.06001518974961</v>
      </c>
      <c r="L27" s="53">
        <f>'中情景（2001-2060, 2020RMB）'!L27*$B$73</f>
        <v>404.33843438097756</v>
      </c>
      <c r="M27" s="54">
        <f>'中情景（2001-2060, 2020RMB）'!M27*$B$73</f>
        <v>414.56707567507476</v>
      </c>
      <c r="N27" s="54">
        <f>'中情景（2001-2060, 2020RMB）'!N27*$B$73</f>
        <v>425.72220273226264</v>
      </c>
      <c r="O27" s="54">
        <f>'中情景（2001-2060, 2020RMB）'!O27*$B$73</f>
        <v>433.45732712865822</v>
      </c>
      <c r="P27" s="54">
        <f>'中情景（2001-2060, 2020RMB）'!P27*$B$73</f>
        <v>431.37419054235727</v>
      </c>
      <c r="Q27" s="53">
        <f>'中情景（2001-2060, 2020RMB）'!Q27*$B$73</f>
        <v>435.28467205973448</v>
      </c>
      <c r="R27" s="54">
        <f>'中情景（2001-2060, 2020RMB）'!R27*$B$73</f>
        <v>460.86717494499976</v>
      </c>
      <c r="S27" s="54">
        <f>'中情景（2001-2060, 2020RMB）'!S27*$B$73</f>
        <v>480.45236428562674</v>
      </c>
      <c r="T27" s="54">
        <f>'中情景（2001-2060, 2020RMB）'!T27*$B$73</f>
        <v>472.96421799246747</v>
      </c>
      <c r="U27" s="55">
        <f>'中情景（2001-2060, 2020RMB）'!U27*$B$73</f>
        <v>403.99792185347974</v>
      </c>
      <c r="V27" s="54">
        <f>'中情景（2001-2060, 2020RMB）'!V27*$B$73</f>
        <v>456.8132112388443</v>
      </c>
      <c r="W27" s="54">
        <f>'中情景（2001-2060, 2020RMB）'!W27*$B$73</f>
        <v>462.18928676227665</v>
      </c>
      <c r="X27" s="100">
        <f>'中情景（2001-2060, 2020RMB）'!X27*$B$73</f>
        <v>460.30333836724543</v>
      </c>
      <c r="Y27" s="100">
        <f>'中情景（2001-2060, 2020RMB）'!Y27*$B$73</f>
        <v>456.45520699154304</v>
      </c>
      <c r="Z27" s="100">
        <f>'中情景（2001-2060, 2020RMB）'!Z27*$B$73</f>
        <v>453.31901236302252</v>
      </c>
      <c r="AA27" s="65">
        <f>'中情景（2001-2060, 2020RMB）'!AA27*$B$73</f>
        <v>452.91966677499778</v>
      </c>
      <c r="AB27" s="100">
        <f>'中情景（2001-2060, 2020RMB）'!AB27*$B$73</f>
        <v>454.94710343423435</v>
      </c>
      <c r="AC27" s="100">
        <f>'中情景（2001-2060, 2020RMB）'!AC27*$B$73</f>
        <v>458.53440328003677</v>
      </c>
      <c r="AD27" s="100">
        <f>'中情景（2001-2060, 2020RMB）'!AD27*$B$73</f>
        <v>462.81034718492316</v>
      </c>
      <c r="AE27" s="66">
        <f>'中情景（2001-2060, 2020RMB）'!AE27*$B$73</f>
        <v>466.87769203538522</v>
      </c>
      <c r="AF27" s="100">
        <f>'中情景（2001-2060, 2020RMB）'!AF27*$B$73</f>
        <v>469.95810528015295</v>
      </c>
      <c r="AG27" s="100">
        <f>'中情景（2001-2060, 2020RMB）'!AG27*$B$73</f>
        <v>471.85764922530586</v>
      </c>
      <c r="AH27" s="100">
        <f>'中情景（2001-2060, 2020RMB）'!AH27*$B$73</f>
        <v>472.538043886281</v>
      </c>
      <c r="AI27" s="100">
        <f>'中情景（2001-2060, 2020RMB）'!AI27*$B$73</f>
        <v>471.97019280186379</v>
      </c>
      <c r="AJ27" s="245">
        <f>'中情景（2001-2060, 2020RMB）'!AJ27*$B$73</f>
        <v>470.13487270162614</v>
      </c>
      <c r="AK27" s="65">
        <f>'中情景（2001-2060, 2020RMB）'!AK27*$B$73</f>
        <v>467.04563114318751</v>
      </c>
      <c r="AL27" s="100">
        <f>'中情景（2001-2060, 2020RMB）'!AL27*$B$73</f>
        <v>462.81455383408723</v>
      </c>
      <c r="AM27" s="100">
        <f>'中情景（2001-2060, 2020RMB）'!AM27*$B$73</f>
        <v>457.58123046678736</v>
      </c>
      <c r="AN27" s="100">
        <f>'中情景（2001-2060, 2020RMB）'!AN27*$B$73</f>
        <v>451.48731365833021</v>
      </c>
      <c r="AO27" s="66">
        <f>'中情景（2001-2060, 2020RMB）'!AO27*$B$73</f>
        <v>444.67397369302722</v>
      </c>
      <c r="AP27" s="100">
        <f>'中情景（2001-2060, 2020RMB）'!AP27*$B$73</f>
        <v>437.27971959056515</v>
      </c>
      <c r="AQ27" s="100">
        <f>'中情景（2001-2060, 2020RMB）'!AQ27*$B$73</f>
        <v>429.43860126102993</v>
      </c>
      <c r="AR27" s="100">
        <f>'中情景（2001-2060, 2020RMB）'!AR27*$B$73</f>
        <v>421.27879277881459</v>
      </c>
      <c r="AS27" s="100">
        <f>'中情景（2001-2060, 2020RMB）'!AS27*$B$73</f>
        <v>412.92154477680015</v>
      </c>
      <c r="AT27" s="100">
        <f>'中情景（2001-2060, 2020RMB）'!AT27*$B$73</f>
        <v>404.48048470986276</v>
      </c>
      <c r="AU27" s="65">
        <f>'中情景（2001-2060, 2020RMB）'!AU27*$B$73</f>
        <v>396.06123718858709</v>
      </c>
      <c r="AV27" s="100">
        <f>'中情景（2001-2060, 2020RMB）'!AV27*$B$73</f>
        <v>387.76133255213199</v>
      </c>
      <c r="AW27" s="100">
        <f>'中情景（2001-2060, 2020RMB）'!AW27*$B$73</f>
        <v>379.67037006842685</v>
      </c>
      <c r="AX27" s="100">
        <f>'中情景（2001-2060, 2020RMB）'!AX27*$B$73</f>
        <v>371.87040231334589</v>
      </c>
      <c r="AY27" s="66">
        <f>'中情景（2001-2060, 2020RMB）'!AY27*$B$73</f>
        <v>364.43650906842845</v>
      </c>
      <c r="AZ27" s="65">
        <f>'中情景（2001-2060, 2020RMB）'!AZ27*$B$73</f>
        <v>357.43753218164909</v>
      </c>
      <c r="BA27" s="100">
        <f>'中情景（2001-2060, 2020RMB）'!BA27*$B$73</f>
        <v>350.936946981228</v>
      </c>
      <c r="BB27" s="100">
        <f>'中情景（2001-2060, 2020RMB）'!BB27*$B$73</f>
        <v>344.99385078784718</v>
      </c>
      <c r="BC27" s="100">
        <f>'中情景（2001-2060, 2020RMB）'!BC27*$B$73</f>
        <v>339.66405466077379</v>
      </c>
      <c r="BD27" s="66">
        <f>'中情景（2001-2060, 2020RMB）'!BD27*$B$73</f>
        <v>335.00127062662244</v>
      </c>
      <c r="BE27" s="100">
        <f>'中情景（2001-2060, 2020RMB）'!BE27*$B$73</f>
        <v>331.05839323218453</v>
      </c>
      <c r="BF27" s="100">
        <f>'中情景（2001-2060, 2020RMB）'!BF27*$B$73</f>
        <v>327.88888136516795</v>
      </c>
      <c r="BG27" s="100">
        <f>'中情景（2001-2060, 2020RMB）'!BG27*$B$73</f>
        <v>325.54825400767061</v>
      </c>
      <c r="BH27" s="100">
        <f>'中情景（2001-2060, 2020RMB）'!BH27*$B$73</f>
        <v>324.09572212324798</v>
      </c>
      <c r="BI27" s="246">
        <f>'中情景（2001-2060, 2020RMB）'!BI27*$B$73</f>
        <v>323.59598852467457</v>
      </c>
    </row>
    <row r="28" spans="1:61" x14ac:dyDescent="0.2">
      <c r="A28" s="23" t="s">
        <v>119</v>
      </c>
      <c r="B28" s="53"/>
      <c r="C28" s="54"/>
      <c r="D28" s="54"/>
      <c r="E28" s="54"/>
      <c r="F28" s="55"/>
      <c r="G28" s="53"/>
      <c r="H28" s="54"/>
      <c r="I28" s="54">
        <f>'中情景（2001-2060, 2020RMB）'!I28*$B$73</f>
        <v>183.06258888169535</v>
      </c>
      <c r="J28" s="54">
        <f>'中情景（2001-2060, 2020RMB）'!J28*$B$73</f>
        <v>204.24795840987005</v>
      </c>
      <c r="K28" s="55">
        <f>'中情景（2001-2060, 2020RMB）'!K28*$B$73</f>
        <v>242.7781894886572</v>
      </c>
      <c r="L28" s="53">
        <f>'中情景（2001-2060, 2020RMB）'!L28*$B$73</f>
        <v>282.2698285326012</v>
      </c>
      <c r="M28" s="54">
        <f>'中情景（2001-2060, 2020RMB）'!M28*$B$73</f>
        <v>302.04027033522306</v>
      </c>
      <c r="N28" s="54">
        <f>'中情景（2001-2060, 2020RMB）'!N28*$B$73</f>
        <v>320.49689172431061</v>
      </c>
      <c r="O28" s="54">
        <f>'中情景（2001-2060, 2020RMB）'!O28*$B$73</f>
        <v>336.46002467903793</v>
      </c>
      <c r="P28" s="54">
        <f>'中情景（2001-2060, 2020RMB）'!P28*$B$73</f>
        <v>339.31187379870977</v>
      </c>
      <c r="Q28" s="53">
        <f>'中情景（2001-2060, 2020RMB）'!Q28*$B$73</f>
        <v>353.64619395247428</v>
      </c>
      <c r="R28" s="54">
        <f>'中情景（2001-2060, 2020RMB）'!R28*$B$73</f>
        <v>380.15807784697552</v>
      </c>
      <c r="S28" s="54">
        <f>'中情景（2001-2060, 2020RMB）'!S28*$B$73</f>
        <v>389.12148812811552</v>
      </c>
      <c r="T28" s="54">
        <f>'中情景（2001-2060, 2020RMB）'!T28*$B$73</f>
        <v>383.43196789554264</v>
      </c>
      <c r="U28" s="55">
        <f>'中情景（2001-2060, 2020RMB）'!U28*$B$73</f>
        <v>363.87101977345213</v>
      </c>
      <c r="V28" s="54">
        <f>'中情景（2001-2060, 2020RMB）'!V28*$B$73</f>
        <v>418.25991064157745</v>
      </c>
      <c r="W28" s="54">
        <f>'中情景（2001-2060, 2020RMB）'!W28*$B$73</f>
        <v>422.75738400977508</v>
      </c>
      <c r="X28" s="100">
        <f>'中情景（2001-2060, 2020RMB）'!X28*$B$73</f>
        <v>423.88914953094167</v>
      </c>
      <c r="Y28" s="100">
        <f>'中情景（2001-2060, 2020RMB）'!Y28*$B$73</f>
        <v>427.10992164395662</v>
      </c>
      <c r="Z28" s="100">
        <f>'中情景（2001-2060, 2020RMB）'!Z28*$B$73</f>
        <v>432.1747421547405</v>
      </c>
      <c r="AA28" s="65">
        <f>'中情景（2001-2060, 2020RMB）'!AA28*$B$73</f>
        <v>438.81707595054456</v>
      </c>
      <c r="AB28" s="100">
        <f>'中情景（2001-2060, 2020RMB）'!AB28*$B$73</f>
        <v>446.63006139843873</v>
      </c>
      <c r="AC28" s="100">
        <f>'中情景（2001-2060, 2020RMB）'!AC28*$B$73</f>
        <v>455.14996128578895</v>
      </c>
      <c r="AD28" s="100">
        <f>'中情景（2001-2060, 2020RMB）'!AD28*$B$73</f>
        <v>463.87934006745985</v>
      </c>
      <c r="AE28" s="66">
        <f>'中情景（2001-2060, 2020RMB）'!AE28*$B$73</f>
        <v>472.2819481374998</v>
      </c>
      <c r="AF28" s="100">
        <f>'中情景（2001-2060, 2020RMB）'!AF28*$B$73</f>
        <v>479.8699384385738</v>
      </c>
      <c r="AG28" s="100">
        <f>'中情景（2001-2060, 2020RMB）'!AG28*$B$73</f>
        <v>486.47970999808535</v>
      </c>
      <c r="AH28" s="100">
        <f>'中情景（2001-2060, 2020RMB）'!AH28*$B$73</f>
        <v>492.03530756892275</v>
      </c>
      <c r="AI28" s="100">
        <f>'中情景（2001-2060, 2020RMB）'!AI28*$B$73</f>
        <v>496.46600325727314</v>
      </c>
      <c r="AJ28" s="245">
        <f>'中情景（2001-2060, 2020RMB）'!AJ28*$B$73</f>
        <v>499.70745786605454</v>
      </c>
      <c r="AK28" s="65">
        <f>'中情景（2001-2060, 2020RMB）'!AK28*$B$73</f>
        <v>501.72384464891832</v>
      </c>
      <c r="AL28" s="100">
        <f>'中情景（2001-2060, 2020RMB）'!AL28*$B$73</f>
        <v>502.57215366919723</v>
      </c>
      <c r="AM28" s="100">
        <f>'中情景（2001-2060, 2020RMB）'!AM28*$B$73</f>
        <v>502.33936294102608</v>
      </c>
      <c r="AN28" s="100">
        <f>'中情景（2001-2060, 2020RMB）'!AN28*$B$73</f>
        <v>501.119666362781</v>
      </c>
      <c r="AO28" s="66">
        <f>'中情景（2001-2060, 2020RMB）'!AO28*$B$73</f>
        <v>499.01255202699605</v>
      </c>
      <c r="AP28" s="100">
        <f>'中情景（2001-2060, 2020RMB）'!AP28*$B$73</f>
        <v>496.12100915890574</v>
      </c>
      <c r="AQ28" s="100">
        <f>'中情景（2001-2060, 2020RMB）'!AQ28*$B$73</f>
        <v>492.54989574226204</v>
      </c>
      <c r="AR28" s="100">
        <f>'中情景（2001-2060, 2020RMB）'!AR28*$B$73</f>
        <v>488.40449018468729</v>
      </c>
      <c r="AS28" s="100">
        <f>'中情景（2001-2060, 2020RMB）'!AS28*$B$73</f>
        <v>483.78924226968223</v>
      </c>
      <c r="AT28" s="100">
        <f>'中情景（2001-2060, 2020RMB）'!AT28*$B$73</f>
        <v>478.8067313803067</v>
      </c>
      <c r="AU28" s="65">
        <f>'中情景（2001-2060, 2020RMB）'!AU28*$B$73</f>
        <v>473.55683372520218</v>
      </c>
      <c r="AV28" s="100">
        <f>'中情景（2001-2060, 2020RMB）'!AV28*$B$73</f>
        <v>468.13609514530197</v>
      </c>
      <c r="AW28" s="100">
        <f>'中情景（2001-2060, 2020RMB）'!AW28*$B$73</f>
        <v>462.6373020636932</v>
      </c>
      <c r="AX28" s="100">
        <f>'中情景（2001-2060, 2020RMB）'!AX28*$B$73</f>
        <v>457.14924024671927</v>
      </c>
      <c r="AY28" s="66">
        <f>'中情景（2001-2060, 2020RMB）'!AY28*$B$73</f>
        <v>451.75662921991938</v>
      </c>
      <c r="AZ28" s="65">
        <f>'中情景（2001-2060, 2020RMB）'!AZ28*$B$73</f>
        <v>446.54021935071609</v>
      </c>
      <c r="BA28" s="100">
        <f>'中情景（2001-2060, 2020RMB）'!BA28*$B$73</f>
        <v>441.57703867984571</v>
      </c>
      <c r="BB28" s="100">
        <f>'中情景（2001-2060, 2020RMB）'!BB28*$B$73</f>
        <v>436.94077746010385</v>
      </c>
      <c r="BC28" s="100">
        <f>'中情景（2001-2060, 2020RMB）'!BC28*$B$73</f>
        <v>432.70229995351389</v>
      </c>
      <c r="BD28" s="66">
        <f>'中情景（2001-2060, 2020RMB）'!BD28*$B$73</f>
        <v>428.93027526824989</v>
      </c>
      <c r="BE28" s="100">
        <f>'中情景（2001-2060, 2020RMB）'!BE28*$B$73</f>
        <v>425.69192182510517</v>
      </c>
      <c r="BF28" s="100">
        <f>'中情景（2001-2060, 2020RMB）'!BF28*$B$73</f>
        <v>423.05386339500529</v>
      </c>
      <c r="BG28" s="100">
        <f>'中情景（2001-2060, 2020RMB）'!BG28*$B$73</f>
        <v>421.08309853887516</v>
      </c>
      <c r="BH28" s="100">
        <f>'中情景（2001-2060, 2020RMB）'!BH28*$B$73</f>
        <v>419.84808973870031</v>
      </c>
      <c r="BI28" s="246">
        <f>'中情景（2001-2060, 2020RMB）'!BI28*$B$73</f>
        <v>419.41998360435127</v>
      </c>
    </row>
    <row r="29" spans="1:61" x14ac:dyDescent="0.2">
      <c r="A29" s="23" t="s">
        <v>120</v>
      </c>
      <c r="B29" s="53"/>
      <c r="C29" s="54"/>
      <c r="D29" s="54"/>
      <c r="E29" s="54"/>
      <c r="F29" s="55"/>
      <c r="G29" s="53"/>
      <c r="H29" s="54"/>
      <c r="I29" s="54">
        <f>'中情景（2001-2060, 2020RMB）'!I29*$B$73</f>
        <v>129.81889472982971</v>
      </c>
      <c r="J29" s="54">
        <f>'中情景（2001-2060, 2020RMB）'!J29*$B$73</f>
        <v>133.8900994239722</v>
      </c>
      <c r="K29" s="55">
        <f>'中情景（2001-2060, 2020RMB）'!K29*$B$73</f>
        <v>155.6371038995149</v>
      </c>
      <c r="L29" s="53">
        <f>'中情景（2001-2060, 2020RMB）'!L29*$B$73</f>
        <v>172.28007045156349</v>
      </c>
      <c r="M29" s="54">
        <f>'中情景（2001-2060, 2020RMB）'!M29*$B$73</f>
        <v>182.37861258806183</v>
      </c>
      <c r="N29" s="54">
        <f>'中情景（2001-2060, 2020RMB）'!N29*$B$73</f>
        <v>190.92434116214173</v>
      </c>
      <c r="O29" s="54">
        <f>'中情景（2001-2060, 2020RMB）'!O29*$B$73</f>
        <v>198.96943926643203</v>
      </c>
      <c r="P29" s="54">
        <f>'中情景（2001-2060, 2020RMB）'!P29*$B$73</f>
        <v>201.78849524439579</v>
      </c>
      <c r="Q29" s="53">
        <f>'中情景（2001-2060, 2020RMB）'!Q29*$B$73</f>
        <v>209.91925901214057</v>
      </c>
      <c r="R29" s="54">
        <f>'中情景（2001-2060, 2020RMB）'!R29*$B$73</f>
        <v>233.30569642673959</v>
      </c>
      <c r="S29" s="54">
        <f>'中情景（2001-2060, 2020RMB）'!S29*$B$73</f>
        <v>245.31106464866127</v>
      </c>
      <c r="T29" s="54">
        <f>'中情景（2001-2060, 2020RMB）'!T29*$B$73</f>
        <v>242.43382368782244</v>
      </c>
      <c r="U29" s="55">
        <f>'中情景（2001-2060, 2020RMB）'!U29*$B$73</f>
        <v>224.20291022259102</v>
      </c>
      <c r="V29" s="54">
        <f>'中情景（2001-2060, 2020RMB）'!V29*$B$73</f>
        <v>261.91706865328678</v>
      </c>
      <c r="W29" s="54">
        <f>'中情景（2001-2060, 2020RMB）'!W29*$B$73</f>
        <v>248.2374641170465</v>
      </c>
      <c r="X29" s="100">
        <f>'中情景（2001-2060, 2020RMB）'!X29*$B$73</f>
        <v>248.76353165573312</v>
      </c>
      <c r="Y29" s="100">
        <f>'中情景（2001-2060, 2020RMB）'!Y29*$B$73</f>
        <v>250.32453034462725</v>
      </c>
      <c r="Z29" s="100">
        <f>'中情景（2001-2060, 2020RMB）'!Z29*$B$73</f>
        <v>252.9037180638978</v>
      </c>
      <c r="AA29" s="65">
        <f>'中情景（2001-2060, 2020RMB）'!AA29*$B$73</f>
        <v>256.44983619442576</v>
      </c>
      <c r="AB29" s="100">
        <f>'中情景（2001-2060, 2020RMB）'!AB29*$B$73</f>
        <v>260.73260664383855</v>
      </c>
      <c r="AC29" s="100">
        <f>'中情景（2001-2060, 2020RMB）'!AC29*$B$73</f>
        <v>265.46469855900841</v>
      </c>
      <c r="AD29" s="100">
        <f>'中情景（2001-2060, 2020RMB）'!AD29*$B$73</f>
        <v>270.33950761399734</v>
      </c>
      <c r="AE29" s="66">
        <f>'中情景（2001-2060, 2020RMB）'!AE29*$B$73</f>
        <v>275.02765920093361</v>
      </c>
      <c r="AF29" s="100">
        <f>'中情景（2001-2060, 2020RMB）'!AF29*$B$73</f>
        <v>279.23080252849212</v>
      </c>
      <c r="AG29" s="100">
        <f>'中情景（2001-2060, 2020RMB）'!AG29*$B$73</f>
        <v>282.85189775987783</v>
      </c>
      <c r="AH29" s="100">
        <f>'中情景（2001-2060, 2020RMB）'!AH29*$B$73</f>
        <v>285.84828860119688</v>
      </c>
      <c r="AI29" s="100">
        <f>'中情景（2001-2060, 2020RMB）'!AI29*$B$73</f>
        <v>288.18059226432973</v>
      </c>
      <c r="AJ29" s="245">
        <f>'中情景（2001-2060, 2020RMB）'!AJ29*$B$73</f>
        <v>289.81336076795571</v>
      </c>
      <c r="AK29" s="65">
        <f>'中情景（2001-2060, 2020RMB）'!AK29*$B$73</f>
        <v>290.72802842722581</v>
      </c>
      <c r="AL29" s="100">
        <f>'中情景（2001-2060, 2020RMB）'!AL29*$B$73</f>
        <v>290.96049932082349</v>
      </c>
      <c r="AM29" s="100">
        <f>'中情景（2001-2060, 2020RMB）'!AM29*$B$73</f>
        <v>290.56411469725447</v>
      </c>
      <c r="AN29" s="100">
        <f>'中情景（2001-2060, 2020RMB）'!AN29*$B$73</f>
        <v>289.59623886039083</v>
      </c>
      <c r="AO29" s="66">
        <f>'中情景（2001-2060, 2020RMB）'!AO29*$B$73</f>
        <v>288.11710153067457</v>
      </c>
      <c r="AP29" s="100">
        <f>'中情景（2001-2060, 2020RMB）'!AP29*$B$73</f>
        <v>286.18872512340289</v>
      </c>
      <c r="AQ29" s="100">
        <f>'中情景（2001-2060, 2020RMB）'!AQ29*$B$73</f>
        <v>283.87395536098063</v>
      </c>
      <c r="AR29" s="100">
        <f>'中情景（2001-2060, 2020RMB）'!AR29*$B$73</f>
        <v>281.23560824801416</v>
      </c>
      <c r="AS29" s="100">
        <f>'中情景（2001-2060, 2020RMB）'!AS29*$B$73</f>
        <v>278.33574147532386</v>
      </c>
      <c r="AT29" s="100">
        <f>'中情景（2001-2060, 2020RMB）'!AT29*$B$73</f>
        <v>275.23505392199161</v>
      </c>
      <c r="AU29" s="65">
        <f>'中情景（2001-2060, 2020RMB）'!AU29*$B$73</f>
        <v>271.99241318509394</v>
      </c>
      <c r="AV29" s="100">
        <f>'中情景（2001-2060, 2020RMB）'!AV29*$B$73</f>
        <v>268.66450803293776</v>
      </c>
      <c r="AW29" s="100">
        <f>'中情景（2001-2060, 2020RMB）'!AW29*$B$73</f>
        <v>265.30562036066664</v>
      </c>
      <c r="AX29" s="100">
        <f>'中情景（2001-2060, 2020RMB）'!AX29*$B$73</f>
        <v>261.96750960885106</v>
      </c>
      <c r="AY29" s="66">
        <f>'中情景（2001-2060, 2020RMB）'!AY29*$B$73</f>
        <v>258.69940164632624</v>
      </c>
      <c r="AZ29" s="65">
        <f>'中情景（2001-2060, 2020RMB）'!AZ29*$B$73</f>
        <v>255.5480737641862</v>
      </c>
      <c r="BA29" s="100">
        <f>'中情景（2001-2060, 2020RMB）'!BA29*$B$73</f>
        <v>252.55802761731709</v>
      </c>
      <c r="BB29" s="100">
        <f>'中情景（2001-2060, 2020RMB）'!BB29*$B$73</f>
        <v>249.77174262108494</v>
      </c>
      <c r="BC29" s="100">
        <f>'中情景（2001-2060, 2020RMB）'!BC29*$B$73</f>
        <v>247.2300034060568</v>
      </c>
      <c r="BD29" s="66">
        <f>'中情景（2001-2060, 2020RMB）'!BD29*$B$73</f>
        <v>244.97229640413764</v>
      </c>
      <c r="BE29" s="100">
        <f>'中情景（2001-2060, 2020RMB）'!BE29*$B$73</f>
        <v>243.03727244938142</v>
      </c>
      <c r="BF29" s="100">
        <f>'中情景（2001-2060, 2020RMB）'!BF29*$B$73</f>
        <v>241.46327440627533</v>
      </c>
      <c r="BG29" s="100">
        <f>'中情景（2001-2060, 2020RMB）'!BG29*$B$73</f>
        <v>240.28893128718175</v>
      </c>
      <c r="BH29" s="100">
        <f>'中情景（2001-2060, 2020RMB）'!BH29*$B$73</f>
        <v>239.55382311108184</v>
      </c>
      <c r="BI29" s="246">
        <f>'中情景（2001-2060, 2020RMB）'!BI29*$B$73</f>
        <v>239.29922393596186</v>
      </c>
    </row>
    <row r="30" spans="1:61" x14ac:dyDescent="0.2">
      <c r="A30" s="23" t="s">
        <v>83</v>
      </c>
      <c r="B30" s="53"/>
      <c r="C30" s="54"/>
      <c r="D30" s="54"/>
      <c r="E30" s="54"/>
      <c r="F30" s="55"/>
      <c r="G30" s="53"/>
      <c r="H30" s="54"/>
      <c r="I30" s="54">
        <f>'中情景（2001-2060, 2020RMB）'!I30*$B$73</f>
        <v>330.51097925239907</v>
      </c>
      <c r="J30" s="54">
        <f>'中情景（2001-2060, 2020RMB）'!J30*$B$73</f>
        <v>346.82881592155036</v>
      </c>
      <c r="K30" s="55">
        <f>'中情景（2001-2060, 2020RMB）'!K30*$B$73</f>
        <v>391.37387085407408</v>
      </c>
      <c r="L30" s="53">
        <f>'中情景（2001-2060, 2020RMB）'!L30*$B$73</f>
        <v>430.21670812444341</v>
      </c>
      <c r="M30" s="54">
        <f>'中情景（2001-2060, 2020RMB）'!M30*$B$73</f>
        <v>445.60519760051397</v>
      </c>
      <c r="N30" s="54">
        <f>'中情景（2001-2060, 2020RMB）'!N30*$B$73</f>
        <v>458.865417905372</v>
      </c>
      <c r="O30" s="54">
        <f>'中情景（2001-2060, 2020RMB）'!O30*$B$73</f>
        <v>468.52251694999666</v>
      </c>
      <c r="P30" s="54">
        <f>'中情景（2001-2060, 2020RMB）'!P30*$B$73</f>
        <v>468.04882510911114</v>
      </c>
      <c r="Q30" s="53">
        <f>'中情景（2001-2060, 2020RMB）'!Q30*$B$73</f>
        <v>483.71081514868058</v>
      </c>
      <c r="R30" s="54">
        <f>'中情景（2001-2060, 2020RMB）'!R30*$B$73</f>
        <v>510.18094586861395</v>
      </c>
      <c r="S30" s="54">
        <f>'中情景（2001-2060, 2020RMB）'!S30*$B$73</f>
        <v>513.06629433986552</v>
      </c>
      <c r="T30" s="54">
        <f>'中情景（2001-2060, 2020RMB）'!T30*$B$73</f>
        <v>515.4581519234448</v>
      </c>
      <c r="U30" s="55">
        <f>'中情景（2001-2060, 2020RMB）'!U30*$B$73</f>
        <v>504.61954407507056</v>
      </c>
      <c r="V30" s="54">
        <f>'中情景（2001-2060, 2020RMB）'!V30*$B$73</f>
        <v>558.50495491767742</v>
      </c>
      <c r="W30" s="54">
        <f>'中情景（2001-2060, 2020RMB）'!W30*$B$73</f>
        <v>563.9431107539109</v>
      </c>
      <c r="X30" s="100">
        <f>'中情景（2001-2060, 2020RMB）'!X30*$B$73</f>
        <v>568.12255134772477</v>
      </c>
      <c r="Y30" s="100">
        <f>'中情景（2001-2060, 2020RMB）'!Y30*$B$73</f>
        <v>578.56178434363164</v>
      </c>
      <c r="Z30" s="100">
        <f>'中情景（2001-2060, 2020RMB）'!Z30*$B$73</f>
        <v>592.09271090936647</v>
      </c>
      <c r="AA30" s="65">
        <f>'中情景（2001-2060, 2020RMB）'!AA30*$B$73</f>
        <v>605.84303044168792</v>
      </c>
      <c r="AB30" s="100">
        <f>'中情景（2001-2060, 2020RMB）'!AB30*$B$73</f>
        <v>618.76640997845527</v>
      </c>
      <c r="AC30" s="100">
        <f>'中情景（2001-2060, 2020RMB）'!AC30*$B$73</f>
        <v>630.26361821447347</v>
      </c>
      <c r="AD30" s="100">
        <f>'中情景（2001-2060, 2020RMB）'!AD30*$B$73</f>
        <v>639.70438046891923</v>
      </c>
      <c r="AE30" s="66">
        <f>'中情景（2001-2060, 2020RMB）'!AE30*$B$73</f>
        <v>646.44364668844378</v>
      </c>
      <c r="AF30" s="100">
        <f>'中情景（2001-2060, 2020RMB）'!AF30*$B$73</f>
        <v>650.04621146607622</v>
      </c>
      <c r="AG30" s="100">
        <f>'中情景（2001-2060, 2020RMB）'!AG30*$B$73</f>
        <v>650.92212824176829</v>
      </c>
      <c r="AH30" s="100">
        <f>'中情景（2001-2060, 2020RMB）'!AH30*$B$73</f>
        <v>649.72471144207225</v>
      </c>
      <c r="AI30" s="100">
        <f>'中情景（2001-2060, 2020RMB）'!AI30*$B$73</f>
        <v>647.12708882564789</v>
      </c>
      <c r="AJ30" s="245">
        <f>'中情景（2001-2060, 2020RMB）'!AJ30*$B$73</f>
        <v>643.80437146856843</v>
      </c>
      <c r="AK30" s="65">
        <f>'中情景（2001-2060, 2020RMB）'!AK30*$B$73</f>
        <v>640.31635207569775</v>
      </c>
      <c r="AL30" s="100">
        <f>'中情景（2001-2060, 2020RMB）'!AL30*$B$73</f>
        <v>636.78864309761411</v>
      </c>
      <c r="AM30" s="100">
        <f>'中情景（2001-2060, 2020RMB）'!AM30*$B$73</f>
        <v>633.23902080602647</v>
      </c>
      <c r="AN30" s="100">
        <f>'中情景（2001-2060, 2020RMB）'!AN30*$B$73</f>
        <v>629.68488500742581</v>
      </c>
      <c r="AO30" s="66">
        <f>'中情景（2001-2060, 2020RMB）'!AO30*$B$73</f>
        <v>626.1432554091374</v>
      </c>
      <c r="AP30" s="100">
        <f>'中情景（2001-2060, 2020RMB）'!AP30*$B$73</f>
        <v>622.63077266147639</v>
      </c>
      <c r="AQ30" s="100">
        <f>'中情景（2001-2060, 2020RMB）'!AQ30*$B$73</f>
        <v>619.16370389845065</v>
      </c>
      <c r="AR30" s="100">
        <f>'中情景（2001-2060, 2020RMB）'!AR30*$B$73</f>
        <v>615.75795260191069</v>
      </c>
      <c r="AS30" s="100">
        <f>'中情景（2001-2060, 2020RMB）'!AS30*$B$73</f>
        <v>612.42907261971777</v>
      </c>
      <c r="AT30" s="100">
        <f>'中情景（2001-2060, 2020RMB）'!AT30*$B$73</f>
        <v>609.19228617736769</v>
      </c>
      <c r="AU30" s="65">
        <f>'中情景（2001-2060, 2020RMB）'!AU30*$B$73</f>
        <v>606.06250573418924</v>
      </c>
      <c r="AV30" s="100">
        <f>'中情景（2001-2060, 2020RMB）'!AV30*$B$73</f>
        <v>603.05435954975519</v>
      </c>
      <c r="AW30" s="100">
        <f>'中情景（2001-2060, 2020RMB）'!AW30*$B$73</f>
        <v>600.1822208432726</v>
      </c>
      <c r="AX30" s="100">
        <f>'中情景（2001-2060, 2020RMB）'!AX30*$B$73</f>
        <v>597.46024044829221</v>
      </c>
      <c r="AY30" s="66">
        <f>'中情景（2001-2060, 2020RMB）'!AY30*$B$73</f>
        <v>594.90238288721832</v>
      </c>
      <c r="AZ30" s="65">
        <f>'中情景（2001-2060, 2020RMB）'!AZ30*$B$73</f>
        <v>592.52246581439283</v>
      </c>
      <c r="BA30" s="100">
        <f>'中情景（2001-2060, 2020RMB）'!BA30*$B$73</f>
        <v>590.33420280339533</v>
      </c>
      <c r="BB30" s="100">
        <f>'中情景（2001-2060, 2020RMB）'!BB30*$B$73</f>
        <v>588.35124948317753</v>
      </c>
      <c r="BC30" s="100">
        <f>'中情景（2001-2060, 2020RMB）'!BC30*$B$73</f>
        <v>586.58725305917744</v>
      </c>
      <c r="BD30" s="66">
        <f>'中情景（2001-2060, 2020RMB）'!BD30*$B$73</f>
        <v>585.05590528950574</v>
      </c>
      <c r="BE30" s="100">
        <f>'中情景（2001-2060, 2020RMB）'!BE30*$B$73</f>
        <v>583.77099902284101</v>
      </c>
      <c r="BF30" s="100">
        <f>'中情景（2001-2060, 2020RMB）'!BF30*$B$73</f>
        <v>582.74648844406352</v>
      </c>
      <c r="BG30" s="100">
        <f>'中情景（2001-2060, 2020RMB）'!BG30*$B$73</f>
        <v>581.99655321601983</v>
      </c>
      <c r="BH30" s="100">
        <f>'中情景（2001-2060, 2020RMB）'!BH30*$B$73</f>
        <v>581.53566675161824</v>
      </c>
      <c r="BI30" s="246">
        <f>'中情景（2001-2060, 2020RMB）'!BI30*$B$73</f>
        <v>581.37866889988879</v>
      </c>
    </row>
    <row r="31" spans="1:61" x14ac:dyDescent="0.2">
      <c r="A31" s="23" t="s">
        <v>121</v>
      </c>
      <c r="B31" s="53"/>
      <c r="C31" s="54"/>
      <c r="D31" s="54"/>
      <c r="E31" s="54"/>
      <c r="F31" s="55"/>
      <c r="G31" s="53"/>
      <c r="H31" s="54"/>
      <c r="I31" s="54">
        <f>'中情景（2001-2060, 2020RMB）'!I31*$B$73</f>
        <v>132.30534533453411</v>
      </c>
      <c r="J31" s="54">
        <f>'中情景（2001-2060, 2020RMB）'!J31*$B$73</f>
        <v>136.45452673148776</v>
      </c>
      <c r="K31" s="55">
        <f>'中情景（2001-2060, 2020RMB）'!K31*$B$73</f>
        <v>152.25743267504157</v>
      </c>
      <c r="L31" s="53">
        <f>'中情景（2001-2060, 2020RMB）'!L31*$B$73</f>
        <v>166.63708022402926</v>
      </c>
      <c r="M31" s="54">
        <f>'中情景（2001-2060, 2020RMB）'!M31*$B$73</f>
        <v>174.65983518420302</v>
      </c>
      <c r="N31" s="54">
        <f>'中情景（2001-2060, 2020RMB）'!N31*$B$73</f>
        <v>185.6645251013515</v>
      </c>
      <c r="O31" s="54">
        <f>'中情景（2001-2060, 2020RMB）'!O31*$B$73</f>
        <v>195.80201081827016</v>
      </c>
      <c r="P31" s="54">
        <f>'中情景（2001-2060, 2020RMB）'!P31*$B$73</f>
        <v>198.2046721022628</v>
      </c>
      <c r="Q31" s="53">
        <f>'中情景（2001-2060, 2020RMB）'!Q31*$B$73</f>
        <v>205.2239061979808</v>
      </c>
      <c r="R31" s="54">
        <f>'中情景（2001-2060, 2020RMB）'!R31*$B$73</f>
        <v>228.50270875026825</v>
      </c>
      <c r="S31" s="54">
        <f>'中情景（2001-2060, 2020RMB）'!S31*$B$73</f>
        <v>242.53612456989296</v>
      </c>
      <c r="T31" s="54">
        <f>'中情景（2001-2060, 2020RMB）'!T31*$B$73</f>
        <v>239.69143073965321</v>
      </c>
      <c r="U31" s="55">
        <f>'中情景（2001-2060, 2020RMB）'!U31*$B$73</f>
        <v>227.23159947633118</v>
      </c>
      <c r="V31" s="54">
        <f>'中情景（2001-2060, 2020RMB）'!V31*$B$73</f>
        <v>263.08931594356079</v>
      </c>
      <c r="W31" s="54">
        <f>'中情景（2001-2060, 2020RMB）'!W31*$B$73</f>
        <v>268.32355876398901</v>
      </c>
      <c r="X31" s="100">
        <f>'中情景（2001-2060, 2020RMB）'!X31*$B$73</f>
        <v>270.4401319514418</v>
      </c>
      <c r="Y31" s="100">
        <f>'中情景（2001-2060, 2020RMB）'!Y31*$B$73</f>
        <v>275.85053115209092</v>
      </c>
      <c r="Z31" s="100">
        <f>'中情景（2001-2060, 2020RMB）'!Z31*$B$73</f>
        <v>283.14923150319095</v>
      </c>
      <c r="AA31" s="65">
        <f>'中情景（2001-2060, 2020RMB）'!AA31*$B$73</f>
        <v>291.08172505276337</v>
      </c>
      <c r="AB31" s="100">
        <f>'中情景（2001-2060, 2020RMB）'!AB31*$B$73</f>
        <v>299.27741458846805</v>
      </c>
      <c r="AC31" s="100">
        <f>'中情景（2001-2060, 2020RMB）'!AC31*$B$73</f>
        <v>307.58449881531158</v>
      </c>
      <c r="AD31" s="100">
        <f>'中情景（2001-2060, 2020RMB）'!AD31*$B$73</f>
        <v>315.83371701847801</v>
      </c>
      <c r="AE31" s="66">
        <f>'中情景（2001-2060, 2020RMB）'!AE31*$B$73</f>
        <v>323.83824043479723</v>
      </c>
      <c r="AF31" s="100">
        <f>'中情景（2001-2060, 2020RMB）'!AF31*$B$73</f>
        <v>331.41929777091104</v>
      </c>
      <c r="AG31" s="100">
        <f>'中情景（2001-2060, 2020RMB）'!AG31*$B$73</f>
        <v>338.48656303757269</v>
      </c>
      <c r="AH31" s="100">
        <f>'中情景（2001-2060, 2020RMB）'!AH31*$B$73</f>
        <v>344.97322639038083</v>
      </c>
      <c r="AI31" s="100">
        <f>'中情景（2001-2060, 2020RMB）'!AI31*$B$73</f>
        <v>350.81326237125711</v>
      </c>
      <c r="AJ31" s="245">
        <f>'中情景（2001-2060, 2020RMB）'!AJ31*$B$73</f>
        <v>355.94230631117875</v>
      </c>
      <c r="AK31" s="65">
        <f>'中情景（2001-2060, 2020RMB）'!AK31*$B$73</f>
        <v>360.31195791039607</v>
      </c>
      <c r="AL31" s="100">
        <f>'中情景（2001-2060, 2020RMB）'!AL31*$B$73</f>
        <v>363.93193816010341</v>
      </c>
      <c r="AM31" s="100">
        <f>'中情景（2001-2060, 2020RMB）'!AM31*$B$73</f>
        <v>366.8319811971682</v>
      </c>
      <c r="AN31" s="100">
        <f>'中情景（2001-2060, 2020RMB）'!AN31*$B$73</f>
        <v>369.04798265876173</v>
      </c>
      <c r="AO31" s="66">
        <f>'中情景（2001-2060, 2020RMB）'!AO31*$B$73</f>
        <v>370.62115079113556</v>
      </c>
      <c r="AP31" s="100">
        <f>'中情景（2001-2060, 2020RMB）'!AP31*$B$73</f>
        <v>371.5971564602392</v>
      </c>
      <c r="AQ31" s="100">
        <f>'中情景（2001-2060, 2020RMB）'!AQ31*$B$73</f>
        <v>372.02530212809774</v>
      </c>
      <c r="AR31" s="100">
        <f>'中情景（2001-2060, 2020RMB）'!AR31*$B$73</f>
        <v>371.95772717501865</v>
      </c>
      <c r="AS31" s="100">
        <f>'中情景（2001-2060, 2020RMB）'!AS31*$B$73</f>
        <v>371.44866412648327</v>
      </c>
      <c r="AT31" s="100">
        <f>'中情景（2001-2060, 2020RMB）'!AT31*$B$73</f>
        <v>370.5537575091808</v>
      </c>
      <c r="AU31" s="65">
        <f>'中情景（2001-2060, 2020RMB）'!AU31*$B$73</f>
        <v>369.32945431928118</v>
      </c>
      <c r="AV31" s="100">
        <f>'中情景（2001-2060, 2020RMB）'!AV31*$B$73</f>
        <v>367.83247252491418</v>
      </c>
      <c r="AW31" s="100">
        <f>'中情景（2001-2060, 2020RMB）'!AW31*$B$73</f>
        <v>366.11935171144887</v>
      </c>
      <c r="AX31" s="100">
        <f>'中情景（2001-2060, 2020RMB）'!AX31*$B$73</f>
        <v>364.24608796156758</v>
      </c>
      <c r="AY31" s="66">
        <f>'中情景（2001-2060, 2020RMB）'!AY31*$B$73</f>
        <v>362.2678533741572</v>
      </c>
      <c r="AZ31" s="65">
        <f>'中情景（2001-2060, 2020RMB）'!AZ31*$B$73</f>
        <v>360.2387992838311</v>
      </c>
      <c r="BA31" s="100">
        <f>'中情景（2001-2060, 2020RMB）'!BA31*$B$73</f>
        <v>358.21194125117501</v>
      </c>
      <c r="BB31" s="100">
        <f>'中情景（2001-2060, 2020RMB）'!BB31*$B$73</f>
        <v>356.23912324791877</v>
      </c>
      <c r="BC31" s="100">
        <f>'中情景（2001-2060, 2020RMB）'!BC31*$B$73</f>
        <v>354.37105814984648</v>
      </c>
      <c r="BD31" s="66">
        <f>'中情景（2001-2060, 2020RMB）'!BD31*$B$73</f>
        <v>352.65744165803511</v>
      </c>
      <c r="BE31" s="100">
        <f>'中情景（2001-2060, 2020RMB）'!BE31*$B$73</f>
        <v>351.14713707957679</v>
      </c>
      <c r="BF31" s="100">
        <f>'中情景（2001-2060, 2020RMB）'!BF31*$B$73</f>
        <v>349.88842899701916</v>
      </c>
      <c r="BG31" s="100">
        <f>'中情景（2001-2060, 2020RMB）'!BG31*$B$73</f>
        <v>348.9293447296356</v>
      </c>
      <c r="BH31" s="100">
        <f>'中情景（2001-2060, 2020RMB）'!BH31*$B$73</f>
        <v>348.31804363361073</v>
      </c>
      <c r="BI31" s="246">
        <f>'中情景（2001-2060, 2020RMB）'!BI31*$B$73</f>
        <v>348.10327570413051</v>
      </c>
    </row>
    <row r="32" spans="1:61" x14ac:dyDescent="0.2">
      <c r="A32" s="23" t="s">
        <v>122</v>
      </c>
      <c r="B32" s="53"/>
      <c r="C32" s="54"/>
      <c r="D32" s="54"/>
      <c r="E32" s="54"/>
      <c r="F32" s="55"/>
      <c r="G32" s="53"/>
      <c r="H32" s="54"/>
      <c r="I32" s="54">
        <f>'中情景（2001-2060, 2020RMB）'!I32*$B$73</f>
        <v>170.42468956755869</v>
      </c>
      <c r="J32" s="54">
        <f>'中情景（2001-2060, 2020RMB）'!J32*$B$73</f>
        <v>173.66913344109759</v>
      </c>
      <c r="K32" s="55">
        <f>'中情景（2001-2060, 2020RMB）'!K32*$B$73</f>
        <v>191.42075515659477</v>
      </c>
      <c r="L32" s="53">
        <f>'中情景（2001-2060, 2020RMB）'!L32*$B$73</f>
        <v>206.37225177144529</v>
      </c>
      <c r="M32" s="54">
        <f>'中情景（2001-2060, 2020RMB）'!M32*$B$73</f>
        <v>217.87978028933472</v>
      </c>
      <c r="N32" s="54">
        <f>'中情景（2001-2060, 2020RMB）'!N32*$B$73</f>
        <v>234.91924084417857</v>
      </c>
      <c r="O32" s="54">
        <f>'中情景（2001-2060, 2020RMB）'!O32*$B$73</f>
        <v>255.85414158302899</v>
      </c>
      <c r="P32" s="54">
        <f>'中情景（2001-2060, 2020RMB）'!P32*$B$73</f>
        <v>256.80911821767586</v>
      </c>
      <c r="Q32" s="53">
        <f>'中情景（2001-2060, 2020RMB）'!Q32*$B$73</f>
        <v>258.63590484068948</v>
      </c>
      <c r="R32" s="54">
        <f>'中情景（2001-2060, 2020RMB）'!R32*$B$73</f>
        <v>285.61715157751394</v>
      </c>
      <c r="S32" s="54">
        <f>'中情景（2001-2060, 2020RMB）'!S32*$B$73</f>
        <v>306.57089441525198</v>
      </c>
      <c r="T32" s="54">
        <f>'中情景（2001-2060, 2020RMB）'!T32*$B$73</f>
        <v>298.83694300207299</v>
      </c>
      <c r="U32" s="55">
        <f>'中情景（2001-2060, 2020RMB）'!U32*$B$73</f>
        <v>271.73919261461918</v>
      </c>
      <c r="V32" s="54">
        <f>'中情景（2001-2060, 2020RMB）'!V32*$B$73</f>
        <v>325.08880077316945</v>
      </c>
      <c r="W32" s="54">
        <f>'中情景（2001-2060, 2020RMB）'!W32*$B$73</f>
        <v>321.64947440422594</v>
      </c>
      <c r="X32" s="100">
        <f>'中情景（2001-2060, 2020RMB）'!X32*$B$73</f>
        <v>323.8161863114571</v>
      </c>
      <c r="Y32" s="100">
        <f>'中情景（2001-2060, 2020RMB）'!Y32*$B$73</f>
        <v>329.41799982829451</v>
      </c>
      <c r="Z32" s="100">
        <f>'中情景（2001-2060, 2020RMB）'!Z32*$B$73</f>
        <v>337.11776348953344</v>
      </c>
      <c r="AA32" s="65">
        <f>'中情景（2001-2060, 2020RMB）'!AA32*$B$73</f>
        <v>345.72370370345135</v>
      </c>
      <c r="AB32" s="100">
        <f>'中情景（2001-2060, 2020RMB）'!AB32*$B$73</f>
        <v>354.82837066941278</v>
      </c>
      <c r="AC32" s="100">
        <f>'中情景（2001-2060, 2020RMB）'!AC32*$B$73</f>
        <v>364.21080387553911</v>
      </c>
      <c r="AD32" s="100">
        <f>'中情景（2001-2060, 2020RMB）'!AD32*$B$73</f>
        <v>373.62529106202766</v>
      </c>
      <c r="AE32" s="66">
        <f>'中情景（2001-2060, 2020RMB）'!AE32*$B$73</f>
        <v>382.80033554800963</v>
      </c>
      <c r="AF32" s="100">
        <f>'中情景（2001-2060, 2020RMB）'!AF32*$B$73</f>
        <v>391.48023441941115</v>
      </c>
      <c r="AG32" s="100">
        <f>'中情景（2001-2060, 2020RMB）'!AG32*$B$73</f>
        <v>399.55695307994955</v>
      </c>
      <c r="AH32" s="100">
        <f>'中情景（2001-2060, 2020RMB）'!AH32*$B$73</f>
        <v>406.96207881382435</v>
      </c>
      <c r="AI32" s="100">
        <f>'中情景（2001-2060, 2020RMB）'!AI32*$B$73</f>
        <v>413.62870030465569</v>
      </c>
      <c r="AJ32" s="245">
        <f>'中情景（2001-2060, 2020RMB）'!AJ32*$B$73</f>
        <v>419.49224248863584</v>
      </c>
      <c r="AK32" s="65">
        <f>'中情景（2001-2060, 2020RMB）'!AK32*$B$73</f>
        <v>424.50507336858237</v>
      </c>
      <c r="AL32" s="100">
        <f>'中情景（2001-2060, 2020RMB）'!AL32*$B$73</f>
        <v>428.67968281796374</v>
      </c>
      <c r="AM32" s="100">
        <f>'中情景（2001-2060, 2020RMB）'!AM32*$B$73</f>
        <v>432.04941872384171</v>
      </c>
      <c r="AN32" s="100">
        <f>'中情景（2001-2060, 2020RMB）'!AN32*$B$73</f>
        <v>434.65422189355104</v>
      </c>
      <c r="AO32" s="66">
        <f>'中情景（2001-2060, 2020RMB）'!AO32*$B$73</f>
        <v>436.53973082171592</v>
      </c>
      <c r="AP32" s="100">
        <f>'中情景（2001-2060, 2020RMB）'!AP32*$B$73</f>
        <v>437.75638667646353</v>
      </c>
      <c r="AQ32" s="100">
        <f>'中情景（2001-2060, 2020RMB）'!AQ32*$B$73</f>
        <v>438.35855871589541</v>
      </c>
      <c r="AR32" s="100">
        <f>'中情景（2001-2060, 2020RMB）'!AR32*$B$73</f>
        <v>438.40370767788824</v>
      </c>
      <c r="AS32" s="100">
        <f>'中情景（2001-2060, 2020RMB）'!AS32*$B$73</f>
        <v>437.95160188969294</v>
      </c>
      <c r="AT32" s="100">
        <f>'中情景（2001-2060, 2020RMB）'!AT32*$B$73</f>
        <v>437.06359803655494</v>
      </c>
      <c r="AU32" s="65">
        <f>'中情景（2001-2060, 2020RMB）'!AU32*$B$73</f>
        <v>435.80199581187293</v>
      </c>
      <c r="AV32" s="100">
        <f>'中情景（2001-2060, 2020RMB）'!AV32*$B$73</f>
        <v>434.22947312857389</v>
      </c>
      <c r="AW32" s="100">
        <f>'中情景（2001-2060, 2020RMB）'!AW32*$B$73</f>
        <v>432.40860626752038</v>
      </c>
      <c r="AX32" s="100">
        <f>'中情景（2001-2060, 2020RMB）'!AX32*$B$73</f>
        <v>430.40147732168049</v>
      </c>
      <c r="AY32" s="66">
        <f>'中情景（2001-2060, 2020RMB）'!AY32*$B$73</f>
        <v>428.26936959617319</v>
      </c>
      <c r="AZ32" s="65">
        <f>'中情景（2001-2060, 2020RMB）'!AZ32*$B$73</f>
        <v>426.07255026194503</v>
      </c>
      <c r="BA32" s="100">
        <f>'中情景（2001-2060, 2020RMB）'!BA32*$B$73</f>
        <v>423.87013854086848</v>
      </c>
      <c r="BB32" s="100">
        <f>'中情景（2001-2060, 2020RMB）'!BB32*$B$73</f>
        <v>421.72005701947518</v>
      </c>
      <c r="BC32" s="100">
        <f>'中情景（2001-2060, 2020RMB）'!BC32*$B$73</f>
        <v>419.67906333784026</v>
      </c>
      <c r="BD32" s="66">
        <f>'中情景（2001-2060, 2020RMB）'!BD32*$B$73</f>
        <v>417.80285946596564</v>
      </c>
      <c r="BE32" s="100">
        <f>'中情景（2001-2060, 2020RMB）'!BE32*$B$73</f>
        <v>416.14627604729975</v>
      </c>
      <c r="BF32" s="100">
        <f>'中情景（2001-2060, 2020RMB）'!BF32*$B$73</f>
        <v>414.76352984396016</v>
      </c>
      <c r="BG32" s="100">
        <f>'中情景（2001-2060, 2020RMB）'!BG32*$B$73</f>
        <v>413.70855314955168</v>
      </c>
      <c r="BH32" s="100">
        <f>'中情景（2001-2060, 2020RMB）'!BH32*$B$73</f>
        <v>413.03539513758153</v>
      </c>
      <c r="BI32" s="246">
        <f>'中情景（2001-2060, 2020RMB）'!BI32*$B$73</f>
        <v>412.79869648751895</v>
      </c>
    </row>
    <row r="33" spans="1:61" x14ac:dyDescent="0.2">
      <c r="A33" s="23" t="s">
        <v>86</v>
      </c>
      <c r="B33" s="53"/>
      <c r="C33" s="54"/>
      <c r="D33" s="54"/>
      <c r="E33" s="54"/>
      <c r="F33" s="55"/>
      <c r="G33" s="53"/>
      <c r="H33" s="54"/>
      <c r="I33" s="54">
        <f>'中情景（2001-2060, 2020RMB）'!I33*$B$73</f>
        <v>637.16698879349872</v>
      </c>
      <c r="J33" s="54">
        <f>'中情景（2001-2060, 2020RMB）'!J33*$B$73</f>
        <v>635.4050592414402</v>
      </c>
      <c r="K33" s="55">
        <f>'中情景（2001-2060, 2020RMB）'!K33*$B$73</f>
        <v>676.28810522775109</v>
      </c>
      <c r="L33" s="53">
        <f>'中情景（2001-2060, 2020RMB）'!L33*$B$73</f>
        <v>699.21935440753566</v>
      </c>
      <c r="M33" s="54">
        <f>'中情景（2001-2060, 2020RMB）'!M33*$B$73</f>
        <v>707.5885313743712</v>
      </c>
      <c r="N33" s="54">
        <f>'中情景（2001-2060, 2020RMB）'!N33*$B$73</f>
        <v>713.18461791746836</v>
      </c>
      <c r="O33" s="54">
        <f>'中情景（2001-2060, 2020RMB）'!O33*$B$73</f>
        <v>720.67276491046107</v>
      </c>
      <c r="P33" s="54">
        <f>'中情景（2001-2060, 2020RMB）'!P33*$B$73</f>
        <v>734.30200114359138</v>
      </c>
      <c r="Q33" s="53">
        <f>'中情景（2001-2060, 2020RMB）'!Q33*$B$73</f>
        <v>764.60618968075028</v>
      </c>
      <c r="R33" s="54">
        <f>'中情景（2001-2060, 2020RMB）'!R33*$B$73</f>
        <v>811.09142498845029</v>
      </c>
      <c r="S33" s="54">
        <f>'中情景（2001-2060, 2020RMB）'!S33*$B$73</f>
        <v>859.28912273215599</v>
      </c>
      <c r="T33" s="54">
        <f>'中情景（2001-2060, 2020RMB）'!T33*$B$73</f>
        <v>869.92301724643733</v>
      </c>
      <c r="U33" s="55">
        <f>'中情景（2001-2060, 2020RMB）'!U33*$B$73</f>
        <v>847.42336584085638</v>
      </c>
      <c r="V33" s="54">
        <f>'中情景（2001-2060, 2020RMB）'!V33*$B$73</f>
        <v>889.38677171330733</v>
      </c>
      <c r="W33" s="54">
        <f>'中情景（2001-2060, 2020RMB）'!W33*$B$73</f>
        <v>857.39068108754168</v>
      </c>
      <c r="X33" s="100">
        <f>'中情景（2001-2060, 2020RMB）'!X33*$B$73</f>
        <v>862.12530943509671</v>
      </c>
      <c r="Y33" s="100">
        <f>'中情景（2001-2060, 2020RMB）'!Y33*$B$73</f>
        <v>873.90279668899291</v>
      </c>
      <c r="Z33" s="100">
        <f>'中情景（2001-2060, 2020RMB）'!Z33*$B$73</f>
        <v>889.06538434499919</v>
      </c>
      <c r="AA33" s="65">
        <f>'中情景（2001-2060, 2020RMB）'!AA33*$B$73</f>
        <v>904.31082572973048</v>
      </c>
      <c r="AB33" s="100">
        <f>'中情景（2001-2060, 2020RMB）'!AB33*$B$73</f>
        <v>918.30373187250791</v>
      </c>
      <c r="AC33" s="100">
        <f>'中情景（2001-2060, 2020RMB）'!AC33*$B$73</f>
        <v>930.18551581867496</v>
      </c>
      <c r="AD33" s="100">
        <f>'中情景（2001-2060, 2020RMB）'!AD33*$B$73</f>
        <v>939.0688045038637</v>
      </c>
      <c r="AE33" s="66">
        <f>'中情景（2001-2060, 2020RMB）'!AE33*$B$73</f>
        <v>944.06062756487029</v>
      </c>
      <c r="AF33" s="100">
        <f>'中情景（2001-2060, 2020RMB）'!AF33*$B$73</f>
        <v>944.56982542920127</v>
      </c>
      <c r="AG33" s="100">
        <f>'中情景（2001-2060, 2020RMB）'!AG33*$B$73</f>
        <v>941.16399377282721</v>
      </c>
      <c r="AH33" s="100">
        <f>'中情景（2001-2060, 2020RMB）'!AH33*$B$73</f>
        <v>934.72961745444593</v>
      </c>
      <c r="AI33" s="100">
        <f>'中情景（2001-2060, 2020RMB）'!AI33*$B$73</f>
        <v>926.16545223351466</v>
      </c>
      <c r="AJ33" s="245">
        <f>'中情景（2001-2060, 2020RMB）'!AJ33*$B$73</f>
        <v>916.35854315211611</v>
      </c>
      <c r="AK33" s="65">
        <f>'中情景（2001-2060, 2020RMB）'!AK33*$B$73</f>
        <v>906.04392735499334</v>
      </c>
      <c r="AL33" s="100">
        <f>'中情景（2001-2060, 2020RMB）'!AL33*$B$73</f>
        <v>895.43446996039756</v>
      </c>
      <c r="AM33" s="100">
        <f>'中情景（2001-2060, 2020RMB）'!AM33*$B$73</f>
        <v>884.6126357555529</v>
      </c>
      <c r="AN33" s="100">
        <f>'中情景（2001-2060, 2020RMB）'!AN33*$B$73</f>
        <v>873.65765138571351</v>
      </c>
      <c r="AO33" s="66">
        <f>'中情景（2001-2060, 2020RMB）'!AO33*$B$73</f>
        <v>862.64535587291164</v>
      </c>
      <c r="AP33" s="100">
        <f>'中情景（2001-2060, 2020RMB）'!AP33*$B$73</f>
        <v>851.64811840284062</v>
      </c>
      <c r="AQ33" s="100">
        <f>'中情景（2001-2060, 2020RMB）'!AQ33*$B$73</f>
        <v>840.73481868941394</v>
      </c>
      <c r="AR33" s="100">
        <f>'中情景（2001-2060, 2020RMB）'!AR33*$B$73</f>
        <v>829.970885102902</v>
      </c>
      <c r="AS33" s="100">
        <f>'中情景（2001-2060, 2020RMB）'!AS33*$B$73</f>
        <v>819.41838576363693</v>
      </c>
      <c r="AT33" s="100">
        <f>'中情景（2001-2060, 2020RMB）'!AT33*$B$73</f>
        <v>809.13616794395659</v>
      </c>
      <c r="AU33" s="65">
        <f>'中情景（2001-2060, 2020RMB）'!AU33*$B$73</f>
        <v>799.1800413714858</v>
      </c>
      <c r="AV33" s="100">
        <f>'中情景（2001-2060, 2020RMB）'!AV33*$B$73</f>
        <v>789.60300137288175</v>
      </c>
      <c r="AW33" s="100">
        <f>'中情景（2001-2060, 2020RMB）'!AW33*$B$73</f>
        <v>780.45548822630724</v>
      </c>
      <c r="AX33" s="100">
        <f>'中情景（2001-2060, 2020RMB）'!AX33*$B$73</f>
        <v>771.78567959164911</v>
      </c>
      <c r="AY33" s="66">
        <f>'中情景（2001-2060, 2020RMB）'!AY33*$B$73</f>
        <v>763.63981345095317</v>
      </c>
      <c r="AZ33" s="65">
        <f>'中情景（2001-2060, 2020RMB）'!AZ33*$B$73</f>
        <v>756.06253961037976</v>
      </c>
      <c r="BA33" s="100">
        <f>'中情景（2001-2060, 2020RMB）'!BA33*$B$73</f>
        <v>749.09729848473557</v>
      </c>
      <c r="BB33" s="100">
        <f>'中情景（2001-2060, 2020RMB）'!BB33*$B$73</f>
        <v>742.78672660374173</v>
      </c>
      <c r="BC33" s="100">
        <f>'中情景（2001-2060, 2020RMB）'!BC33*$B$73</f>
        <v>737.17308904664856</v>
      </c>
      <c r="BD33" s="66">
        <f>'中情景（2001-2060, 2020RMB）'!BD33*$B$73</f>
        <v>732.29873983158313</v>
      </c>
      <c r="BE33" s="100">
        <f>'中情景（2001-2060, 2020RMB）'!BE33*$B$73</f>
        <v>728.20661216502924</v>
      </c>
      <c r="BF33" s="100">
        <f>'中情景（2001-2060, 2020RMB）'!BF33*$B$73</f>
        <v>724.94074140465796</v>
      </c>
      <c r="BG33" s="100">
        <f>'中情景（2001-2060, 2020RMB）'!BG33*$B$73</f>
        <v>722.54682461929724</v>
      </c>
      <c r="BH33" s="100">
        <f>'中情景（2001-2060, 2020RMB）'!BH33*$B$73</f>
        <v>721.07282176073045</v>
      </c>
      <c r="BI33" s="246">
        <f>'中情景（2001-2060, 2020RMB）'!BI33*$B$73</f>
        <v>720.56960471566526</v>
      </c>
    </row>
    <row r="34" spans="1:61" x14ac:dyDescent="0.2">
      <c r="A34" s="23" t="s">
        <v>123</v>
      </c>
      <c r="B34" s="53"/>
      <c r="C34" s="54"/>
      <c r="D34" s="54"/>
      <c r="E34" s="54"/>
      <c r="F34" s="55"/>
      <c r="G34" s="53"/>
      <c r="H34" s="54"/>
      <c r="I34" s="54">
        <f>'中情景（2001-2060, 2020RMB）'!I34*$B$73</f>
        <v>1419.8380757555262</v>
      </c>
      <c r="J34" s="54">
        <f>'中情景（2001-2060, 2020RMB）'!J34*$B$73</f>
        <v>1542.4286998947809</v>
      </c>
      <c r="K34" s="55">
        <f>'中情景（2001-2060, 2020RMB）'!K34*$B$73</f>
        <v>1730.0458304753768</v>
      </c>
      <c r="L34" s="53">
        <f>'中情景（2001-2060, 2020RMB）'!L34*$B$73</f>
        <v>1906.7354752745023</v>
      </c>
      <c r="M34" s="54">
        <f>'中情景（2001-2060, 2020RMB）'!M34*$B$73</f>
        <v>2027.5786033384431</v>
      </c>
      <c r="N34" s="54">
        <f>'中情景（2001-2060, 2020RMB）'!N34*$B$73</f>
        <v>2159.1813020087934</v>
      </c>
      <c r="O34" s="54">
        <f>'中情景（2001-2060, 2020RMB）'!O34*$B$73</f>
        <v>2283.2851622002017</v>
      </c>
      <c r="P34" s="54">
        <f>'中情景（2001-2060, 2020RMB）'!P34*$B$73</f>
        <v>2371.9558120290712</v>
      </c>
      <c r="Q34" s="53">
        <f>'中情景（2001-2060, 2020RMB）'!Q34*$B$73</f>
        <v>2492.9925213528795</v>
      </c>
      <c r="R34" s="54">
        <f>'中情景（2001-2060, 2020RMB）'!R34*$B$73</f>
        <v>2619.3229436382521</v>
      </c>
      <c r="S34" s="54">
        <f>'中情景（2001-2060, 2020RMB）'!S34*$B$73</f>
        <v>2701.9460856533151</v>
      </c>
      <c r="T34" s="54">
        <f>'中情景（2001-2060, 2020RMB）'!T34*$B$73</f>
        <v>2727.5678902198274</v>
      </c>
      <c r="U34" s="55">
        <f>'中情景（2001-2060, 2020RMB）'!U34*$B$73</f>
        <v>2728.2631047167106</v>
      </c>
      <c r="V34" s="54">
        <f>'中情景（2001-2060, 2020RMB）'!V34*$B$73</f>
        <v>3059.367524259646</v>
      </c>
      <c r="W34" s="54">
        <f>'中情景（2001-2060, 2020RMB）'!W34*$B$73</f>
        <v>3312.9183905035534</v>
      </c>
      <c r="X34" s="100">
        <f>'中情景（2001-2060, 2020RMB）'!X34*$B$73</f>
        <v>3368.4307227613713</v>
      </c>
      <c r="Y34" s="100">
        <f>'中情景（2001-2060, 2020RMB）'!Y34*$B$73</f>
        <v>3504.1409915866293</v>
      </c>
      <c r="Z34" s="100">
        <f>'中情景（2001-2060, 2020RMB）'!Z34*$B$73</f>
        <v>3672.2103741124383</v>
      </c>
      <c r="AA34" s="65">
        <f>'中情景（2001-2060, 2020RMB）'!AA34*$B$73</f>
        <v>3827.4679768619253</v>
      </c>
      <c r="AB34" s="100">
        <f>'中情景（2001-2060, 2020RMB）'!AB34*$B$73</f>
        <v>3960.4431770913357</v>
      </c>
      <c r="AC34" s="100">
        <f>'中情景（2001-2060, 2020RMB）'!AC34*$B$73</f>
        <v>4072.1656466663503</v>
      </c>
      <c r="AD34" s="100">
        <f>'中情景（2001-2060, 2020RMB）'!AD34*$B$73</f>
        <v>4164.4507830198263</v>
      </c>
      <c r="AE34" s="66">
        <f>'中情景（2001-2060, 2020RMB）'!AE34*$B$73</f>
        <v>4239.7661269757646</v>
      </c>
      <c r="AF34" s="100">
        <f>'中情景（2001-2060, 2020RMB）'!AF34*$B$73</f>
        <v>4300.8393990569311</v>
      </c>
      <c r="AG34" s="100">
        <f>'中情景（2001-2060, 2020RMB）'!AG34*$B$73</f>
        <v>4349.7397207803024</v>
      </c>
      <c r="AH34" s="100">
        <f>'中情景（2001-2060, 2020RMB）'!AH34*$B$73</f>
        <v>4388.5158022025771</v>
      </c>
      <c r="AI34" s="100">
        <f>'中情景（2001-2060, 2020RMB）'!AI34*$B$73</f>
        <v>4419.3871089956911</v>
      </c>
      <c r="AJ34" s="245">
        <f>'中情景（2001-2060, 2020RMB）'!AJ34*$B$73</f>
        <v>4444.695725945121</v>
      </c>
      <c r="AK34" s="65">
        <f>'中情景（2001-2060, 2020RMB）'!AK34*$B$73</f>
        <v>4466.4797156178438</v>
      </c>
      <c r="AL34" s="100">
        <f>'中情景（2001-2060, 2020RMB）'!AL34*$B$73</f>
        <v>4485.2653983054925</v>
      </c>
      <c r="AM34" s="100">
        <f>'中情景（2001-2060, 2020RMB）'!AM34*$B$73</f>
        <v>4501.2028022362283</v>
      </c>
      <c r="AN34" s="100">
        <f>'中情景（2001-2060, 2020RMB）'!AN34*$B$73</f>
        <v>4514.4502949303605</v>
      </c>
      <c r="AO34" s="66">
        <f>'中情景（2001-2060, 2020RMB）'!AO34*$B$73</f>
        <v>4525.1735169445819</v>
      </c>
      <c r="AP34" s="100">
        <f>'中情景（2001-2060, 2020RMB）'!AP34*$B$73</f>
        <v>4533.5443578823642</v>
      </c>
      <c r="AQ34" s="100">
        <f>'中情景（2001-2060, 2020RMB）'!AQ34*$B$73</f>
        <v>4539.7399826679721</v>
      </c>
      <c r="AR34" s="100">
        <f>'中情景（2001-2060, 2020RMB）'!AR34*$B$73</f>
        <v>4543.9419150255344</v>
      </c>
      <c r="AS34" s="100">
        <f>'中情景（2001-2060, 2020RMB）'!AS34*$B$73</f>
        <v>4546.3351840779305</v>
      </c>
      <c r="AT34" s="100">
        <f>'中情景（2001-2060, 2020RMB）'!AT34*$B$73</f>
        <v>4547.1075389984971</v>
      </c>
      <c r="AU34" s="65">
        <f>'中情景（2001-2060, 2020RMB）'!AU34*$B$73</f>
        <v>4546.448735724015</v>
      </c>
      <c r="AV34" s="100">
        <f>'中情景（2001-2060, 2020RMB）'!AV34*$B$73</f>
        <v>4544.5498988802565</v>
      </c>
      <c r="AW34" s="100">
        <f>'中情景（2001-2060, 2020RMB）'!AW34*$B$73</f>
        <v>4541.6029612908787</v>
      </c>
      <c r="AX34" s="100">
        <f>'中情景（2001-2060, 2020RMB）'!AX34*$B$73</f>
        <v>4537.8001827425942</v>
      </c>
      <c r="AY34" s="66">
        <f>'中情景（2001-2060, 2020RMB）'!AY34*$B$73</f>
        <v>4533.3337490695667</v>
      </c>
      <c r="AZ34" s="65">
        <f>'中情景（2001-2060, 2020RMB）'!AZ34*$B$73</f>
        <v>4528.3954521019778</v>
      </c>
      <c r="BA34" s="100">
        <f>'中情景（2001-2060, 2020RMB）'!BA34*$B$73</f>
        <v>4523.1764505993342</v>
      </c>
      <c r="BB34" s="100">
        <f>'中情景（2001-2060, 2020RMB）'!BB34*$B$73</f>
        <v>4517.8671119593946</v>
      </c>
      <c r="BC34" s="100">
        <f>'中情景（2001-2060, 2020RMB）'!BC34*$B$73</f>
        <v>4512.6569342598523</v>
      </c>
      <c r="BD34" s="66">
        <f>'中情景（2001-2060, 2020RMB）'!BD34*$B$73</f>
        <v>4507.734548050752</v>
      </c>
      <c r="BE34" s="100">
        <f>'中情景（2001-2060, 2020RMB）'!BE34*$B$73</f>
        <v>4503.2877972707074</v>
      </c>
      <c r="BF34" s="100">
        <f>'中情景（2001-2060, 2020RMB）'!BF34*$B$73</f>
        <v>4499.5038987085063</v>
      </c>
      <c r="BG34" s="100">
        <f>'中情景（2001-2060, 2020RMB）'!BG34*$B$73</f>
        <v>4496.5696795722342</v>
      </c>
      <c r="BH34" s="100">
        <f>'中情景（2001-2060, 2020RMB）'!BH34*$B$73</f>
        <v>4494.6718929601739</v>
      </c>
      <c r="BI34" s="246">
        <f>'中情景（2001-2060, 2020RMB）'!BI34*$B$73</f>
        <v>4493.9976113514922</v>
      </c>
    </row>
    <row r="35" spans="1:61" x14ac:dyDescent="0.2">
      <c r="A35" s="23" t="s">
        <v>88</v>
      </c>
      <c r="B35" s="53"/>
      <c r="C35" s="54"/>
      <c r="D35" s="54"/>
      <c r="E35" s="54"/>
      <c r="F35" s="55"/>
      <c r="G35" s="53"/>
      <c r="H35" s="54"/>
      <c r="I35" s="54">
        <f>'中情景（2001-2060, 2020RMB）'!I35*$B$73</f>
        <v>483.71746576031296</v>
      </c>
      <c r="J35" s="54">
        <f>'中情景（2001-2060, 2020RMB）'!J35*$B$73</f>
        <v>526.39931856443491</v>
      </c>
      <c r="K35" s="55">
        <f>'中情景（2001-2060, 2020RMB）'!K35*$B$73</f>
        <v>588.89561954508417</v>
      </c>
      <c r="L35" s="53">
        <f>'中情景（2001-2060, 2020RMB）'!L35*$B$73</f>
        <v>667.14701885654767</v>
      </c>
      <c r="M35" s="54">
        <f>'中情景（2001-2060, 2020RMB）'!M35*$B$73</f>
        <v>727.21213278788082</v>
      </c>
      <c r="N35" s="54">
        <f>'中情景（2001-2060, 2020RMB）'!N35*$B$73</f>
        <v>784.08433283869726</v>
      </c>
      <c r="O35" s="54">
        <f>'中情景（2001-2060, 2020RMB）'!O35*$B$73</f>
        <v>844.18584088878629</v>
      </c>
      <c r="P35" s="54">
        <f>'中情景（2001-2060, 2020RMB）'!P35*$B$73</f>
        <v>880.17306998213451</v>
      </c>
      <c r="Q35" s="53">
        <f>'中情景（2001-2060, 2020RMB）'!Q35*$B$73</f>
        <v>951.71412557052213</v>
      </c>
      <c r="R35" s="54">
        <f>'中情景（2001-2060, 2020RMB）'!R35*$B$73</f>
        <v>1082.788275133966</v>
      </c>
      <c r="S35" s="54">
        <f>'中情景（2001-2060, 2020RMB）'!S35*$B$73</f>
        <v>1182.709399569696</v>
      </c>
      <c r="T35" s="54">
        <f>'中情景（2001-2060, 2020RMB）'!T35*$B$73</f>
        <v>1215.5909598218193</v>
      </c>
      <c r="U35" s="55">
        <f>'中情景（2001-2060, 2020RMB）'!U35*$B$73</f>
        <v>1245.2987832640374</v>
      </c>
      <c r="V35" s="54">
        <f>'中情景（2001-2060, 2020RMB）'!V35*$B$73</f>
        <v>1618.1465370188198</v>
      </c>
      <c r="W35" s="54">
        <f>'中情景（2001-2060, 2020RMB）'!W35*$B$73</f>
        <v>1587.8769898349155</v>
      </c>
      <c r="X35" s="100">
        <f>'中情景（2001-2060, 2020RMB）'!X35*$B$73</f>
        <v>1625.3218860750928</v>
      </c>
      <c r="Y35" s="100">
        <f>'中情景（2001-2060, 2020RMB）'!Y35*$B$73</f>
        <v>1716.258672833136</v>
      </c>
      <c r="Z35" s="100">
        <f>'中情景（2001-2060, 2020RMB）'!Z35*$B$73</f>
        <v>1826.6721400358006</v>
      </c>
      <c r="AA35" s="65">
        <f>'中情景（2001-2060, 2020RMB）'!AA35*$B$73</f>
        <v>1923.3322165411339</v>
      </c>
      <c r="AB35" s="100">
        <f>'中情景（2001-2060, 2020RMB）'!AB35*$B$73</f>
        <v>2002.2389138314379</v>
      </c>
      <c r="AC35" s="100">
        <f>'中情景（2001-2060, 2020RMB）'!AC35*$B$73</f>
        <v>2069.0219848759302</v>
      </c>
      <c r="AD35" s="100">
        <f>'中情景（2001-2060, 2020RMB）'!AD35*$B$73</f>
        <v>2130.6968082333874</v>
      </c>
      <c r="AE35" s="66">
        <f>'中情景（2001-2060, 2020RMB）'!AE35*$B$73</f>
        <v>2195.3576062911748</v>
      </c>
      <c r="AF35" s="100">
        <f>'中情景（2001-2060, 2020RMB）'!AF35*$B$73</f>
        <v>2270.2590845333762</v>
      </c>
      <c r="AG35" s="100">
        <f>'中情景（2001-2060, 2020RMB）'!AG35*$B$73</f>
        <v>2355.8655927889281</v>
      </c>
      <c r="AH35" s="100">
        <f>'中情景（2001-2060, 2020RMB）'!AH35*$B$73</f>
        <v>2450.6916962062778</v>
      </c>
      <c r="AI35" s="100">
        <f>'中情景（2001-2060, 2020RMB）'!AI35*$B$73</f>
        <v>2552.9838999380686</v>
      </c>
      <c r="AJ35" s="245">
        <f>'中情景（2001-2060, 2020RMB）'!AJ35*$B$73</f>
        <v>2660.6444593157316</v>
      </c>
      <c r="AK35" s="65">
        <f>'中情景（2001-2060, 2020RMB）'!AK35*$B$73</f>
        <v>2771.6011500629561</v>
      </c>
      <c r="AL35" s="100">
        <f>'中情景（2001-2060, 2020RMB）'!AL35*$B$73</f>
        <v>2885.1999517673003</v>
      </c>
      <c r="AM35" s="100">
        <f>'中情景（2001-2060, 2020RMB）'!AM35*$B$73</f>
        <v>3001.1394318435919</v>
      </c>
      <c r="AN35" s="100">
        <f>'中情景（2001-2060, 2020RMB）'!AN35*$B$73</f>
        <v>3119.0711544458713</v>
      </c>
      <c r="AO35" s="66">
        <f>'中情景（2001-2060, 2020RMB）'!AO35*$B$73</f>
        <v>3238.5978484939774</v>
      </c>
      <c r="AP35" s="100">
        <f>'中情景（2001-2060, 2020RMB）'!AP35*$B$73</f>
        <v>3359.272032554326</v>
      </c>
      <c r="AQ35" s="100">
        <f>'中情景（2001-2060, 2020RMB）'!AQ35*$B$73</f>
        <v>3480.5951849860467</v>
      </c>
      <c r="AR35" s="100">
        <f>'中情景（2001-2060, 2020RMB）'!AR35*$B$73</f>
        <v>3602.0175494806517</v>
      </c>
      <c r="AS35" s="100">
        <f>'中情景（2001-2060, 2020RMB）'!AS35*$B$73</f>
        <v>3722.9386657860055</v>
      </c>
      <c r="AT35" s="100">
        <f>'中情景（2001-2060, 2020RMB）'!AT35*$B$73</f>
        <v>3842.7087126639262</v>
      </c>
      <c r="AU35" s="65">
        <f>'中情景（2001-2060, 2020RMB）'!AU35*$B$73</f>
        <v>3960.6307446581573</v>
      </c>
      <c r="AV35" s="100">
        <f>'中情景（2001-2060, 2020RMB）'!AV35*$B$73</f>
        <v>4075.9638957519969</v>
      </c>
      <c r="AW35" s="100">
        <f>'中情景（2001-2060, 2020RMB）'!AW35*$B$73</f>
        <v>4187.9276112349171</v>
      </c>
      <c r="AX35" s="100">
        <f>'中情景（2001-2060, 2020RMB）'!AX35*$B$73</f>
        <v>4295.7069539101904</v>
      </c>
      <c r="AY35" s="66">
        <f>'中情景（2001-2060, 2020RMB）'!AY35*$B$73</f>
        <v>4398.45901209148</v>
      </c>
      <c r="AZ35" s="65">
        <f>'中情景（2001-2060, 2020RMB）'!AZ35*$B$73</f>
        <v>4495.3204147002525</v>
      </c>
      <c r="BA35" s="100">
        <f>'中情景（2001-2060, 2020RMB）'!BA35*$B$73</f>
        <v>4585.4159333667258</v>
      </c>
      <c r="BB35" s="100">
        <f>'中情景（2001-2060, 2020RMB）'!BB35*$B$73</f>
        <v>4667.8681230804741</v>
      </c>
      <c r="BC35" s="100">
        <f>'中情景（2001-2060, 2020RMB）'!BC35*$B$73</f>
        <v>4741.8079221243888</v>
      </c>
      <c r="BD35" s="66">
        <f>'中情景（2001-2060, 2020RMB）'!BD35*$B$73</f>
        <v>4806.3860994117067</v>
      </c>
      <c r="BE35" s="100">
        <f>'中情景（2001-2060, 2020RMB）'!BE35*$B$73</f>
        <v>4860.7854037580364</v>
      </c>
      <c r="BF35" s="100">
        <f>'中情景（2001-2060, 2020RMB）'!BF35*$B$73</f>
        <v>4904.2332360419896</v>
      </c>
      <c r="BG35" s="100">
        <f>'中情景（2001-2060, 2020RMB）'!BG35*$B$73</f>
        <v>4936.0146327698712</v>
      </c>
      <c r="BH35" s="100">
        <f>'中情景（2001-2060, 2020RMB）'!BH35*$B$73</f>
        <v>4955.4853195058777</v>
      </c>
      <c r="BI35" s="246">
        <f>'中情景（2001-2060, 2020RMB）'!BI35*$B$73</f>
        <v>4962.0845662864567</v>
      </c>
    </row>
    <row r="36" spans="1:61" x14ac:dyDescent="0.2">
      <c r="A36" s="23" t="s">
        <v>89</v>
      </c>
      <c r="B36" s="53"/>
      <c r="C36" s="54"/>
      <c r="D36" s="54"/>
      <c r="E36" s="54"/>
      <c r="F36" s="55"/>
      <c r="G36" s="53"/>
      <c r="H36" s="54"/>
      <c r="I36" s="54">
        <f>'中情景（2001-2060, 2020RMB）'!I36*$B$73</f>
        <v>118.34009269006653</v>
      </c>
      <c r="J36" s="54">
        <f>'中情景（2001-2060, 2020RMB）'!J36*$B$73</f>
        <v>123.62182795184819</v>
      </c>
      <c r="K36" s="55">
        <f>'中情景（2001-2060, 2020RMB）'!K36*$B$73</f>
        <v>133.37663196120397</v>
      </c>
      <c r="L36" s="53">
        <f>'中情景（2001-2060, 2020RMB）'!L36*$B$73</f>
        <v>142.25650870419096</v>
      </c>
      <c r="M36" s="54">
        <f>'中情景（2001-2060, 2020RMB）'!M36*$B$73</f>
        <v>153.16827823699467</v>
      </c>
      <c r="N36" s="54">
        <f>'中情景（2001-2060, 2020RMB）'!N36*$B$73</f>
        <v>160.49079984258429</v>
      </c>
      <c r="O36" s="54">
        <f>'中情景（2001-2060, 2020RMB）'!O36*$B$73</f>
        <v>166.94576669297967</v>
      </c>
      <c r="P36" s="54">
        <f>'中情景（2001-2060, 2020RMB）'!P36*$B$73</f>
        <v>176.1215580414071</v>
      </c>
      <c r="Q36" s="53">
        <f>'中情景（2001-2060, 2020RMB）'!Q36*$B$73</f>
        <v>182.35873919401584</v>
      </c>
      <c r="R36" s="54">
        <f>'中情景（2001-2060, 2020RMB）'!R36*$B$73</f>
        <v>195.29133151703161</v>
      </c>
      <c r="S36" s="54">
        <f>'中情景（2001-2060, 2020RMB）'!S36*$B$73</f>
        <v>209.22959491007907</v>
      </c>
      <c r="T36" s="54">
        <f>'中情景（2001-2060, 2020RMB）'!T36*$B$73</f>
        <v>225.7383827465211</v>
      </c>
      <c r="U36" s="55">
        <f>'中情景（2001-2060, 2020RMB）'!U36*$B$73</f>
        <v>223.1754643875409</v>
      </c>
      <c r="V36" s="54">
        <f>'中情景（2001-2060, 2020RMB）'!V36*$B$73</f>
        <v>249.09839628267974</v>
      </c>
      <c r="W36" s="54">
        <f>'中情景（2001-2060, 2020RMB）'!W36*$B$73</f>
        <v>255.82558027423454</v>
      </c>
      <c r="X36" s="100">
        <f>'中情景（2001-2060, 2020RMB）'!X36*$B$73</f>
        <v>260.9457457290772</v>
      </c>
      <c r="Y36" s="100">
        <f>'中情景（2001-2060, 2020RMB）'!Y36*$B$73</f>
        <v>273.49085159040459</v>
      </c>
      <c r="Z36" s="100">
        <f>'中情景（2001-2060, 2020RMB）'!Z36*$B$73</f>
        <v>289.05630836701903</v>
      </c>
      <c r="AA36" s="65">
        <f>'中情景（2001-2060, 2020RMB）'!AA36*$B$73</f>
        <v>303.38147270612751</v>
      </c>
      <c r="AB36" s="100">
        <f>'中情景（2001-2060, 2020RMB）'!AB36*$B$73</f>
        <v>315.58700892575217</v>
      </c>
      <c r="AC36" s="100">
        <f>'中情景（2001-2060, 2020RMB）'!AC36*$B$73</f>
        <v>325.82791948885324</v>
      </c>
      <c r="AD36" s="100">
        <f>'中情景（2001-2060, 2020RMB）'!AD36*$B$73</f>
        <v>334.35840639780969</v>
      </c>
      <c r="AE36" s="66">
        <f>'中情景（2001-2060, 2020RMB）'!AE36*$B$73</f>
        <v>341.51251905117442</v>
      </c>
      <c r="AF36" s="100">
        <f>'中情景（2001-2060, 2020RMB）'!AF36*$B$73</f>
        <v>347.63131102664636</v>
      </c>
      <c r="AG36" s="100">
        <f>'中情景（2001-2060, 2020RMB）'!AG36*$B$73</f>
        <v>352.87721519018589</v>
      </c>
      <c r="AH36" s="100">
        <f>'中情景（2001-2060, 2020RMB）'!AH36*$B$73</f>
        <v>357.37750096541788</v>
      </c>
      <c r="AI36" s="100">
        <f>'中情景（2001-2060, 2020RMB）'!AI36*$B$73</f>
        <v>361.27344662405216</v>
      </c>
      <c r="AJ36" s="245">
        <f>'中情景（2001-2060, 2020RMB）'!AJ36*$B$73</f>
        <v>364.71742022315277</v>
      </c>
      <c r="AK36" s="65">
        <f>'中情景（2001-2060, 2020RMB）'!AK36*$B$73</f>
        <v>367.84394034692787</v>
      </c>
      <c r="AL36" s="100">
        <f>'中情景（2001-2060, 2020RMB）'!AL36*$B$73</f>
        <v>370.68653876810737</v>
      </c>
      <c r="AM36" s="100">
        <f>'中情景（2001-2060, 2020RMB）'!AM36*$B$73</f>
        <v>373.2537924285262</v>
      </c>
      <c r="AN36" s="100">
        <f>'中情景（2001-2060, 2020RMB）'!AN36*$B$73</f>
        <v>375.55534050163214</v>
      </c>
      <c r="AO36" s="66">
        <f>'中情景（2001-2060, 2020RMB）'!AO36*$B$73</f>
        <v>377.60179401884017</v>
      </c>
      <c r="AP36" s="100">
        <f>'中情景（2001-2060, 2020RMB）'!AP36*$B$73</f>
        <v>379.40464544774051</v>
      </c>
      <c r="AQ36" s="100">
        <f>'中情景（2001-2060, 2020RMB）'!AQ36*$B$73</f>
        <v>380.97617920140078</v>
      </c>
      <c r="AR36" s="100">
        <f>'中情景（2001-2060, 2020RMB）'!AR36*$B$73</f>
        <v>382.32938398033752</v>
      </c>
      <c r="AS36" s="100">
        <f>'中情景（2001-2060, 2020RMB）'!AS36*$B$73</f>
        <v>383.47786776727605</v>
      </c>
      <c r="AT36" s="100">
        <f>'中情景（2001-2060, 2020RMB）'!AT36*$B$73</f>
        <v>384.43577621126269</v>
      </c>
      <c r="AU36" s="65">
        <f>'中情景（2001-2060, 2020RMB）'!AU36*$B$73</f>
        <v>385.21771505371225</v>
      </c>
      <c r="AV36" s="100">
        <f>'中情景（2001-2060, 2020RMB）'!AV36*$B$73</f>
        <v>385.83867716609495</v>
      </c>
      <c r="AW36" s="100">
        <f>'中情景（2001-2060, 2020RMB）'!AW36*$B$73</f>
        <v>386.31397468838037</v>
      </c>
      <c r="AX36" s="100">
        <f>'中情景（2001-2060, 2020RMB）'!AX36*$B$73</f>
        <v>386.65917668042249</v>
      </c>
      <c r="AY36" s="66">
        <f>'中情景（2001-2060, 2020RMB）'!AY36*$B$73</f>
        <v>386.89005262602046</v>
      </c>
      <c r="AZ36" s="65">
        <f>'中情景（2001-2060, 2020RMB）'!AZ36*$B$73</f>
        <v>387.02252206238342</v>
      </c>
      <c r="BA36" s="100">
        <f>'中情景（2001-2060, 2020RMB）'!BA36*$B$73</f>
        <v>387.07261054682164</v>
      </c>
      <c r="BB36" s="100">
        <f>'中情景（2001-2060, 2020RMB）'!BB36*$B$73</f>
        <v>387.05641211823746</v>
      </c>
      <c r="BC36" s="100">
        <f>'中情景（2001-2060, 2020RMB）'!BC36*$B$73</f>
        <v>386.99005836382668</v>
      </c>
      <c r="BD36" s="66">
        <f>'中情景（2001-2060, 2020RMB）'!BD36*$B$73</f>
        <v>386.88969416166492</v>
      </c>
      <c r="BE36" s="100">
        <f>'中情景（2001-2060, 2020RMB）'!BE36*$B$73</f>
        <v>386.77146013771738</v>
      </c>
      <c r="BF36" s="100">
        <f>'中情景（2001-2060, 2020RMB）'!BF36*$B$73</f>
        <v>386.65148185144034</v>
      </c>
      <c r="BG36" s="100">
        <f>'中情景（2001-2060, 2020RMB）'!BG36*$B$73</f>
        <v>386.54586570759176</v>
      </c>
      <c r="BH36" s="100">
        <f>'中情景（2001-2060, 2020RMB）'!BH36*$B$73</f>
        <v>386.47070158319173</v>
      </c>
      <c r="BI36" s="246">
        <f>'中情景（2001-2060, 2020RMB）'!BI36*$B$73</f>
        <v>386.44207215768984</v>
      </c>
    </row>
    <row r="37" spans="1:61" x14ac:dyDescent="0.2">
      <c r="A37" s="23" t="s">
        <v>90</v>
      </c>
      <c r="B37" s="53"/>
      <c r="C37" s="54"/>
      <c r="D37" s="54"/>
      <c r="E37" s="54"/>
      <c r="F37" s="55"/>
      <c r="G37" s="53"/>
      <c r="H37" s="54"/>
      <c r="I37" s="54">
        <f>'中情景（2001-2060, 2020RMB）'!I37*$B$73</f>
        <v>538.98023258366788</v>
      </c>
      <c r="J37" s="54">
        <f>'中情景（2001-2060, 2020RMB）'!J37*$B$73</f>
        <v>572.48796307215707</v>
      </c>
      <c r="K37" s="55">
        <f>'中情景（2001-2060, 2020RMB）'!K37*$B$73</f>
        <v>653.24298216813247</v>
      </c>
      <c r="L37" s="53">
        <f>'中情景（2001-2060, 2020RMB）'!L37*$B$73</f>
        <v>708.3464748598501</v>
      </c>
      <c r="M37" s="54">
        <f>'中情景（2001-2060, 2020RMB）'!M37*$B$73</f>
        <v>742.44987001693801</v>
      </c>
      <c r="N37" s="54">
        <f>'中情景（2001-2060, 2020RMB）'!N37*$B$73</f>
        <v>780.76539254799661</v>
      </c>
      <c r="O37" s="54">
        <f>'中情景（2001-2060, 2020RMB）'!O37*$B$73</f>
        <v>812.91644925741389</v>
      </c>
      <c r="P37" s="54">
        <f>'中情景（2001-2060, 2020RMB）'!P37*$B$73</f>
        <v>832.14628132368648</v>
      </c>
      <c r="Q37" s="53">
        <f>'中情景（2001-2060, 2020RMB）'!Q37*$B$73</f>
        <v>873.79715493180709</v>
      </c>
      <c r="R37" s="54">
        <f>'中情景（2001-2060, 2020RMB）'!R37*$B$73</f>
        <v>940.18779422073999</v>
      </c>
      <c r="S37" s="54">
        <f>'中情景（2001-2060, 2020RMB）'!S37*$B$73</f>
        <v>966.10022318768188</v>
      </c>
      <c r="T37" s="54">
        <f>'中情景（2001-2060, 2020RMB）'!T37*$B$73</f>
        <v>976.19296521477702</v>
      </c>
      <c r="U37" s="55">
        <f>'中情景（2001-2060, 2020RMB）'!U37*$B$73</f>
        <v>961.33243098481523</v>
      </c>
      <c r="V37" s="54">
        <f>'中情景（2001-2060, 2020RMB）'!V37*$B$73</f>
        <v>1063.9875770412123</v>
      </c>
      <c r="W37" s="54">
        <f>'中情景（2001-2060, 2020RMB）'!W37*$B$73</f>
        <v>1061.3776196365975</v>
      </c>
      <c r="X37" s="100">
        <f>'中情景（2001-2060, 2020RMB）'!X37*$B$73</f>
        <v>1073.3875375640628</v>
      </c>
      <c r="Y37" s="100">
        <f>'中情景（2001-2060, 2020RMB）'!Y37*$B$73</f>
        <v>1102.7559866960123</v>
      </c>
      <c r="Z37" s="100">
        <f>'中情景（2001-2060, 2020RMB）'!Z37*$B$73</f>
        <v>1139.2867925369997</v>
      </c>
      <c r="AA37" s="65">
        <f>'中情景（2001-2060, 2020RMB）'!AA37*$B$73</f>
        <v>1173.6890009039334</v>
      </c>
      <c r="AB37" s="100">
        <f>'中情景（2001-2060, 2020RMB）'!AB37*$B$73</f>
        <v>1203.7578987366658</v>
      </c>
      <c r="AC37" s="100">
        <f>'中情景（2001-2060, 2020RMB）'!AC37*$B$73</f>
        <v>1229.2275299527985</v>
      </c>
      <c r="AD37" s="100">
        <f>'中情景（2001-2060, 2020RMB）'!AD37*$B$73</f>
        <v>1249.8943058687303</v>
      </c>
      <c r="AE37" s="66">
        <f>'中情景（2001-2060, 2020RMB）'!AE37*$B$73</f>
        <v>1265.6191973570781</v>
      </c>
      <c r="AF37" s="100">
        <f>'中情景（2001-2060, 2020RMB）'!AF37*$B$73</f>
        <v>1276.4610377421538</v>
      </c>
      <c r="AG37" s="100">
        <f>'中情景（2001-2060, 2020RMB）'!AG37*$B$73</f>
        <v>1283.0787129989581</v>
      </c>
      <c r="AH37" s="100">
        <f>'中情景（2001-2060, 2020RMB）'!AH37*$B$73</f>
        <v>1286.3284310285869</v>
      </c>
      <c r="AI37" s="100">
        <f>'中情景（2001-2060, 2020RMB）'!AI37*$B$73</f>
        <v>1287.1076584775738</v>
      </c>
      <c r="AJ37" s="245">
        <f>'中情景（2001-2060, 2020RMB）'!AJ37*$B$73</f>
        <v>1286.3345116732346</v>
      </c>
      <c r="AK37" s="65">
        <f>'中情景（2001-2060, 2020RMB）'!AK37*$B$73</f>
        <v>1284.7887820220583</v>
      </c>
      <c r="AL37" s="100">
        <f>'中情景（2001-2060, 2020RMB）'!AL37*$B$73</f>
        <v>1282.6717381993608</v>
      </c>
      <c r="AM37" s="100">
        <f>'中情景（2001-2060, 2020RMB）'!AM37*$B$73</f>
        <v>1280.0402339110722</v>
      </c>
      <c r="AN37" s="100">
        <f>'中情景（2001-2060, 2020RMB）'!AN37*$B$73</f>
        <v>1276.9513434799842</v>
      </c>
      <c r="AO37" s="66">
        <f>'中情景（2001-2060, 2020RMB）'!AO37*$B$73</f>
        <v>1273.4621510922509</v>
      </c>
      <c r="AP37" s="100">
        <f>'中情景（2001-2060, 2020RMB）'!AP37*$B$73</f>
        <v>1269.629564530082</v>
      </c>
      <c r="AQ37" s="100">
        <f>'中情景（2001-2060, 2020RMB）'!AQ37*$B$73</f>
        <v>1265.5101536636523</v>
      </c>
      <c r="AR37" s="100">
        <f>'中情景（2001-2060, 2020RMB）'!AR37*$B$73</f>
        <v>1261.1600137651697</v>
      </c>
      <c r="AS37" s="100">
        <f>'中情景（2001-2060, 2020RMB）'!AS37*$B$73</f>
        <v>1256.6346535278099</v>
      </c>
      <c r="AT37" s="100">
        <f>'中情景（2001-2060, 2020RMB）'!AT37*$B$73</f>
        <v>1251.9889075219783</v>
      </c>
      <c r="AU37" s="65">
        <f>'中情景（2001-2060, 2020RMB）'!AU37*$B$73</f>
        <v>1247.2768727006878</v>
      </c>
      <c r="AV37" s="100">
        <f>'中情景（2001-2060, 2020RMB）'!AV37*$B$73</f>
        <v>1242.5518684751378</v>
      </c>
      <c r="AW37" s="100">
        <f>'中情景（2001-2060, 2020RMB）'!AW37*$B$73</f>
        <v>1237.8664198193244</v>
      </c>
      <c r="AX37" s="100">
        <f>'中情景（2001-2060, 2020RMB）'!AX37*$B$73</f>
        <v>1233.2722628286308</v>
      </c>
      <c r="AY37" s="66">
        <f>'中情景（2001-2060, 2020RMB）'!AY37*$B$73</f>
        <v>1228.820372150532</v>
      </c>
      <c r="AZ37" s="65">
        <f>'中情景（2001-2060, 2020RMB）'!AZ37*$B$73</f>
        <v>1224.5610097247732</v>
      </c>
      <c r="BA37" s="100">
        <f>'中情景（2001-2060, 2020RMB）'!BA37*$B$73</f>
        <v>1220.5437943151931</v>
      </c>
      <c r="BB37" s="100">
        <f>'中情景（2001-2060, 2020RMB）'!BB37*$B$73</f>
        <v>1216.8177913840339</v>
      </c>
      <c r="BC37" s="100">
        <f>'中情景（2001-2060, 2020RMB）'!BC37*$B$73</f>
        <v>1213.4316229523301</v>
      </c>
      <c r="BD37" s="66">
        <f>'中情景（2001-2060, 2020RMB）'!BD37*$B$73</f>
        <v>1210.4335972053987</v>
      </c>
      <c r="BE37" s="100">
        <f>'中情景（2001-2060, 2020RMB）'!BE37*$B$73</f>
        <v>1207.8718577407699</v>
      </c>
      <c r="BF37" s="100">
        <f>'中情景（2001-2060, 2020RMB）'!BF37*$B$73</f>
        <v>1205.7945525167759</v>
      </c>
      <c r="BG37" s="100">
        <f>'中情景（2001-2060, 2020RMB）'!BG37*$B$73</f>
        <v>1204.2500227439621</v>
      </c>
      <c r="BH37" s="100">
        <f>'中情景（2001-2060, 2020RMB）'!BH37*$B$73</f>
        <v>1203.2870121688916</v>
      </c>
      <c r="BI37" s="246">
        <f>'中情景（2001-2060, 2020RMB）'!BI37*$B$73</f>
        <v>1202.9548974323686</v>
      </c>
    </row>
    <row r="38" spans="1:61" x14ac:dyDescent="0.2">
      <c r="A38" s="23" t="s">
        <v>91</v>
      </c>
      <c r="B38" s="53"/>
      <c r="C38" s="54"/>
      <c r="D38" s="54"/>
      <c r="E38" s="54"/>
      <c r="F38" s="55"/>
      <c r="G38" s="53"/>
      <c r="H38" s="54"/>
      <c r="I38" s="54">
        <f>'中情景（2001-2060, 2020RMB）'!I38*$B$73</f>
        <v>969.86529677334454</v>
      </c>
      <c r="J38" s="54">
        <f>'中情景（2001-2060, 2020RMB）'!J38*$B$73</f>
        <v>1054.5240750677958</v>
      </c>
      <c r="K38" s="55">
        <f>'中情景（2001-2060, 2020RMB）'!K38*$B$73</f>
        <v>1231.9487832991067</v>
      </c>
      <c r="L38" s="53">
        <f>'中情景（2001-2060, 2020RMB）'!L38*$B$73</f>
        <v>1401.566718147817</v>
      </c>
      <c r="M38" s="54">
        <f>'中情景（2001-2060, 2020RMB）'!M38*$B$73</f>
        <v>1483.7223646090169</v>
      </c>
      <c r="N38" s="54">
        <f>'中情景（2001-2060, 2020RMB）'!N38*$B$73</f>
        <v>1571.5684766320201</v>
      </c>
      <c r="O38" s="54">
        <f>'中情景（2001-2060, 2020RMB）'!O38*$B$73</f>
        <v>1646.8308809364089</v>
      </c>
      <c r="P38" s="54">
        <f>'中情景（2001-2060, 2020RMB）'!P38*$B$73</f>
        <v>1663.9142092848247</v>
      </c>
      <c r="Q38" s="53">
        <f>'中情景（2001-2060, 2020RMB）'!Q38*$B$73</f>
        <v>1729.3353394650969</v>
      </c>
      <c r="R38" s="54">
        <f>'中情景（2001-2060, 2020RMB）'!R38*$B$73</f>
        <v>1815.2175877512082</v>
      </c>
      <c r="S38" s="54">
        <f>'中情景（2001-2060, 2020RMB）'!S38*$B$73</f>
        <v>1890.5503654260967</v>
      </c>
      <c r="T38" s="54">
        <f>'中情景（2001-2060, 2020RMB）'!T38*$B$73</f>
        <v>1985.0357835637794</v>
      </c>
      <c r="U38" s="55">
        <f>'中情景（2001-2060, 2020RMB）'!U38*$B$73</f>
        <v>1974.020219422028</v>
      </c>
      <c r="V38" s="54">
        <f>'中情景（2001-2060, 2020RMB）'!V38*$B$73</f>
        <v>2219.755042611464</v>
      </c>
      <c r="W38" s="54">
        <f>'中情景（2001-2060, 2020RMB）'!W38*$B$73</f>
        <v>2221.0746865680835</v>
      </c>
      <c r="X38" s="100">
        <f>'中情景（2001-2060, 2020RMB）'!X38*$B$73</f>
        <v>2244.6122792937081</v>
      </c>
      <c r="Y38" s="100">
        <f>'中情景（2001-2060, 2020RMB）'!Y38*$B$73</f>
        <v>2301.7338252904015</v>
      </c>
      <c r="Z38" s="100">
        <f>'中情景（2001-2060, 2020RMB）'!Z38*$B$73</f>
        <v>2371.7741637621293</v>
      </c>
      <c r="AA38" s="65">
        <f>'中情景（2001-2060, 2020RMB）'!AA38*$B$73</f>
        <v>2436.0064004975156</v>
      </c>
      <c r="AB38" s="100">
        <f>'中情景（2001-2060, 2020RMB）'!AB38*$B$73</f>
        <v>2490.0428386417602</v>
      </c>
      <c r="AC38" s="100">
        <f>'中情景（2001-2060, 2020RMB）'!AC38*$B$73</f>
        <v>2533.4274647952843</v>
      </c>
      <c r="AD38" s="100">
        <f>'中情景（2001-2060, 2020RMB）'!AD38*$B$73</f>
        <v>2565.8623336368069</v>
      </c>
      <c r="AE38" s="66">
        <f>'中情景（2001-2060, 2020RMB）'!AE38*$B$73</f>
        <v>2587.2083800014989</v>
      </c>
      <c r="AF38" s="100">
        <f>'中情景（2001-2060, 2020RMB）'!AF38*$B$73</f>
        <v>2597.7790608182818</v>
      </c>
      <c r="AG38" s="100">
        <f>'中情景（2001-2060, 2020RMB）'!AG38*$B$73</f>
        <v>2599.2242000448859</v>
      </c>
      <c r="AH38" s="100">
        <f>'中情景（2001-2060, 2020RMB）'!AH38*$B$73</f>
        <v>2593.6035161278701</v>
      </c>
      <c r="AI38" s="100">
        <f>'中情景（2001-2060, 2020RMB）'!AI38*$B$73</f>
        <v>2583.0292986220516</v>
      </c>
      <c r="AJ38" s="245">
        <f>'中情景（2001-2060, 2020RMB）'!AJ38*$B$73</f>
        <v>2569.6180071627082</v>
      </c>
      <c r="AK38" s="65">
        <f>'中情景（2001-2060, 2020RMB）'!AK38*$B$73</f>
        <v>2555.1363031342348</v>
      </c>
      <c r="AL38" s="100">
        <f>'中情景（2001-2060, 2020RMB）'!AL38*$B$73</f>
        <v>2540.0332966447036</v>
      </c>
      <c r="AM38" s="100">
        <f>'中情景（2001-2060, 2020RMB）'!AM38*$B$73</f>
        <v>2524.4300133390552</v>
      </c>
      <c r="AN38" s="100">
        <f>'中情景（2001-2060, 2020RMB）'!AN38*$B$73</f>
        <v>2508.4451210282969</v>
      </c>
      <c r="AO38" s="66">
        <f>'中情景（2001-2060, 2020RMB）'!AO38*$B$73</f>
        <v>2492.1947298496284</v>
      </c>
      <c r="AP38" s="100">
        <f>'中情景（2001-2060, 2020RMB）'!AP38*$B$73</f>
        <v>2475.7922466088853</v>
      </c>
      <c r="AQ38" s="100">
        <f>'中情景（2001-2060, 2020RMB）'!AQ38*$B$73</f>
        <v>2459.3482814195163</v>
      </c>
      <c r="AR38" s="100">
        <f>'中情景（2001-2060, 2020RMB）'!AR38*$B$73</f>
        <v>2442.9706046019955</v>
      </c>
      <c r="AS38" s="100">
        <f>'中情景（2001-2060, 2020RMB）'!AS38*$B$73</f>
        <v>2426.7641517227435</v>
      </c>
      <c r="AT38" s="100">
        <f>'中情景（2001-2060, 2020RMB）'!AT38*$B$73</f>
        <v>2410.8310746271795</v>
      </c>
      <c r="AU38" s="65">
        <f>'中情景（2001-2060, 2020RMB）'!AU38*$B$73</f>
        <v>2395.2708363555316</v>
      </c>
      <c r="AV38" s="100">
        <f>'中情景（2001-2060, 2020RMB）'!AV38*$B$73</f>
        <v>2380.1803479171263</v>
      </c>
      <c r="AW38" s="100">
        <f>'中情景（2001-2060, 2020RMB）'!AW38*$B$73</f>
        <v>2365.6541450368659</v>
      </c>
      <c r="AX38" s="100">
        <f>'中情景（2001-2060, 2020RMB）'!AX38*$B$73</f>
        <v>2351.7846031724839</v>
      </c>
      <c r="AY38" s="66">
        <f>'中情景（2001-2060, 2020RMB）'!AY38*$B$73</f>
        <v>2338.662189330159</v>
      </c>
      <c r="AZ38" s="65">
        <f>'中情景（2001-2060, 2020RMB）'!AZ38*$B$73</f>
        <v>2326.375749477168</v>
      </c>
      <c r="BA38" s="100">
        <f>'中情景（2001-2060, 2020RMB）'!BA38*$B$73</f>
        <v>2315.0128306609918</v>
      </c>
      <c r="BB38" s="100">
        <f>'中情景（2001-2060, 2020RMB）'!BB38*$B$73</f>
        <v>2304.6600372940075</v>
      </c>
      <c r="BC38" s="100">
        <f>'中情景（2001-2060, 2020RMB）'!BC38*$B$73</f>
        <v>2295.4034214510343</v>
      </c>
      <c r="BD38" s="66">
        <f>'中情景（2001-2060, 2020RMB）'!BD38*$B$73</f>
        <v>2287.3289074536547</v>
      </c>
      <c r="BE38" s="100">
        <f>'中情景（2001-2060, 2020RMB）'!BE38*$B$73</f>
        <v>2280.5227514823564</v>
      </c>
      <c r="BF38" s="100">
        <f>'中情景（2001-2060, 2020RMB）'!BF38*$B$73</f>
        <v>2275.072037466824</v>
      </c>
      <c r="BG38" s="100">
        <f>'中情景（2001-2060, 2020RMB）'!BG38*$B$73</f>
        <v>2271.0652110601363</v>
      </c>
      <c r="BH38" s="100">
        <f>'中情景（2001-2060, 2020RMB）'!BH38*$B$73</f>
        <v>2268.5926541085169</v>
      </c>
      <c r="BI38" s="246">
        <f>'中情景（2001-2060, 2020RMB）'!BI38*$B$73</f>
        <v>2267.747302691238</v>
      </c>
    </row>
    <row r="39" spans="1:61" x14ac:dyDescent="0.2">
      <c r="A39" s="23" t="s">
        <v>92</v>
      </c>
      <c r="B39" s="53"/>
      <c r="C39" s="54"/>
      <c r="D39" s="54"/>
      <c r="E39" s="54"/>
      <c r="F39" s="55"/>
      <c r="G39" s="53"/>
      <c r="H39" s="54"/>
      <c r="I39" s="54">
        <f>'中情景（2001-2060, 2020RMB）'!I39*$B$73</f>
        <v>1827.2046823458188</v>
      </c>
      <c r="J39" s="54">
        <f>'中情景（2001-2060, 2020RMB）'!J39*$B$73</f>
        <v>1903.5599257682049</v>
      </c>
      <c r="K39" s="55">
        <f>'中情景（2001-2060, 2020RMB）'!K39*$B$73</f>
        <v>2063.0097206545961</v>
      </c>
      <c r="L39" s="53">
        <f>'中情景（2001-2060, 2020RMB）'!L39*$B$73</f>
        <v>2174.5896799921866</v>
      </c>
      <c r="M39" s="54">
        <f>'中情景（2001-2060, 2020RMB）'!M39*$B$73</f>
        <v>2266.8642920931907</v>
      </c>
      <c r="N39" s="54">
        <f>'中情景（2001-2060, 2020RMB）'!N39*$B$73</f>
        <v>2366.6226269511294</v>
      </c>
      <c r="O39" s="54">
        <f>'中情景（2001-2060, 2020RMB）'!O39*$B$73</f>
        <v>2409.6227812801817</v>
      </c>
      <c r="P39" s="54">
        <f>'中情景（2001-2060, 2020RMB）'!P39*$B$73</f>
        <v>2409.4725996736911</v>
      </c>
      <c r="Q39" s="53">
        <f>'中情景（2001-2060, 2020RMB）'!Q39*$B$73</f>
        <v>2311.3950984161133</v>
      </c>
      <c r="R39" s="54">
        <f>'中情景（2001-2060, 2020RMB）'!R39*$B$73</f>
        <v>2346.6365941352378</v>
      </c>
      <c r="S39" s="54">
        <f>'中情景（2001-2060, 2020RMB）'!S39*$B$73</f>
        <v>2500.100649793872</v>
      </c>
      <c r="T39" s="54">
        <f>'中情景（2001-2060, 2020RMB）'!T39*$B$73</f>
        <v>2649.1551506544774</v>
      </c>
      <c r="U39" s="55">
        <f>'中情景（2001-2060, 2020RMB）'!U39*$B$73</f>
        <v>2734.3994336154205</v>
      </c>
      <c r="V39" s="54">
        <f>'中情景（2001-2060, 2020RMB）'!V39*$B$73</f>
        <v>2881.1917792140471</v>
      </c>
      <c r="W39" s="54">
        <f>'中情景（2001-2060, 2020RMB）'!W39*$B$73</f>
        <v>2961.9284293936989</v>
      </c>
      <c r="X39" s="100">
        <f>'中情景（2001-2060, 2020RMB）'!X39*$B$73</f>
        <v>2997.9168940612722</v>
      </c>
      <c r="Y39" s="100">
        <f>'中情景（2001-2060, 2020RMB）'!Y39*$B$73</f>
        <v>3087.014275475969</v>
      </c>
      <c r="Z39" s="100">
        <f>'中情景（2001-2060, 2020RMB）'!Z39*$B$73</f>
        <v>3200.4249389555803</v>
      </c>
      <c r="AA39" s="65">
        <f>'中情景（2001-2060, 2020RMB）'!AA39*$B$73</f>
        <v>3311.5611521952519</v>
      </c>
      <c r="AB39" s="100">
        <f>'中情景（2001-2060, 2020RMB）'!AB39*$B$73</f>
        <v>3413.0378278222761</v>
      </c>
      <c r="AC39" s="100">
        <f>'中情景（2001-2060, 2020RMB）'!AC39*$B$73</f>
        <v>3502.5948274170014</v>
      </c>
      <c r="AD39" s="100">
        <f>'中情景（2001-2060, 2020RMB）'!AD39*$B$73</f>
        <v>3577.9681360615587</v>
      </c>
      <c r="AE39" s="66">
        <f>'中情景（2001-2060, 2020RMB）'!AE39*$B$73</f>
        <v>3636.9563619394671</v>
      </c>
      <c r="AF39" s="100">
        <f>'中情景（2001-2060, 2020RMB）'!AF39*$B$73</f>
        <v>3678.3157070508482</v>
      </c>
      <c r="AG39" s="100">
        <f>'中情景（2001-2060, 2020RMB）'!AG39*$B$73</f>
        <v>3704.3432564115137</v>
      </c>
      <c r="AH39" s="100">
        <f>'中情景（2001-2060, 2020RMB）'!AH39*$B$73</f>
        <v>3718.4651920599081</v>
      </c>
      <c r="AI39" s="100">
        <f>'中情景（2001-2060, 2020RMB）'!AI39*$B$73</f>
        <v>3724.3068891841858</v>
      </c>
      <c r="AJ39" s="245">
        <f>'中情景（2001-2060, 2020RMB）'!AJ39*$B$73</f>
        <v>3725.593000423873</v>
      </c>
      <c r="AK39" s="65">
        <f>'中情景（2001-2060, 2020RMB）'!AK39*$B$73</f>
        <v>3725.4659035506575</v>
      </c>
      <c r="AL39" s="100">
        <f>'中情景（2001-2060, 2020RMB）'!AL39*$B$73</f>
        <v>3724.6055043184974</v>
      </c>
      <c r="AM39" s="100">
        <f>'中情景（2001-2060, 2020RMB）'!AM39*$B$73</f>
        <v>3723.0751378423847</v>
      </c>
      <c r="AN39" s="100">
        <f>'中情景（2001-2060, 2020RMB）'!AN39*$B$73</f>
        <v>3720.9384211415345</v>
      </c>
      <c r="AO39" s="66">
        <f>'中情景（2001-2060, 2020RMB）'!AO39*$B$73</f>
        <v>3718.2591447988752</v>
      </c>
      <c r="AP39" s="100">
        <f>'中情景（2001-2060, 2020RMB）'!AP39*$B$73</f>
        <v>3715.1011752739228</v>
      </c>
      <c r="AQ39" s="100">
        <f>'中情景（2001-2060, 2020RMB）'!AQ39*$B$73</f>
        <v>3711.5283679855361</v>
      </c>
      <c r="AR39" s="100">
        <f>'中情景（2001-2060, 2020RMB）'!AR39*$B$73</f>
        <v>3707.604491237611</v>
      </c>
      <c r="AS39" s="100">
        <f>'中情景（2001-2060, 2020RMB）'!AS39*$B$73</f>
        <v>3703.3931610220129</v>
      </c>
      <c r="AT39" s="100">
        <f>'中情景（2001-2060, 2020RMB）'!AT39*$B$73</f>
        <v>3698.957786699194</v>
      </c>
      <c r="AU39" s="65">
        <f>'中情景（2001-2060, 2020RMB）'!AU39*$B$73</f>
        <v>3694.3615275288053</v>
      </c>
      <c r="AV39" s="100">
        <f>'中情景（2001-2060, 2020RMB）'!AV39*$B$73</f>
        <v>3689.6672599991898</v>
      </c>
      <c r="AW39" s="100">
        <f>'中情景（2001-2060, 2020RMB）'!AW39*$B$73</f>
        <v>3684.9375558865722</v>
      </c>
      <c r="AX39" s="100">
        <f>'中情景（2001-2060, 2020RMB）'!AX39*$B$73</f>
        <v>3680.2346709617555</v>
      </c>
      <c r="AY39" s="66">
        <f>'中情景（2001-2060, 2020RMB）'!AY39*$B$73</f>
        <v>3675.6205442542682</v>
      </c>
      <c r="AZ39" s="65">
        <f>'中情景（2001-2060, 2020RMB）'!AZ39*$B$73</f>
        <v>3671.1568077812221</v>
      </c>
      <c r="BA39" s="100">
        <f>'中情景（2001-2060, 2020RMB）'!BA39*$B$73</f>
        <v>3666.9048066499599</v>
      </c>
      <c r="BB39" s="100">
        <f>'中情景（2001-2060, 2020RMB）'!BB39*$B$73</f>
        <v>3662.9256294507368</v>
      </c>
      <c r="BC39" s="100">
        <f>'中情景（2001-2060, 2020RMB）'!BC39*$B$73</f>
        <v>3659.2801488677342</v>
      </c>
      <c r="BD39" s="66">
        <f>'中情景（2001-2060, 2020RMB）'!BD39*$B$73</f>
        <v>3656.0290724529805</v>
      </c>
      <c r="BE39" s="100">
        <f>'中情景（2001-2060, 2020RMB）'!BE39*$B$73</f>
        <v>3653.2330035296704</v>
      </c>
      <c r="BF39" s="100">
        <f>'中情景（2001-2060, 2020RMB）'!BF39*$B$73</f>
        <v>3650.9525122171171</v>
      </c>
      <c r="BG39" s="100">
        <f>'中情景（2001-2060, 2020RMB）'!BG39*$B$73</f>
        <v>3649.2482166008895</v>
      </c>
      <c r="BH39" s="100">
        <f>'中情景（2001-2060, 2020RMB）'!BH39*$B$73</f>
        <v>3648.1808741071095</v>
      </c>
      <c r="BI39" s="246">
        <f>'中情景（2001-2060, 2020RMB）'!BI39*$B$73</f>
        <v>3647.8114831808002</v>
      </c>
    </row>
    <row r="40" spans="1:61" x14ac:dyDescent="0.2">
      <c r="A40" s="23" t="s">
        <v>93</v>
      </c>
      <c r="B40" s="53"/>
      <c r="C40" s="54"/>
      <c r="D40" s="54"/>
      <c r="E40" s="54"/>
      <c r="F40" s="55"/>
      <c r="G40" s="53"/>
      <c r="H40" s="54"/>
      <c r="I40" s="54">
        <f>'中情景（2001-2060, 2020RMB）'!I40*$B$73</f>
        <v>769.84623647460489</v>
      </c>
      <c r="J40" s="54">
        <f>'中情景（2001-2060, 2020RMB）'!J40*$B$73</f>
        <v>823.17988973695537</v>
      </c>
      <c r="K40" s="55">
        <f>'中情景（2001-2060, 2020RMB）'!K40*$B$73</f>
        <v>904.92316398079311</v>
      </c>
      <c r="L40" s="53">
        <f>'中情景（2001-2060, 2020RMB）'!L40*$B$73</f>
        <v>987.77824611982282</v>
      </c>
      <c r="M40" s="54">
        <f>'中情景（2001-2060, 2020RMB）'!M40*$B$73</f>
        <v>1064.486024295582</v>
      </c>
      <c r="N40" s="54">
        <f>'中情景（2001-2060, 2020RMB）'!N40*$B$73</f>
        <v>1158.858418673603</v>
      </c>
      <c r="O40" s="54">
        <f>'中情景（2001-2060, 2020RMB）'!O40*$B$73</f>
        <v>1248.7980808928194</v>
      </c>
      <c r="P40" s="54">
        <f>'中情景（2001-2060, 2020RMB）'!P40*$B$73</f>
        <v>1318.6201486481377</v>
      </c>
      <c r="Q40" s="53">
        <f>'中情景（2001-2060, 2020RMB）'!Q40*$B$73</f>
        <v>1366.6046763825284</v>
      </c>
      <c r="R40" s="54">
        <f>'中情景（2001-2060, 2020RMB）'!R40*$B$73</f>
        <v>1404.0405883388651</v>
      </c>
      <c r="S40" s="54">
        <f>'中情景（2001-2060, 2020RMB）'!S40*$B$73</f>
        <v>1507.0452757650496</v>
      </c>
      <c r="T40" s="54">
        <f>'中情景（2001-2060, 2020RMB）'!T40*$B$73</f>
        <v>1586.7231090068576</v>
      </c>
      <c r="U40" s="55">
        <f>'中情景（2001-2060, 2020RMB）'!U40*$B$73</f>
        <v>1573.3130836256189</v>
      </c>
      <c r="V40" s="54">
        <f>'中情景（2001-2060, 2020RMB）'!V40*$B$73</f>
        <v>1702.0033119290772</v>
      </c>
      <c r="W40" s="54">
        <f>'中情景（2001-2060, 2020RMB）'!W40*$B$73</f>
        <v>1818.8547619421211</v>
      </c>
      <c r="X40" s="100">
        <f>'中情景（2001-2060, 2020RMB）'!X40*$B$73</f>
        <v>1848.6336972137842</v>
      </c>
      <c r="Y40" s="100">
        <f>'中情景（2001-2060, 2020RMB）'!Y40*$B$73</f>
        <v>1922.4832343500107</v>
      </c>
      <c r="Z40" s="100">
        <f>'中情景（2001-2060, 2020RMB）'!Z40*$B$73</f>
        <v>2016.5679302045128</v>
      </c>
      <c r="AA40" s="65">
        <f>'中情景（2001-2060, 2020RMB）'!AA40*$B$73</f>
        <v>2108.2754126959671</v>
      </c>
      <c r="AB40" s="100">
        <f>'中情景（2001-2060, 2020RMB）'!AB40*$B$73</f>
        <v>2191.8710569212558</v>
      </c>
      <c r="AC40" s="100">
        <f>'中情景（2001-2060, 2020RMB）'!AC40*$B$73</f>
        <v>2266.369173269557</v>
      </c>
      <c r="AD40" s="100">
        <f>'中情景（2001-2060, 2020RMB）'!AD40*$B$73</f>
        <v>2330.9294296217095</v>
      </c>
      <c r="AE40" s="66">
        <f>'中情景（2001-2060, 2020RMB）'!AE40*$B$73</f>
        <v>2384.8728990450859</v>
      </c>
      <c r="AF40" s="100">
        <f>'中情景（2001-2060, 2020RMB）'!AF40*$B$73</f>
        <v>2428.0565199387415</v>
      </c>
      <c r="AG40" s="100">
        <f>'中情景（2001-2060, 2020RMB）'!AG40*$B$73</f>
        <v>2462.0081091090901</v>
      </c>
      <c r="AH40" s="100">
        <f>'中情景（2001-2060, 2020RMB）'!AH40*$B$73</f>
        <v>2488.8685891102737</v>
      </c>
      <c r="AI40" s="100">
        <f>'中情景（2001-2060, 2020RMB）'!AI40*$B$73</f>
        <v>2510.966519855655</v>
      </c>
      <c r="AJ40" s="245">
        <f>'中情景（2001-2060, 2020RMB）'!AJ40*$B$73</f>
        <v>2530.7602947152545</v>
      </c>
      <c r="AK40" s="65">
        <f>'中情景（2001-2060, 2020RMB）'!AK40*$B$73</f>
        <v>2550.3559513046139</v>
      </c>
      <c r="AL40" s="100">
        <f>'中情景（2001-2060, 2020RMB）'!AL40*$B$73</f>
        <v>2570.1260455041497</v>
      </c>
      <c r="AM40" s="100">
        <f>'中情景（2001-2060, 2020RMB）'!AM40*$B$73</f>
        <v>2590.0009262434492</v>
      </c>
      <c r="AN40" s="100">
        <f>'中情景（2001-2060, 2020RMB）'!AN40*$B$73</f>
        <v>2609.908754635283</v>
      </c>
      <c r="AO40" s="66">
        <f>'中情景（2001-2060, 2020RMB）'!AO40*$B$73</f>
        <v>2629.7754851004252</v>
      </c>
      <c r="AP40" s="100">
        <f>'中情景（2001-2060, 2020RMB）'!AP40*$B$73</f>
        <v>2649.5248670310502</v>
      </c>
      <c r="AQ40" s="100">
        <f>'中情景（2001-2060, 2020RMB）'!AQ40*$B$73</f>
        <v>2669.0784680627194</v>
      </c>
      <c r="AR40" s="100">
        <f>'中情景（2001-2060, 2020RMB）'!AR40*$B$73</f>
        <v>2688.355720014767</v>
      </c>
      <c r="AS40" s="100">
        <f>'中情景（2001-2060, 2020RMB）'!AS40*$B$73</f>
        <v>2707.2739885302381</v>
      </c>
      <c r="AT40" s="100">
        <f>'中情景（2001-2060, 2020RMB）'!AT40*$B$73</f>
        <v>2725.7486673993553</v>
      </c>
      <c r="AU40" s="65">
        <f>'中情景（2001-2060, 2020RMB）'!AU40*$B$73</f>
        <v>2743.6932984827577</v>
      </c>
      <c r="AV40" s="100">
        <f>'中情景（2001-2060, 2020RMB）'!AV40*$B$73</f>
        <v>2761.0197180616938</v>
      </c>
      <c r="AW40" s="100">
        <f>'中情景（2001-2060, 2020RMB）'!AW40*$B$73</f>
        <v>2777.6382303318765</v>
      </c>
      <c r="AX40" s="100">
        <f>'中情景（2001-2060, 2020RMB）'!AX40*$B$73</f>
        <v>2793.4578086237016</v>
      </c>
      <c r="AY40" s="66">
        <f>'中情景（2001-2060, 2020RMB）'!AY40*$B$73</f>
        <v>2808.386324774729</v>
      </c>
      <c r="AZ40" s="65">
        <f>'中情景（2001-2060, 2020RMB）'!AZ40*$B$73</f>
        <v>2822.3308069000191</v>
      </c>
      <c r="BA40" s="100">
        <f>'中情景（2001-2060, 2020RMB）'!BA40*$B$73</f>
        <v>2835.1977256018199</v>
      </c>
      <c r="BB40" s="100">
        <f>'中情景（2001-2060, 2020RMB）'!BB40*$B$73</f>
        <v>2846.8933084328505</v>
      </c>
      <c r="BC40" s="100">
        <f>'中情景（2001-2060, 2020RMB）'!BC40*$B$73</f>
        <v>2857.3238821779541</v>
      </c>
      <c r="BD40" s="66">
        <f>'中情景（2001-2060, 2020RMB）'!BD40*$B$73</f>
        <v>2866.3962422475092</v>
      </c>
      <c r="BE40" s="100">
        <f>'中情景（2001-2060, 2020RMB）'!BE40*$B$73</f>
        <v>2874.0180481846533</v>
      </c>
      <c r="BF40" s="100">
        <f>'中情景（2001-2060, 2020RMB）'!BF40*$B$73</f>
        <v>2880.0982439792297</v>
      </c>
      <c r="BG40" s="100">
        <f>'中情景（2001-2060, 2020RMB）'!BG40*$B$73</f>
        <v>2884.5475015559318</v>
      </c>
      <c r="BH40" s="100">
        <f>'中情景（2001-2060, 2020RMB）'!BH40*$B$73</f>
        <v>2887.2786854660849</v>
      </c>
      <c r="BI40" s="246">
        <f>'中情景（2001-2060, 2020RMB）'!BI40*$B$73</f>
        <v>2888.2073364648445</v>
      </c>
    </row>
    <row r="41" spans="1:61" x14ac:dyDescent="0.2">
      <c r="A41" s="23" t="s">
        <v>94</v>
      </c>
      <c r="B41" s="53"/>
      <c r="C41" s="54"/>
      <c r="D41" s="54"/>
      <c r="E41" s="54"/>
      <c r="F41" s="55"/>
      <c r="G41" s="53"/>
      <c r="H41" s="54"/>
      <c r="I41" s="54">
        <f>'中情景（2001-2060, 2020RMB）'!I41*$B$73</f>
        <v>825.35203982323162</v>
      </c>
      <c r="J41" s="54">
        <f>'中情景（2001-2060, 2020RMB）'!J41*$B$73</f>
        <v>860.62424293328729</v>
      </c>
      <c r="K41" s="55">
        <f>'中情景（2001-2060, 2020RMB）'!K41*$B$73</f>
        <v>994.5601714893121</v>
      </c>
      <c r="L41" s="53">
        <f>'中情景（2001-2060, 2020RMB）'!L41*$B$73</f>
        <v>1125.7598991764332</v>
      </c>
      <c r="M41" s="54">
        <f>'中情景（2001-2060, 2020RMB）'!M41*$B$73</f>
        <v>1202.4657387811435</v>
      </c>
      <c r="N41" s="54">
        <f>'中情景（2001-2060, 2020RMB）'!N41*$B$73</f>
        <v>1283.9402712372946</v>
      </c>
      <c r="O41" s="54">
        <f>'中情景（2001-2060, 2020RMB）'!O41*$B$73</f>
        <v>1373.7400086801558</v>
      </c>
      <c r="P41" s="54">
        <f>'中情景（2001-2060, 2020RMB）'!P41*$B$73</f>
        <v>1399.7199374534182</v>
      </c>
      <c r="Q41" s="53">
        <f>'中情景（2001-2060, 2020RMB）'!Q41*$B$73</f>
        <v>1477.9749989056179</v>
      </c>
      <c r="R41" s="54">
        <f>'中情景（2001-2060, 2020RMB）'!R41*$B$73</f>
        <v>1594.7588110067843</v>
      </c>
      <c r="S41" s="54">
        <f>'中情景（2001-2060, 2020RMB）'!S41*$B$73</f>
        <v>1648.2392055673163</v>
      </c>
      <c r="T41" s="54">
        <f>'中情景（2001-2060, 2020RMB）'!T41*$B$73</f>
        <v>1681.3499544976607</v>
      </c>
      <c r="U41" s="55">
        <f>'中情景（2001-2060, 2020RMB）'!U41*$B$73</f>
        <v>1711.0551127601359</v>
      </c>
      <c r="V41" s="54">
        <f>'中情景（2001-2060, 2020RMB）'!V41*$B$73</f>
        <v>2066.5774519172019</v>
      </c>
      <c r="W41" s="54">
        <f>'中情景（2001-2060, 2020RMB）'!W41*$B$73</f>
        <v>2090.8982819264734</v>
      </c>
      <c r="X41" s="100">
        <f>'中情景（2001-2060, 2020RMB）'!X41*$B$73</f>
        <v>2119.3057331089226</v>
      </c>
      <c r="Y41" s="100">
        <f>'中情景（2001-2060, 2020RMB）'!Y41*$B$73</f>
        <v>2188.0310463626297</v>
      </c>
      <c r="Z41" s="100">
        <f>'中情景（2001-2060, 2020RMB）'!Z41*$B$73</f>
        <v>2271.5856936795408</v>
      </c>
      <c r="AA41" s="65">
        <f>'中情景（2001-2060, 2020RMB）'!AA41*$B$73</f>
        <v>2346.8309020073611</v>
      </c>
      <c r="AB41" s="100">
        <f>'中情景（2001-2060, 2020RMB）'!AB41*$B$73</f>
        <v>2410.7450330517509</v>
      </c>
      <c r="AC41" s="100">
        <f>'中情景（2001-2060, 2020RMB）'!AC41*$B$73</f>
        <v>2466.1641798151968</v>
      </c>
      <c r="AD41" s="100">
        <f>'中情景（2001-2060, 2020RMB）'!AD41*$B$73</f>
        <v>2516.3921744714385</v>
      </c>
      <c r="AE41" s="66">
        <f>'中情景（2001-2060, 2020RMB）'!AE41*$B$73</f>
        <v>2565.1024484809082</v>
      </c>
      <c r="AF41" s="100">
        <f>'中情景（2001-2060, 2020RMB）'!AF41*$B$73</f>
        <v>2615.4613066427682</v>
      </c>
      <c r="AG41" s="100">
        <f>'中情景（2001-2060, 2020RMB）'!AG41*$B$73</f>
        <v>2667.5167549190278</v>
      </c>
      <c r="AH41" s="100">
        <f>'中情景（2001-2060, 2020RMB）'!AH41*$B$73</f>
        <v>2720.4584364095167</v>
      </c>
      <c r="AI41" s="100">
        <f>'中情景（2001-2060, 2020RMB）'!AI41*$B$73</f>
        <v>2773.4090415774931</v>
      </c>
      <c r="AJ41" s="245">
        <f>'中情景（2001-2060, 2020RMB）'!AJ41*$B$73</f>
        <v>2825.4229090150197</v>
      </c>
      <c r="AK41" s="65">
        <f>'中情景（2001-2060, 2020RMB）'!AK41*$B$73</f>
        <v>2875.6524553552294</v>
      </c>
      <c r="AL41" s="100">
        <f>'中情景（2001-2060, 2020RMB）'!AL41*$B$73</f>
        <v>2923.8694252444852</v>
      </c>
      <c r="AM41" s="100">
        <f>'中情景（2001-2060, 2020RMB）'!AM41*$B$73</f>
        <v>2970.0128016653971</v>
      </c>
      <c r="AN41" s="100">
        <f>'中情景（2001-2060, 2020RMB）'!AN41*$B$73</f>
        <v>3014.0299789304477</v>
      </c>
      <c r="AO41" s="66">
        <f>'中情景（2001-2060, 2020RMB）'!AO41*$B$73</f>
        <v>3055.8768029020475</v>
      </c>
      <c r="AP41" s="100">
        <f>'中情景（2001-2060, 2020RMB）'!AP41*$B$73</f>
        <v>3095.5175601944261</v>
      </c>
      <c r="AQ41" s="100">
        <f>'中情景（2001-2060, 2020RMB）'!AQ41*$B$73</f>
        <v>3132.9249186317002</v>
      </c>
      <c r="AR41" s="100">
        <f>'中情景（2001-2060, 2020RMB）'!AR41*$B$73</f>
        <v>3168.0798215689038</v>
      </c>
      <c r="AS41" s="100">
        <f>'中情景（2001-2060, 2020RMB）'!AS41*$B$73</f>
        <v>3200.9713389698841</v>
      </c>
      <c r="AT41" s="100">
        <f>'中情景（2001-2060, 2020RMB）'!AT41*$B$73</f>
        <v>3231.596478376347</v>
      </c>
      <c r="AU41" s="65">
        <f>'中情景（2001-2060, 2020RMB）'!AU41*$B$73</f>
        <v>3259.959959097017</v>
      </c>
      <c r="AV41" s="100">
        <f>'中情景（2001-2060, 2020RMB）'!AV41*$B$73</f>
        <v>3286.0739530947963</v>
      </c>
      <c r="AW41" s="100">
        <f>'中情景（2001-2060, 2020RMB）'!AW41*$B$73</f>
        <v>3309.9577961542741</v>
      </c>
      <c r="AX41" s="100">
        <f>'中情景（2001-2060, 2020RMB）'!AX41*$B$73</f>
        <v>3331.637672974306</v>
      </c>
      <c r="AY41" s="66">
        <f>'中情景（2001-2060, 2020RMB）'!AY41*$B$73</f>
        <v>3351.1462798522098</v>
      </c>
      <c r="AZ41" s="65">
        <f>'中情景（2001-2060, 2020RMB）'!AZ41*$B$73</f>
        <v>3368.5224686101305</v>
      </c>
      <c r="BA41" s="100">
        <f>'中情景（2001-2060, 2020RMB）'!BA41*$B$73</f>
        <v>3383.8108753634833</v>
      </c>
      <c r="BB41" s="100">
        <f>'中情景（2001-2060, 2020RMB）'!BB41*$B$73</f>
        <v>3397.0615376491455</v>
      </c>
      <c r="BC41" s="100">
        <f>'中情景（2001-2060, 2020RMB）'!BC41*$B$73</f>
        <v>3408.3295033200916</v>
      </c>
      <c r="BD41" s="66">
        <f>'中情景（2001-2060, 2020RMB）'!BD41*$B$73</f>
        <v>3417.6744344774229</v>
      </c>
      <c r="BE41" s="100">
        <f>'中情景（2001-2060, 2020RMB）'!BE41*$B$73</f>
        <v>3425.1602095535859</v>
      </c>
      <c r="BF41" s="100">
        <f>'中情景（2001-2060, 2020RMB）'!BF41*$B$73</f>
        <v>3430.8545264853115</v>
      </c>
      <c r="BG41" s="100">
        <f>'中情景（2001-2060, 2020RMB）'!BG41*$B$73</f>
        <v>3434.8285097245166</v>
      </c>
      <c r="BH41" s="100">
        <f>'中情景（2001-2060, 2020RMB）'!BH41*$B$73</f>
        <v>3437.1563236347101</v>
      </c>
      <c r="BI41" s="246">
        <f>'中情景（2001-2060, 2020RMB）'!BI41*$B$73</f>
        <v>3437.9147946106877</v>
      </c>
    </row>
    <row r="42" spans="1:61" x14ac:dyDescent="0.2">
      <c r="A42" s="23" t="s">
        <v>95</v>
      </c>
      <c r="B42" s="53"/>
      <c r="C42" s="54"/>
      <c r="D42" s="54"/>
      <c r="E42" s="54"/>
      <c r="F42" s="55"/>
      <c r="G42" s="53"/>
      <c r="H42" s="54"/>
      <c r="I42" s="54">
        <f>'中情景（2001-2060, 2020RMB）'!I42*$B$73</f>
        <v>957.48912910180843</v>
      </c>
      <c r="J42" s="54">
        <f>'中情景（2001-2060, 2020RMB）'!J42*$B$73</f>
        <v>1007.4847756088832</v>
      </c>
      <c r="K42" s="55">
        <f>'中情景（2001-2060, 2020RMB）'!K42*$B$73</f>
        <v>1190.6924414462044</v>
      </c>
      <c r="L42" s="53">
        <f>'中情景（2001-2060, 2020RMB）'!L42*$B$73</f>
        <v>1343.1889625419417</v>
      </c>
      <c r="M42" s="54">
        <f>'中情景（2001-2060, 2020RMB）'!M42*$B$73</f>
        <v>1386.1188711991374</v>
      </c>
      <c r="N42" s="54">
        <f>'中情景（2001-2060, 2020RMB）'!N42*$B$73</f>
        <v>1437.9007595991709</v>
      </c>
      <c r="O42" s="54">
        <f>'中情景（2001-2060, 2020RMB）'!O42*$B$73</f>
        <v>1504.0047055880304</v>
      </c>
      <c r="P42" s="54">
        <f>'中情景（2001-2060, 2020RMB）'!P42*$B$73</f>
        <v>1468.2394548218376</v>
      </c>
      <c r="Q42" s="53">
        <f>'中情景（2001-2060, 2020RMB）'!Q42*$B$73</f>
        <v>1517.3701234262553</v>
      </c>
      <c r="R42" s="54">
        <f>'中情景（2001-2060, 2020RMB）'!R42*$B$73</f>
        <v>1697.1667887148062</v>
      </c>
      <c r="S42" s="54">
        <f>'中情景（2001-2060, 2020RMB）'!S42*$B$73</f>
        <v>1811.5369065308341</v>
      </c>
      <c r="T42" s="54">
        <f>'中情景（2001-2060, 2020RMB）'!T42*$B$73</f>
        <v>1821.7287125216355</v>
      </c>
      <c r="U42" s="55">
        <f>'中情景（2001-2060, 2020RMB）'!U42*$B$73</f>
        <v>1852.1517291354023</v>
      </c>
      <c r="V42" s="54">
        <f>'中情景（2001-2060, 2020RMB）'!V42*$B$73</f>
        <v>2167.5672054910888</v>
      </c>
      <c r="W42" s="54">
        <f>'中情景（2001-2060, 2020RMB）'!W42*$B$73</f>
        <v>2175.4614760435193</v>
      </c>
      <c r="X42" s="100">
        <f>'中情景（2001-2060, 2020RMB）'!X42*$B$73</f>
        <v>2206.8615221539021</v>
      </c>
      <c r="Y42" s="100">
        <f>'中情景（2001-2060, 2020RMB）'!Y42*$B$73</f>
        <v>2282.9331695939663</v>
      </c>
      <c r="Z42" s="100">
        <f>'中情景（2001-2060, 2020RMB）'!Z42*$B$73</f>
        <v>2375.6164960719184</v>
      </c>
      <c r="AA42" s="65">
        <f>'中情景（2001-2060, 2020RMB）'!AA42*$B$73</f>
        <v>2459.2605269403598</v>
      </c>
      <c r="AB42" s="100">
        <f>'中情景（2001-2060, 2020RMB）'!AB42*$B$73</f>
        <v>2530.438198435751</v>
      </c>
      <c r="AC42" s="100">
        <f>'中情景（2001-2060, 2020RMB）'!AC42*$B$73</f>
        <v>2592.2524987196102</v>
      </c>
      <c r="AD42" s="100">
        <f>'中情景（2001-2060, 2020RMB）'!AD42*$B$73</f>
        <v>2648.3575727354014</v>
      </c>
      <c r="AE42" s="66">
        <f>'中情景（2001-2060, 2020RMB）'!AE42*$B$73</f>
        <v>2702.8446015384002</v>
      </c>
      <c r="AF42" s="100">
        <f>'中情景（2001-2060, 2020RMB）'!AF42*$B$73</f>
        <v>2759.2659792166846</v>
      </c>
      <c r="AG42" s="100">
        <f>'中情景（2001-2060, 2020RMB）'!AG42*$B$73</f>
        <v>2817.7279324496544</v>
      </c>
      <c r="AH42" s="100">
        <f>'中情景（2001-2060, 2020RMB）'!AH42*$B$73</f>
        <v>2877.3853898606576</v>
      </c>
      <c r="AI42" s="100">
        <f>'中情景（2001-2060, 2020RMB）'!AI42*$B$73</f>
        <v>2937.3180994673821</v>
      </c>
      <c r="AJ42" s="245">
        <f>'中情景（2001-2060, 2020RMB）'!AJ42*$B$73</f>
        <v>2996.5282983416382</v>
      </c>
      <c r="AK42" s="65">
        <f>'中情景（2001-2060, 2020RMB）'!AK42*$B$73</f>
        <v>3054.1131504919372</v>
      </c>
      <c r="AL42" s="100">
        <f>'中情景（2001-2060, 2020RMB）'!AL42*$B$73</f>
        <v>3109.8087173885624</v>
      </c>
      <c r="AM42" s="100">
        <f>'中情景（2001-2060, 2020RMB）'!AM42*$B$73</f>
        <v>3163.5224382205788</v>
      </c>
      <c r="AN42" s="100">
        <f>'中情景（2001-2060, 2020RMB）'!AN42*$B$73</f>
        <v>3215.168405124954</v>
      </c>
      <c r="AO42" s="66">
        <f>'中情景（2001-2060, 2020RMB）'!AO42*$B$73</f>
        <v>3264.6676097213372</v>
      </c>
      <c r="AP42" s="100">
        <f>'中情景（2001-2060, 2020RMB）'!AP42*$B$73</f>
        <v>3311.9481482755605</v>
      </c>
      <c r="AQ42" s="100">
        <f>'中情景（2001-2060, 2020RMB）'!AQ42*$B$73</f>
        <v>3356.945385343975</v>
      </c>
      <c r="AR42" s="100">
        <f>'中情景（2001-2060, 2020RMB）'!AR42*$B$73</f>
        <v>3399.6020760779143</v>
      </c>
      <c r="AS42" s="100">
        <f>'中情景（2001-2060, 2020RMB）'!AS42*$B$73</f>
        <v>3439.8684476802987</v>
      </c>
      <c r="AT42" s="100">
        <f>'中情景（2001-2060, 2020RMB）'!AT42*$B$73</f>
        <v>3477.7022408013841</v>
      </c>
      <c r="AU42" s="65">
        <f>'中情景（2001-2060, 2020RMB）'!AU42*$B$73</f>
        <v>3513.0687119364934</v>
      </c>
      <c r="AV42" s="100">
        <f>'中情景（2001-2060, 2020RMB）'!AV42*$B$73</f>
        <v>3545.9405981427449</v>
      </c>
      <c r="AW42" s="100">
        <f>'中情景（2001-2060, 2020RMB）'!AW42*$B$73</f>
        <v>3576.2980456231303</v>
      </c>
      <c r="AX42" s="100">
        <f>'中情景（2001-2060, 2020RMB）'!AX42*$B$73</f>
        <v>3604.1285039333475</v>
      </c>
      <c r="AY42" s="66">
        <f>'中情景（2001-2060, 2020RMB）'!AY42*$B$73</f>
        <v>3629.4265877488883</v>
      </c>
      <c r="AZ42" s="65">
        <f>'中情景（2001-2060, 2020RMB）'!AZ42*$B$73</f>
        <v>3652.1939082864446</v>
      </c>
      <c r="BA42" s="100">
        <f>'中情景（2001-2060, 2020RMB）'!BA42*$B$73</f>
        <v>3672.4388766045572</v>
      </c>
      <c r="BB42" s="100">
        <f>'中情景（2001-2060, 2020RMB）'!BB42*$B$73</f>
        <v>3690.1764811134835</v>
      </c>
      <c r="BC42" s="100">
        <f>'中情景（2001-2060, 2020RMB）'!BC42*$B$73</f>
        <v>3705.428041704537</v>
      </c>
      <c r="BD42" s="66">
        <f>'中情景（2001-2060, 2020RMB）'!BD42*$B$73</f>
        <v>3718.2209429641252</v>
      </c>
      <c r="BE42" s="100">
        <f>'中情景（2001-2060, 2020RMB）'!BE42*$B$73</f>
        <v>3728.5883489698026</v>
      </c>
      <c r="BF42" s="100">
        <f>'中情景（2001-2060, 2020RMB）'!BF42*$B$73</f>
        <v>3736.5689021744579</v>
      </c>
      <c r="BG42" s="100">
        <f>'中情景（2001-2060, 2020RMB）'!BG42*$B$73</f>
        <v>3742.2064088727207</v>
      </c>
      <c r="BH42" s="100">
        <f>'中情景（2001-2060, 2020RMB）'!BH42*$B$73</f>
        <v>3745.5495137111261</v>
      </c>
      <c r="BI42" s="246">
        <f>'中情景（2001-2060, 2020RMB）'!BI42*$B$73</f>
        <v>3746.6513656534589</v>
      </c>
    </row>
    <row r="43" spans="1:61" x14ac:dyDescent="0.2">
      <c r="A43" s="23" t="s">
        <v>96</v>
      </c>
      <c r="B43" s="53"/>
      <c r="C43" s="54"/>
      <c r="D43" s="54"/>
      <c r="E43" s="54"/>
      <c r="F43" s="55"/>
      <c r="G43" s="53"/>
      <c r="H43" s="54"/>
      <c r="I43" s="54">
        <f>'中情景（2001-2060, 2020RMB）'!I43*$B$73</f>
        <v>636.84917179891238</v>
      </c>
      <c r="J43" s="54">
        <f>'中情景（2001-2060, 2020RMB）'!J43*$B$73</f>
        <v>682.17640383462935</v>
      </c>
      <c r="K43" s="55">
        <f>'中情景（2001-2060, 2020RMB）'!K43*$B$73</f>
        <v>798.94066636712569</v>
      </c>
      <c r="L43" s="53">
        <f>'中情景（2001-2060, 2020RMB）'!L43*$B$73</f>
        <v>919.68852177451481</v>
      </c>
      <c r="M43" s="54">
        <f>'中情景（2001-2060, 2020RMB）'!M43*$B$73</f>
        <v>953.46054365731106</v>
      </c>
      <c r="N43" s="54">
        <f>'中情景（2001-2060, 2020RMB）'!N43*$B$73</f>
        <v>982.73916071012547</v>
      </c>
      <c r="O43" s="54">
        <f>'中情景（2001-2060, 2020RMB）'!O43*$B$73</f>
        <v>1007.190217386193</v>
      </c>
      <c r="P43" s="54">
        <f>'中情景（2001-2060, 2020RMB）'!P43*$B$73</f>
        <v>988.01686580060073</v>
      </c>
      <c r="Q43" s="53">
        <f>'中情景（2001-2060, 2020RMB）'!Q43*$B$73</f>
        <v>1028.7917095739863</v>
      </c>
      <c r="R43" s="54">
        <f>'中情景（2001-2060, 2020RMB）'!R43*$B$73</f>
        <v>1164.2331935578331</v>
      </c>
      <c r="S43" s="54">
        <f>'中情景（2001-2060, 2020RMB）'!S43*$B$73</f>
        <v>1285.5808657429811</v>
      </c>
      <c r="T43" s="54">
        <f>'中情景（2001-2060, 2020RMB）'!T43*$B$73</f>
        <v>1325.0409909702028</v>
      </c>
      <c r="U43" s="55">
        <f>'中情景（2001-2060, 2020RMB）'!U43*$B$73</f>
        <v>1362.5508537800022</v>
      </c>
      <c r="V43" s="54">
        <f>'中情景（2001-2060, 2020RMB）'!V43*$B$73</f>
        <v>1597.4262241195795</v>
      </c>
      <c r="W43" s="54">
        <f>'中情景（2001-2060, 2020RMB）'!W43*$B$73</f>
        <v>1681.134442521691</v>
      </c>
      <c r="X43" s="100">
        <f>'中情景（2001-2060, 2020RMB）'!X43*$B$73</f>
        <v>1720.1992537063552</v>
      </c>
      <c r="Y43" s="100">
        <f>'中情景（2001-2060, 2020RMB）'!Y43*$B$73</f>
        <v>1816.2285429445624</v>
      </c>
      <c r="Z43" s="100">
        <f>'中情景（2001-2060, 2020RMB）'!Z43*$B$73</f>
        <v>1935.8508469775174</v>
      </c>
      <c r="AA43" s="65">
        <f>'中情景（2001-2060, 2020RMB）'!AA43*$B$73</f>
        <v>2046.2404226877309</v>
      </c>
      <c r="AB43" s="100">
        <f>'中情景（2001-2060, 2020RMB）'!AB43*$B$73</f>
        <v>2141.9853150931754</v>
      </c>
      <c r="AC43" s="100">
        <f>'中情景（2001-2060, 2020RMB）'!AC43*$B$73</f>
        <v>2226.4993194378699</v>
      </c>
      <c r="AD43" s="100">
        <f>'中情景（2001-2060, 2020RMB）'!AD43*$B$73</f>
        <v>2304.3374520860807</v>
      </c>
      <c r="AE43" s="66">
        <f>'中情景（2001-2060, 2020RMB）'!AE43*$B$73</f>
        <v>2380.9935010671093</v>
      </c>
      <c r="AF43" s="100">
        <f>'中情景（2001-2060, 2020RMB）'!AF43*$B$73</f>
        <v>2461.5641870263498</v>
      </c>
      <c r="AG43" s="100">
        <f>'中情景（2001-2060, 2020RMB）'!AG43*$B$73</f>
        <v>2546.7201014652037</v>
      </c>
      <c r="AH43" s="100">
        <f>'中情景（2001-2060, 2020RMB）'!AH43*$B$73</f>
        <v>2635.8801240124649</v>
      </c>
      <c r="AI43" s="100">
        <f>'中情景（2001-2060, 2020RMB）'!AI43*$B$73</f>
        <v>2728.360622732735</v>
      </c>
      <c r="AJ43" s="245">
        <f>'中情景（2001-2060, 2020RMB）'!AJ43*$B$73</f>
        <v>2823.3639170591559</v>
      </c>
      <c r="AK43" s="65">
        <f>'中情景（2001-2060, 2020RMB）'!AK43*$B$73</f>
        <v>2920.098510013278</v>
      </c>
      <c r="AL43" s="100">
        <f>'中情景（2001-2060, 2020RMB）'!AL43*$B$73</f>
        <v>3018.1961901065115</v>
      </c>
      <c r="AM43" s="100">
        <f>'中情景（2001-2060, 2020RMB）'!AM43*$B$73</f>
        <v>3117.3804853833326</v>
      </c>
      <c r="AN43" s="100">
        <f>'中情景（2001-2060, 2020RMB）'!AN43*$B$73</f>
        <v>3217.3447606299324</v>
      </c>
      <c r="AO43" s="66">
        <f>'中情景（2001-2060, 2020RMB）'!AO43*$B$73</f>
        <v>3317.7517976758463</v>
      </c>
      <c r="AP43" s="100">
        <f>'中情景（2001-2060, 2020RMB）'!AP43*$B$73</f>
        <v>3418.2336844263709</v>
      </c>
      <c r="AQ43" s="100">
        <f>'中情景（2001-2060, 2020RMB）'!AQ43*$B$73</f>
        <v>3518.3920519224375</v>
      </c>
      <c r="AR43" s="100">
        <f>'中情景（2001-2060, 2020RMB）'!AR43*$B$73</f>
        <v>3617.7986978158024</v>
      </c>
      <c r="AS43" s="100">
        <f>'中情景（2001-2060, 2020RMB）'!AS43*$B$73</f>
        <v>3715.996632795503</v>
      </c>
      <c r="AT43" s="100">
        <f>'中情景（2001-2060, 2020RMB）'!AT43*$B$73</f>
        <v>3812.5015836082785</v>
      </c>
      <c r="AU43" s="65">
        <f>'中情景（2001-2060, 2020RMB）'!AU43*$B$73</f>
        <v>3906.8039822953269</v>
      </c>
      <c r="AV43" s="100">
        <f>'中情景（2001-2060, 2020RMB）'!AV43*$B$73</f>
        <v>3998.371466055879</v>
      </c>
      <c r="AW43" s="100">
        <f>'中情景（2001-2060, 2020RMB）'!AW43*$B$73</f>
        <v>4086.6519057012301</v>
      </c>
      <c r="AX43" s="100">
        <f>'中情景（2001-2060, 2020RMB）'!AX43*$B$73</f>
        <v>4171.0769729684944</v>
      </c>
      <c r="AY43" s="66">
        <f>'中情景（2001-2060, 2020RMB）'!AY43*$B$73</f>
        <v>4251.06624804288</v>
      </c>
      <c r="AZ43" s="65">
        <f>'中情景（2001-2060, 2020RMB）'!AZ43*$B$73</f>
        <v>4326.0318585512741</v>
      </c>
      <c r="BA43" s="100">
        <f>'中情景（2001-2060, 2020RMB）'!BA43*$B$73</f>
        <v>4395.3836301424399</v>
      </c>
      <c r="BB43" s="100">
        <f>'中情景（2001-2060, 2020RMB）'!BB43*$B$73</f>
        <v>4458.5347167107766</v>
      </c>
      <c r="BC43" s="100">
        <f>'中情景（2001-2060, 2020RMB）'!BC43*$B$73</f>
        <v>4514.9076655507943</v>
      </c>
      <c r="BD43" s="66">
        <f>'中情景（2001-2060, 2020RMB）'!BD43*$B$73</f>
        <v>4563.94085949691</v>
      </c>
      <c r="BE43" s="100">
        <f>'中情景（2001-2060, 2020RMB）'!BE43*$B$73</f>
        <v>4605.095264704004</v>
      </c>
      <c r="BF43" s="100">
        <f>'中情景（2001-2060, 2020RMB）'!BF43*$B$73</f>
        <v>4637.8613995001851</v>
      </c>
      <c r="BG43" s="100">
        <f>'中情景（2001-2060, 2020RMB）'!BG43*$B$73</f>
        <v>4661.7664270734067</v>
      </c>
      <c r="BH43" s="100">
        <f>'中情景（2001-2060, 2020RMB）'!BH43*$B$73</f>
        <v>4676.3812630509756</v>
      </c>
      <c r="BI43" s="246">
        <f>'中情景（2001-2060, 2020RMB）'!BI43*$B$73</f>
        <v>4681.3275787257044</v>
      </c>
    </row>
    <row r="44" spans="1:61" x14ac:dyDescent="0.2">
      <c r="A44" s="23" t="s">
        <v>97</v>
      </c>
      <c r="B44" s="53"/>
      <c r="C44" s="54"/>
      <c r="D44" s="54"/>
      <c r="E44" s="54"/>
      <c r="F44" s="55"/>
      <c r="G44" s="53"/>
      <c r="H44" s="54"/>
      <c r="I44" s="54">
        <f>'中情景（2001-2060, 2020RMB）'!I44*$B$73</f>
        <v>1184.6348046443532</v>
      </c>
      <c r="J44" s="54">
        <f>'中情景（2001-2060, 2020RMB）'!J44*$B$73</f>
        <v>1329.5903424186711</v>
      </c>
      <c r="K44" s="55">
        <f>'中情景（2001-2060, 2020RMB）'!K44*$B$73</f>
        <v>1580.4100986226067</v>
      </c>
      <c r="L44" s="53">
        <f>'中情景（2001-2060, 2020RMB）'!L44*$B$73</f>
        <v>1700.8156350918027</v>
      </c>
      <c r="M44" s="54">
        <f>'中情景（2001-2060, 2020RMB）'!M44*$B$73</f>
        <v>1755.1757153883541</v>
      </c>
      <c r="N44" s="54">
        <f>'中情景（2001-2060, 2020RMB）'!N44*$B$73</f>
        <v>1915.783500409816</v>
      </c>
      <c r="O44" s="54">
        <f>'中情景（2001-2060, 2020RMB）'!O44*$B$73</f>
        <v>2053.4482547886432</v>
      </c>
      <c r="P44" s="54">
        <f>'中情景（2001-2060, 2020RMB）'!P44*$B$73</f>
        <v>2078.6458541383354</v>
      </c>
      <c r="Q44" s="53">
        <f>'中情景（2001-2060, 2020RMB）'!Q44*$B$73</f>
        <v>2342.9399942398995</v>
      </c>
      <c r="R44" s="54">
        <f>'中情景（2001-2060, 2020RMB）'!R44*$B$73</f>
        <v>2660.8766392878988</v>
      </c>
      <c r="S44" s="54">
        <f>'中情景（2001-2060, 2020RMB）'!S44*$B$73</f>
        <v>2779.2531419745264</v>
      </c>
      <c r="T44" s="54">
        <f>'中情景（2001-2060, 2020RMB）'!T44*$B$73</f>
        <v>2727.8977768813766</v>
      </c>
      <c r="U44" s="55">
        <f>'中情景（2001-2060, 2020RMB）'!U44*$B$73</f>
        <v>2813.0369617424208</v>
      </c>
      <c r="V44" s="54">
        <f>'中情景（2001-2060, 2020RMB）'!V44*$B$73</f>
        <v>3089.9937233622504</v>
      </c>
      <c r="W44" s="54">
        <f>'中情景（2001-2060, 2020RMB）'!W44*$B$73</f>
        <v>3336.6660504229862</v>
      </c>
      <c r="X44" s="100">
        <f>'中情景（2001-2060, 2020RMB）'!X44*$B$73</f>
        <v>3383.3777163666405</v>
      </c>
      <c r="Y44" s="100">
        <f>'中情景（2001-2060, 2020RMB）'!Y44*$B$73</f>
        <v>3496.4630450215791</v>
      </c>
      <c r="Z44" s="100">
        <f>'中情景（2001-2060, 2020RMB）'!Z44*$B$73</f>
        <v>3634.0923825129339</v>
      </c>
      <c r="AA44" s="65">
        <f>'中情景（2001-2060, 2020RMB）'!AA44*$B$73</f>
        <v>3758.1633131931308</v>
      </c>
      <c r="AB44" s="100">
        <f>'中情景（2001-2060, 2020RMB）'!AB44*$B$73</f>
        <v>3863.6441112578286</v>
      </c>
      <c r="AC44" s="100">
        <f>'中情景（2001-2060, 2020RMB）'!AC44*$B$73</f>
        <v>3955.1752898655632</v>
      </c>
      <c r="AD44" s="100">
        <f>'中情景（2001-2060, 2020RMB）'!AD44*$B$73</f>
        <v>4038.1912188377437</v>
      </c>
      <c r="AE44" s="66">
        <f>'中情景（2001-2060, 2020RMB）'!AE44*$B$73</f>
        <v>4118.7546267235412</v>
      </c>
      <c r="AF44" s="100">
        <f>'中情景（2001-2060, 2020RMB）'!AF44*$B$73</f>
        <v>4202.1102190811953</v>
      </c>
      <c r="AG44" s="100">
        <f>'中情景（2001-2060, 2020RMB）'!AG44*$B$73</f>
        <v>4288.3761988000333</v>
      </c>
      <c r="AH44" s="100">
        <f>'中情景（2001-2060, 2020RMB）'!AH44*$B$73</f>
        <v>4376.2576503464361</v>
      </c>
      <c r="AI44" s="100">
        <f>'中情景（2001-2060, 2020RMB）'!AI44*$B$73</f>
        <v>4464.3486961095068</v>
      </c>
      <c r="AJ44" s="245">
        <f>'中情景（2001-2060, 2020RMB）'!AJ44*$B$73</f>
        <v>4551.1296204351875</v>
      </c>
      <c r="AK44" s="65">
        <f>'中情景（2001-2060, 2020RMB）'!AK44*$B$73</f>
        <v>4635.2319455689703</v>
      </c>
      <c r="AL44" s="100">
        <f>'中情景（2001-2060, 2020RMB）'!AL44*$B$73</f>
        <v>4716.2715289731668</v>
      </c>
      <c r="AM44" s="100">
        <f>'中情景（2001-2060, 2020RMB）'!AM44*$B$73</f>
        <v>4794.129222175754</v>
      </c>
      <c r="AN44" s="100">
        <f>'中情景（2001-2060, 2020RMB）'!AN44*$B$73</f>
        <v>4868.6978001082925</v>
      </c>
      <c r="AO44" s="66">
        <f>'中情景（2001-2060, 2020RMB）'!AO44*$B$73</f>
        <v>4939.8821837092692</v>
      </c>
      <c r="AP44" s="100">
        <f>'中情景（2001-2060, 2020RMB）'!AP44*$B$73</f>
        <v>5007.5995886236678</v>
      </c>
      <c r="AQ44" s="100">
        <f>'中情景（2001-2060, 2020RMB）'!AQ44*$B$73</f>
        <v>5071.7796016388684</v>
      </c>
      <c r="AR44" s="100">
        <f>'中情景（2001-2060, 2020RMB）'!AR44*$B$73</f>
        <v>5132.3641870376905</v>
      </c>
      <c r="AS44" s="100">
        <f>'中情景（2001-2060, 2020RMB）'!AS44*$B$73</f>
        <v>5189.307625540785</v>
      </c>
      <c r="AT44" s="100">
        <f>'中情景（2001-2060, 2020RMB）'!AT44*$B$73</f>
        <v>5242.5763889535656</v>
      </c>
      <c r="AU44" s="65">
        <f>'中情景（2001-2060, 2020RMB）'!AU44*$B$73</f>
        <v>5292.1489540212633</v>
      </c>
      <c r="AV44" s="100">
        <f>'中情景（2001-2060, 2020RMB）'!AV44*$B$73</f>
        <v>5338.0155593322033</v>
      </c>
      <c r="AW44" s="100">
        <f>'中情景（2001-2060, 2020RMB）'!AW44*$B$73</f>
        <v>5380.1779093898103</v>
      </c>
      <c r="AX44" s="100">
        <f>'中情景（2001-2060, 2020RMB）'!AX44*$B$73</f>
        <v>5418.6488302011503</v>
      </c>
      <c r="AY44" s="66">
        <f>'中情景（2001-2060, 2020RMB）'!AY44*$B$73</f>
        <v>5453.4518809027968</v>
      </c>
      <c r="AZ44" s="65">
        <f>'中情景（2001-2060, 2020RMB）'!AZ44*$B$73</f>
        <v>5484.6209260665046</v>
      </c>
      <c r="BA44" s="100">
        <f>'中情景（2001-2060, 2020RMB）'!BA44*$B$73</f>
        <v>5512.1996733981823</v>
      </c>
      <c r="BB44" s="100">
        <f>'中情景（2001-2060, 2020RMB）'!BB44*$B$73</f>
        <v>5536.2411815676114</v>
      </c>
      <c r="BC44" s="100">
        <f>'中情景（2001-2060, 2020RMB）'!BC44*$B$73</f>
        <v>5556.8073428849448</v>
      </c>
      <c r="BD44" s="66">
        <f>'中情景（2001-2060, 2020RMB）'!BD44*$B$73</f>
        <v>5573.9683454780688</v>
      </c>
      <c r="BE44" s="100">
        <f>'中情景（2001-2060, 2020RMB）'!BE44*$B$73</f>
        <v>5587.8021195236506</v>
      </c>
      <c r="BF44" s="100">
        <f>'中情景（2001-2060, 2020RMB）'!BF44*$B$73</f>
        <v>5598.3937719504929</v>
      </c>
      <c r="BG44" s="100">
        <f>'中情景（2001-2060, 2020RMB）'!BG44*$B$73</f>
        <v>5605.8350138676051</v>
      </c>
      <c r="BH44" s="100">
        <f>'中情景（2001-2060, 2020RMB）'!BH44*$B$73</f>
        <v>5610.2235847780967</v>
      </c>
      <c r="BI44" s="246">
        <f>'中情景（2001-2060, 2020RMB）'!BI44*$B$73</f>
        <v>5611.6626774245897</v>
      </c>
    </row>
    <row r="45" spans="1:61" x14ac:dyDescent="0.2">
      <c r="A45" s="23" t="s">
        <v>98</v>
      </c>
      <c r="B45" s="53"/>
      <c r="C45" s="54"/>
      <c r="D45" s="54"/>
      <c r="E45" s="54"/>
      <c r="F45" s="55"/>
      <c r="G45" s="53"/>
      <c r="H45" s="54"/>
      <c r="I45" s="54">
        <f>'中情景（2001-2060, 2020RMB）'!I45*$B$73</f>
        <v>439.16700116624838</v>
      </c>
      <c r="J45" s="54">
        <f>'中情景（2001-2060, 2020RMB）'!J45*$B$73</f>
        <v>492.90481857395127</v>
      </c>
      <c r="K45" s="55">
        <f>'中情景（2001-2060, 2020RMB）'!K45*$B$73</f>
        <v>585.88854632995037</v>
      </c>
      <c r="L45" s="53">
        <f>'中情景（2001-2060, 2020RMB）'!L45*$B$73</f>
        <v>630.52520411484909</v>
      </c>
      <c r="M45" s="54">
        <f>'中情景（2001-2060, 2020RMB）'!M45*$B$73</f>
        <v>627.86780663475895</v>
      </c>
      <c r="N45" s="54">
        <f>'中情景（2001-2060, 2020RMB）'!N45*$B$73</f>
        <v>625.07955852316729</v>
      </c>
      <c r="O45" s="54">
        <f>'中情景（2001-2060, 2020RMB）'!O45*$B$73</f>
        <v>675.39018356764871</v>
      </c>
      <c r="P45" s="54">
        <f>'中情景（2001-2060, 2020RMB）'!P45*$B$73</f>
        <v>684.31855733125531</v>
      </c>
      <c r="Q45" s="53">
        <f>'中情景（2001-2060, 2020RMB）'!Q45*$B$73</f>
        <v>689.18639066633614</v>
      </c>
      <c r="R45" s="54">
        <f>'中情景（2001-2060, 2020RMB）'!R45*$B$73</f>
        <v>740.85280156929605</v>
      </c>
      <c r="S45" s="54">
        <f>'中情景（2001-2060, 2020RMB）'!S45*$B$73</f>
        <v>776.76236454005254</v>
      </c>
      <c r="T45" s="54">
        <f>'中情景（2001-2060, 2020RMB）'!T45*$B$73</f>
        <v>804.34925709304082</v>
      </c>
      <c r="U45" s="55">
        <f>'中情景（2001-2060, 2020RMB）'!U45*$B$73</f>
        <v>775.76461349021258</v>
      </c>
      <c r="V45" s="54">
        <f>'中情景（2001-2060, 2020RMB）'!V45*$B$73</f>
        <v>875.56611675062425</v>
      </c>
      <c r="W45" s="54">
        <f>'中情景（2001-2060, 2020RMB）'!W45*$B$73</f>
        <v>910.77433504394821</v>
      </c>
      <c r="X45" s="100">
        <f>'中情景（2001-2060, 2020RMB）'!X45*$B$73</f>
        <v>918.98207088332822</v>
      </c>
      <c r="Y45" s="100">
        <f>'中情景（2001-2060, 2020RMB）'!Y45*$B$73</f>
        <v>938.69009776930056</v>
      </c>
      <c r="Z45" s="100">
        <f>'中情景（2001-2060, 2020RMB）'!Z45*$B$73</f>
        <v>962.37876134045928</v>
      </c>
      <c r="AA45" s="65">
        <f>'中情景（2001-2060, 2020RMB）'!AA45*$B$73</f>
        <v>983.47143822690373</v>
      </c>
      <c r="AB45" s="100">
        <f>'中情景（2001-2060, 2020RMB）'!AB45*$B$73</f>
        <v>1001.2152541967164</v>
      </c>
      <c r="AC45" s="100">
        <f>'中情景（2001-2060, 2020RMB）'!AC45*$B$73</f>
        <v>1016.4707478591058</v>
      </c>
      <c r="AD45" s="100">
        <f>'中情景（2001-2060, 2020RMB）'!AD45*$B$73</f>
        <v>1030.1863004341412</v>
      </c>
      <c r="AE45" s="66">
        <f>'中情景（2001-2060, 2020RMB）'!AE45*$B$73</f>
        <v>1043.378421294412</v>
      </c>
      <c r="AF45" s="100">
        <f>'中情景（2001-2060, 2020RMB）'!AF45*$B$73</f>
        <v>1056.8824289623196</v>
      </c>
      <c r="AG45" s="100">
        <f>'中情景（2001-2060, 2020RMB）'!AG45*$B$73</f>
        <v>1070.6094258136548</v>
      </c>
      <c r="AH45" s="100">
        <f>'中情景（2001-2060, 2020RMB）'!AH45*$B$73</f>
        <v>1084.2205426865037</v>
      </c>
      <c r="AI45" s="100">
        <f>'中情景（2001-2060, 2020RMB）'!AI45*$B$73</f>
        <v>1097.3597089438322</v>
      </c>
      <c r="AJ45" s="245">
        <f>'中情景（2001-2060, 2020RMB）'!AJ45*$B$73</f>
        <v>1109.6546189076603</v>
      </c>
      <c r="AK45" s="65">
        <f>'中情景（2001-2060, 2020RMB）'!AK45*$B$73</f>
        <v>1120.7899083487093</v>
      </c>
      <c r="AL45" s="100">
        <f>'中情景（2001-2060, 2020RMB）'!AL45*$B$73</f>
        <v>1130.7285188976691</v>
      </c>
      <c r="AM45" s="100">
        <f>'中情景（2001-2060, 2020RMB）'!AM45*$B$73</f>
        <v>1139.5094021340728</v>
      </c>
      <c r="AN45" s="100">
        <f>'中情景（2001-2060, 2020RMB）'!AN45*$B$73</f>
        <v>1147.1774413440039</v>
      </c>
      <c r="AO45" s="66">
        <f>'中情景（2001-2060, 2020RMB）'!AO45*$B$73</f>
        <v>1153.7828715944845</v>
      </c>
      <c r="AP45" s="100">
        <f>'中情景（2001-2060, 2020RMB）'!AP45*$B$73</f>
        <v>1159.3806982988158</v>
      </c>
      <c r="AQ45" s="100">
        <f>'中情景（2001-2060, 2020RMB）'!AQ45*$B$73</f>
        <v>1164.0301226006891</v>
      </c>
      <c r="AR45" s="100">
        <f>'中情景（2001-2060, 2020RMB）'!AR45*$B$73</f>
        <v>1167.7939811379961</v>
      </c>
      <c r="AS45" s="100">
        <f>'中情景（2001-2060, 2020RMB）'!AS45*$B$73</f>
        <v>1170.7382069377359</v>
      </c>
      <c r="AT45" s="100">
        <f>'中情景（2001-2060, 2020RMB）'!AT45*$B$73</f>
        <v>1172.9313173646892</v>
      </c>
      <c r="AU45" s="65">
        <f>'中情景（2001-2060, 2020RMB）'!AU45*$B$73</f>
        <v>1174.4439342185419</v>
      </c>
      <c r="AV45" s="100">
        <f>'中情景（2001-2060, 2020RMB）'!AV45*$B$73</f>
        <v>1175.3483402661852</v>
      </c>
      <c r="AW45" s="100">
        <f>'中情景（2001-2060, 2020RMB）'!AW45*$B$73</f>
        <v>1175.7180757231679</v>
      </c>
      <c r="AX45" s="100">
        <f>'中情景（2001-2060, 2020RMB）'!AX45*$B$73</f>
        <v>1175.6275774750238</v>
      </c>
      <c r="AY45" s="66">
        <f>'中情景（2001-2060, 2020RMB）'!AY45*$B$73</f>
        <v>1175.1518631658648</v>
      </c>
      <c r="AZ45" s="65">
        <f>'中情景（2001-2060, 2020RMB）'!AZ45*$B$73</f>
        <v>1174.3662616877737</v>
      </c>
      <c r="BA45" s="100">
        <f>'中情景（2001-2060, 2020RMB）'!BA45*$B$73</f>
        <v>1173.3461910861581</v>
      </c>
      <c r="BB45" s="100">
        <f>'中情景（2001-2060, 2020RMB）'!BB45*$B$73</f>
        <v>1172.1669844587493</v>
      </c>
      <c r="BC45" s="100">
        <f>'中情景（2001-2060, 2020RMB）'!BC45*$B$73</f>
        <v>1170.9037640719262</v>
      </c>
      <c r="BD45" s="66">
        <f>'中情景（2001-2060, 2020RMB）'!BD45*$B$73</f>
        <v>1169.6313636498476</v>
      </c>
      <c r="BE45" s="100">
        <f>'中情景（2001-2060, 2020RMB）'!BE45*$B$73</f>
        <v>1168.4242986095257</v>
      </c>
      <c r="BF45" s="100">
        <f>'中情景（2001-2060, 2020RMB）'!BF45*$B$73</f>
        <v>1167.3567839189793</v>
      </c>
      <c r="BG45" s="100">
        <f>'中情景（2001-2060, 2020RMB）'!BG45*$B$73</f>
        <v>1166.5027992447626</v>
      </c>
      <c r="BH45" s="100">
        <f>'中情景（2001-2060, 2020RMB）'!BH45*$B$73</f>
        <v>1165.9362011291864</v>
      </c>
      <c r="BI45" s="246">
        <f>'中情景（2001-2060, 2020RMB）'!BI45*$B$73</f>
        <v>1165.7308820953369</v>
      </c>
    </row>
    <row r="46" spans="1:61" x14ac:dyDescent="0.2">
      <c r="A46" s="23" t="s">
        <v>99</v>
      </c>
      <c r="B46" s="53"/>
      <c r="C46" s="54"/>
      <c r="D46" s="54"/>
      <c r="E46" s="54"/>
      <c r="F46" s="55"/>
      <c r="G46" s="53"/>
      <c r="H46" s="54"/>
      <c r="I46" s="54">
        <f>'中情景（2001-2060, 2020RMB）'!I46*$B$73</f>
        <v>1217.5195160253679</v>
      </c>
      <c r="J46" s="54">
        <f>'中情景（2001-2060, 2020RMB）'!J46*$B$73</f>
        <v>1292.6341207581518</v>
      </c>
      <c r="K46" s="55">
        <f>'中情景（2001-2060, 2020RMB）'!K46*$B$73</f>
        <v>1490.0363414785679</v>
      </c>
      <c r="L46" s="53">
        <f>'中情景（2001-2060, 2020RMB）'!L46*$B$73</f>
        <v>1639.350314270589</v>
      </c>
      <c r="M46" s="54">
        <f>'中情景（2001-2060, 2020RMB）'!M46*$B$73</f>
        <v>1712.0343556535668</v>
      </c>
      <c r="N46" s="54">
        <f>'中情景（2001-2060, 2020RMB）'!N46*$B$73</f>
        <v>1803.6398418356748</v>
      </c>
      <c r="O46" s="54">
        <f>'中情景（2001-2060, 2020RMB）'!O46*$B$73</f>
        <v>1891.7453428330407</v>
      </c>
      <c r="P46" s="54">
        <f>'中情景（2001-2060, 2020RMB）'!P46*$B$73</f>
        <v>1925.726984191494</v>
      </c>
      <c r="Q46" s="53">
        <f>'中情景（2001-2060, 2020RMB）'!Q46*$B$73</f>
        <v>2039.0277316223494</v>
      </c>
      <c r="R46" s="54">
        <f>'中情景（2001-2060, 2020RMB）'!R46*$B$73</f>
        <v>2282.7007277873363</v>
      </c>
      <c r="S46" s="54">
        <f>'中情景（2001-2060, 2020RMB）'!S46*$B$73</f>
        <v>2438.8021860920107</v>
      </c>
      <c r="T46" s="54">
        <f>'中情景（2001-2060, 2020RMB）'!T46*$B$73</f>
        <v>2603.0134076603781</v>
      </c>
      <c r="U46" s="55">
        <f>'中情景（2001-2060, 2020RMB）'!U46*$B$73</f>
        <v>2742.170325969631</v>
      </c>
      <c r="V46" s="54">
        <f>'中情景（2001-2060, 2020RMB）'!V46*$B$73</f>
        <v>3334.778314369561</v>
      </c>
      <c r="W46" s="54">
        <f>'中情景（2001-2060, 2020RMB）'!W46*$B$73</f>
        <v>3790.6958165959172</v>
      </c>
      <c r="X46" s="100">
        <f>'中情景（2001-2060, 2020RMB）'!X46*$B$73</f>
        <v>3930.6789261416316</v>
      </c>
      <c r="Y46" s="100">
        <f>'中情景（2001-2060, 2020RMB）'!Y46*$B$73</f>
        <v>4283.9937069392099</v>
      </c>
      <c r="Z46" s="100">
        <f>'中情景（2001-2060, 2020RMB）'!Z46*$B$73</f>
        <v>4743.1375993097708</v>
      </c>
      <c r="AA46" s="65">
        <f>'中情景（2001-2060, 2020RMB）'!AA46*$B$73</f>
        <v>5188.4946547776981</v>
      </c>
      <c r="AB46" s="100">
        <f>'中情景（2001-2060, 2020RMB）'!AB46*$B$73</f>
        <v>5592.1548847442546</v>
      </c>
      <c r="AC46" s="100">
        <f>'中情景（2001-2060, 2020RMB）'!AC46*$B$73</f>
        <v>5959.4018745055955</v>
      </c>
      <c r="AD46" s="100">
        <f>'中情景（2001-2060, 2020RMB）'!AD46*$B$73</f>
        <v>6301.3748449577761</v>
      </c>
      <c r="AE46" s="66">
        <f>'中情景（2001-2060, 2020RMB）'!AE46*$B$73</f>
        <v>6634.3841153638105</v>
      </c>
      <c r="AF46" s="100">
        <f>'中情景（2001-2060, 2020RMB）'!AF46*$B$73</f>
        <v>6975.1234989623372</v>
      </c>
      <c r="AG46" s="100">
        <f>'中情景（2001-2060, 2020RMB）'!AG46*$B$73</f>
        <v>7325.9149852139608</v>
      </c>
      <c r="AH46" s="100">
        <f>'中情景（2001-2060, 2020RMB）'!AH46*$B$73</f>
        <v>7684.808751590359</v>
      </c>
      <c r="AI46" s="100">
        <f>'中情景（2001-2060, 2020RMB）'!AI46*$B$73</f>
        <v>8049.4832638162306</v>
      </c>
      <c r="AJ46" s="245">
        <f>'中情景（2001-2060, 2020RMB）'!AJ46*$B$73</f>
        <v>8417.230502671282</v>
      </c>
      <c r="AK46" s="65">
        <f>'中情景（2001-2060, 2020RMB）'!AK46*$B$73</f>
        <v>8785.2969303846894</v>
      </c>
      <c r="AL46" s="100">
        <f>'中情景（2001-2060, 2020RMB）'!AL46*$B$73</f>
        <v>9152.0455040955421</v>
      </c>
      <c r="AM46" s="100">
        <f>'中情景（2001-2060, 2020RMB）'!AM46*$B$73</f>
        <v>9516.1238975769757</v>
      </c>
      <c r="AN46" s="100">
        <f>'中情景（2001-2060, 2020RMB）'!AN46*$B$73</f>
        <v>9876.1547137130583</v>
      </c>
      <c r="AO46" s="66">
        <f>'中情景（2001-2060, 2020RMB）'!AO46*$B$73</f>
        <v>10230.744773095979</v>
      </c>
      <c r="AP46" s="100">
        <f>'中情景（2001-2060, 2020RMB）'!AP46*$B$73</f>
        <v>10578.494729009028</v>
      </c>
      <c r="AQ46" s="100">
        <f>'中情景（2001-2060, 2020RMB）'!AQ46*$B$73</f>
        <v>10918.008909375938</v>
      </c>
      <c r="AR46" s="100">
        <f>'中情景（2001-2060, 2020RMB）'!AR46*$B$73</f>
        <v>11247.905282303704</v>
      </c>
      <c r="AS46" s="100">
        <f>'中情景（2001-2060, 2020RMB）'!AS46*$B$73</f>
        <v>11566.825439372926</v>
      </c>
      <c r="AT46" s="100">
        <f>'中情景（2001-2060, 2020RMB）'!AT46*$B$73</f>
        <v>11873.444489879586</v>
      </c>
      <c r="AU46" s="65">
        <f>'中情景（2001-2060, 2020RMB）'!AU46*$B$73</f>
        <v>12166.480759823668</v>
      </c>
      <c r="AV46" s="100">
        <f>'中情景（2001-2060, 2020RMB）'!AV46*$B$73</f>
        <v>12444.705191557103</v>
      </c>
      <c r="AW46" s="100">
        <f>'中情景（2001-2060, 2020RMB）'!AW46*$B$73</f>
        <v>12706.950343607698</v>
      </c>
      <c r="AX46" s="100">
        <f>'中情景（2001-2060, 2020RMB）'!AX46*$B$73</f>
        <v>12952.118895220452</v>
      </c>
      <c r="AY46" s="66">
        <f>'中情景（2001-2060, 2020RMB）'!AY46*$B$73</f>
        <v>13179.191566510392</v>
      </c>
      <c r="AZ46" s="65">
        <f>'中情景（2001-2060, 2020RMB）'!AZ46*$B$73</f>
        <v>13387.234372687371</v>
      </c>
      <c r="BA46" s="100">
        <f>'中情景（2001-2060, 2020RMB）'!BA46*$B$73</f>
        <v>13575.405139461023</v>
      </c>
      <c r="BB46" s="100">
        <f>'中情景（2001-2060, 2020RMB）'!BB46*$B$73</f>
        <v>13742.959216307041</v>
      </c>
      <c r="BC46" s="100">
        <f>'中情景（2001-2060, 2020RMB）'!BC46*$B$73</f>
        <v>13889.254334615231</v>
      </c>
      <c r="BD46" s="66">
        <f>'中情景（2001-2060, 2020RMB）'!BD46*$B$73</f>
        <v>14013.754568663209</v>
      </c>
      <c r="BE46" s="100">
        <f>'中情景（2001-2060, 2020RMB）'!BE46*$B$73</f>
        <v>14116.033368690842</v>
      </c>
      <c r="BF46" s="100">
        <f>'中情景（2001-2060, 2020RMB）'!BF46*$B$73</f>
        <v>14195.775646901111</v>
      </c>
      <c r="BG46" s="100">
        <f>'中情景（2001-2060, 2020RMB）'!BG46*$B$73</f>
        <v>14252.778908799208</v>
      </c>
      <c r="BH46" s="100">
        <f>'中情景（2001-2060, 2020RMB）'!BH46*$B$73</f>
        <v>14286.953433724551</v>
      </c>
      <c r="BI46" s="246">
        <f>'中情景（2001-2060, 2020RMB）'!BI46*$B$73</f>
        <v>14298.321519558111</v>
      </c>
    </row>
    <row r="47" spans="1:61" x14ac:dyDescent="0.2">
      <c r="A47" s="23" t="s">
        <v>124</v>
      </c>
      <c r="B47" s="53"/>
      <c r="C47" s="54"/>
      <c r="D47" s="54"/>
      <c r="E47" s="54"/>
      <c r="F47" s="55"/>
      <c r="G47" s="53"/>
      <c r="H47" s="54"/>
      <c r="I47" s="54">
        <f>'中情景（2001-2060, 2020RMB）'!I47*$B$73</f>
        <v>1706.6024804589906</v>
      </c>
      <c r="J47" s="54">
        <f>'中情景（2001-2060, 2020RMB）'!J47*$B$73</f>
        <v>1703.5010482581254</v>
      </c>
      <c r="K47" s="55">
        <f>'中情景（2001-2060, 2020RMB）'!K47*$B$73</f>
        <v>1933.8707410286615</v>
      </c>
      <c r="L47" s="53">
        <f>'中情景（2001-2060, 2020RMB）'!L47*$B$73</f>
        <v>2153.675657808727</v>
      </c>
      <c r="M47" s="54">
        <f>'中情景（2001-2060, 2020RMB）'!M47*$B$73</f>
        <v>2298.3702505757124</v>
      </c>
      <c r="N47" s="54">
        <f>'中情景（2001-2060, 2020RMB）'!N47*$B$73</f>
        <v>2430.0821452448795</v>
      </c>
      <c r="O47" s="54">
        <f>'中情景（2001-2060, 2020RMB）'!O47*$B$73</f>
        <v>2614.0226283800762</v>
      </c>
      <c r="P47" s="54">
        <f>'中情景（2001-2060, 2020RMB）'!P47*$B$73</f>
        <v>2740.3367900106496</v>
      </c>
      <c r="Q47" s="53">
        <f>'中情景（2001-2060, 2020RMB）'!Q47*$B$73</f>
        <v>2941.6791661197531</v>
      </c>
      <c r="R47" s="54">
        <f>'中情景（2001-2060, 2020RMB）'!R47*$B$73</f>
        <v>3388.5062004678171</v>
      </c>
      <c r="S47" s="54">
        <f>'中情景（2001-2060, 2020RMB）'!S47*$B$73</f>
        <v>3815.9156485707945</v>
      </c>
      <c r="T47" s="54">
        <f>'中情景（2001-2060, 2020RMB）'!T47*$B$73</f>
        <v>4021.3431733748421</v>
      </c>
      <c r="U47" s="55">
        <f>'中情景（2001-2060, 2020RMB）'!U47*$B$73</f>
        <v>4189.6426485802067</v>
      </c>
      <c r="V47" s="54">
        <f>'中情景（2001-2060, 2020RMB）'!V47*$B$73</f>
        <v>5047.07826989772</v>
      </c>
      <c r="W47" s="54">
        <f>'中情景（2001-2060, 2020RMB）'!W47*$B$73</f>
        <v>5516.6342563589078</v>
      </c>
      <c r="X47" s="100">
        <f>'中情景（2001-2060, 2020RMB）'!X47*$B$73</f>
        <v>5690.8434912614921</v>
      </c>
      <c r="Y47" s="100">
        <f>'中情景（2001-2060, 2020RMB）'!Y47*$B$73</f>
        <v>6120.6059854847545</v>
      </c>
      <c r="Z47" s="100">
        <f>'中情景（2001-2060, 2020RMB）'!Z47*$B$73</f>
        <v>6655.6914542300974</v>
      </c>
      <c r="AA47" s="65">
        <f>'中情景（2001-2060, 2020RMB）'!AA47*$B$73</f>
        <v>7138.7920379898078</v>
      </c>
      <c r="AB47" s="100">
        <f>'中情景（2001-2060, 2020RMB）'!AB47*$B$73</f>
        <v>7545.4572138589838</v>
      </c>
      <c r="AC47" s="100">
        <f>'中情景（2001-2060, 2020RMB）'!AC47*$B$73</f>
        <v>7898.74926466741</v>
      </c>
      <c r="AD47" s="100">
        <f>'中情景（2001-2060, 2020RMB）'!AD47*$B$73</f>
        <v>8230.4899450719204</v>
      </c>
      <c r="AE47" s="66">
        <f>'中情景（2001-2060, 2020RMB）'!AE47*$B$73</f>
        <v>8579.6643860523036</v>
      </c>
      <c r="AF47" s="100">
        <f>'中情景（2001-2060, 2020RMB）'!AF47*$B$73</f>
        <v>8982.539078166732</v>
      </c>
      <c r="AG47" s="100">
        <f>'中情景（2001-2060, 2020RMB）'!AG47*$B$73</f>
        <v>9440.9626546407999</v>
      </c>
      <c r="AH47" s="100">
        <f>'中情景（2001-2060, 2020RMB）'!AH47*$B$73</f>
        <v>9946.0407674109465</v>
      </c>
      <c r="AI47" s="100">
        <f>'中情景（2001-2060, 2020RMB）'!AI47*$B$73</f>
        <v>10486.4725200743</v>
      </c>
      <c r="AJ47" s="245">
        <f>'中情景（2001-2060, 2020RMB）'!AJ47*$B$73</f>
        <v>11047.964904140219</v>
      </c>
      <c r="AK47" s="65">
        <f>'中情景（2001-2060, 2020RMB）'!AK47*$B$73</f>
        <v>11615.84001418666</v>
      </c>
      <c r="AL47" s="100">
        <f>'中情景（2001-2060, 2020RMB）'!AL47*$B$73</f>
        <v>12185.115618370621</v>
      </c>
      <c r="AM47" s="100">
        <f>'中情景（2001-2060, 2020RMB）'!AM47*$B$73</f>
        <v>12753.458210603623</v>
      </c>
      <c r="AN47" s="100">
        <f>'中情景（2001-2060, 2020RMB）'!AN47*$B$73</f>
        <v>13318.463630827046</v>
      </c>
      <c r="AO47" s="66">
        <f>'中情景（2001-2060, 2020RMB）'!AO47*$B$73</f>
        <v>13877.675597194917</v>
      </c>
      <c r="AP47" s="100">
        <f>'中情景（2001-2060, 2020RMB）'!AP47*$B$73</f>
        <v>14428.60518654364</v>
      </c>
      <c r="AQ47" s="100">
        <f>'中情景（2001-2060, 2020RMB）'!AQ47*$B$73</f>
        <v>14968.751026779975</v>
      </c>
      <c r="AR47" s="100">
        <f>'中情景（2001-2060, 2020RMB）'!AR47*$B$73</f>
        <v>15495.61995172877</v>
      </c>
      <c r="AS47" s="100">
        <f>'中情景（2001-2060, 2020RMB）'!AS47*$B$73</f>
        <v>16006.747860160118</v>
      </c>
      <c r="AT47" s="100">
        <f>'中情景（2001-2060, 2020RMB）'!AT47*$B$73</f>
        <v>16499.720516328522</v>
      </c>
      <c r="AU47" s="65">
        <f>'中情景（2001-2060, 2020RMB）'!AU47*$B$73</f>
        <v>16972.194029476705</v>
      </c>
      <c r="AV47" s="100">
        <f>'中情景（2001-2060, 2020RMB）'!AV47*$B$73</f>
        <v>17421.914754352689</v>
      </c>
      <c r="AW47" s="100">
        <f>'中情景（2001-2060, 2020RMB）'!AW47*$B$73</f>
        <v>17846.738363741966</v>
      </c>
      <c r="AX47" s="100">
        <f>'中情景（2001-2060, 2020RMB）'!AX47*$B$73</f>
        <v>18244.647857106022</v>
      </c>
      <c r="AY47" s="66">
        <f>'中情景（2001-2060, 2020RMB）'!AY47*$B$73</f>
        <v>18613.770286343846</v>
      </c>
      <c r="AZ47" s="65">
        <f>'中情景（2001-2060, 2020RMB）'!AZ47*$B$73</f>
        <v>18952.392000079682</v>
      </c>
      <c r="BA47" s="100">
        <f>'中情景（2001-2060, 2020RMB）'!BA47*$B$73</f>
        <v>19258.972231281456</v>
      </c>
      <c r="BB47" s="100">
        <f>'中情景（2001-2060, 2020RMB）'!BB47*$B$73</f>
        <v>19532.154878934667</v>
      </c>
      <c r="BC47" s="100">
        <f>'中情景（2001-2060, 2020RMB）'!BC47*$B$73</f>
        <v>19770.778362400048</v>
      </c>
      <c r="BD47" s="66">
        <f>'中情景（2001-2060, 2020RMB）'!BD47*$B$73</f>
        <v>19973.883456401149</v>
      </c>
      <c r="BE47" s="100">
        <f>'中情景（2001-2060, 2020RMB）'!BE47*$B$73</f>
        <v>20140.719044750975</v>
      </c>
      <c r="BF47" s="100">
        <f>'中情景（2001-2060, 2020RMB）'!BF47*$B$73</f>
        <v>20270.745761346272</v>
      </c>
      <c r="BG47" s="100">
        <f>'中情景（2001-2060, 2020RMB）'!BG47*$B$73</f>
        <v>20363.637517081217</v>
      </c>
      <c r="BH47" s="100">
        <f>'中情景（2001-2060, 2020RMB）'!BH47*$B$73</f>
        <v>20419.28094061519</v>
      </c>
      <c r="BI47" s="246">
        <f>'中情景（2001-2060, 2020RMB）'!BI47*$B$73</f>
        <v>20437.772788874085</v>
      </c>
    </row>
    <row r="48" spans="1:61" x14ac:dyDescent="0.2">
      <c r="A48" s="23" t="s">
        <v>42</v>
      </c>
      <c r="B48" s="53"/>
      <c r="C48" s="54"/>
      <c r="D48" s="54"/>
      <c r="E48" s="54"/>
      <c r="F48" s="55"/>
      <c r="G48" s="53"/>
      <c r="H48" s="54"/>
      <c r="I48" s="54">
        <f>'中情景（2001-2060, 2020RMB）'!I48*$B$73</f>
        <v>174.94890796108089</v>
      </c>
      <c r="J48" s="54">
        <f>'中情景（2001-2060, 2020RMB）'!J48*$B$73</f>
        <v>169.15820543043426</v>
      </c>
      <c r="K48" s="55">
        <f>'中情景（2001-2060, 2020RMB）'!K48*$B$73</f>
        <v>196.46933500099175</v>
      </c>
      <c r="L48" s="53">
        <f>'中情景（2001-2060, 2020RMB）'!L48*$B$73</f>
        <v>219.55529259720151</v>
      </c>
      <c r="M48" s="54">
        <f>'中情景（2001-2060, 2020RMB）'!M48*$B$73</f>
        <v>235.35118038279785</v>
      </c>
      <c r="N48" s="54">
        <f>'中情景（2001-2060, 2020RMB）'!N48*$B$73</f>
        <v>249.50909097016776</v>
      </c>
      <c r="O48" s="54">
        <f>'中情景（2001-2060, 2020RMB）'!O48*$B$73</f>
        <v>261.69729116037337</v>
      </c>
      <c r="P48" s="54">
        <f>'中情景（2001-2060, 2020RMB）'!P48*$B$73</f>
        <v>261.68098067397437</v>
      </c>
      <c r="Q48" s="53">
        <f>'中情景（2001-2060, 2020RMB）'!Q48*$B$73</f>
        <v>279.37539782966684</v>
      </c>
      <c r="R48" s="54">
        <f>'中情景（2001-2060, 2020RMB）'!R48*$B$73</f>
        <v>318.13496199016924</v>
      </c>
      <c r="S48" s="54">
        <f>'中情景（2001-2060, 2020RMB）'!S48*$B$73</f>
        <v>336.40604594488298</v>
      </c>
      <c r="T48" s="54">
        <f>'中情景（2001-2060, 2020RMB）'!T48*$B$73</f>
        <v>358.40848198921412</v>
      </c>
      <c r="U48" s="55">
        <f>'中情景（2001-2060, 2020RMB）'!U48*$B$73</f>
        <v>358.49983471901351</v>
      </c>
      <c r="V48" s="54">
        <f>'中情景（2001-2060, 2020RMB）'!V48*$B$73</f>
        <v>418.05813758237923</v>
      </c>
      <c r="W48" s="54">
        <f>'中情景（2001-2060, 2020RMB）'!W48*$B$73</f>
        <v>444.2119594191438</v>
      </c>
      <c r="X48" s="100">
        <f>'中情景（2001-2060, 2020RMB）'!X48*$B$73</f>
        <v>453.24296115666567</v>
      </c>
      <c r="Y48" s="100">
        <f>'中情景（2001-2060, 2020RMB）'!Y48*$B$73</f>
        <v>475.01460587624558</v>
      </c>
      <c r="Z48" s="100">
        <f>'中情景（2001-2060, 2020RMB）'!Z48*$B$73</f>
        <v>501.12731952496523</v>
      </c>
      <c r="AA48" s="65">
        <f>'中情景（2001-2060, 2020RMB）'!AA48*$B$73</f>
        <v>523.60720426331102</v>
      </c>
      <c r="AB48" s="100">
        <f>'中情景（2001-2060, 2020RMB）'!AB48*$B$73</f>
        <v>541.64528576904934</v>
      </c>
      <c r="AC48" s="100">
        <f>'中情景（2001-2060, 2020RMB）'!AC48*$B$73</f>
        <v>556.71458041825633</v>
      </c>
      <c r="AD48" s="100">
        <f>'中情景（2001-2060, 2020RMB）'!AD48*$B$73</f>
        <v>570.57790624217353</v>
      </c>
      <c r="AE48" s="66">
        <f>'中情景（2001-2060, 2020RMB）'!AE48*$B$73</f>
        <v>585.21909347740666</v>
      </c>
      <c r="AF48" s="100">
        <f>'中情景（2001-2060, 2020RMB）'!AF48*$B$73</f>
        <v>602.37479620890065</v>
      </c>
      <c r="AG48" s="100">
        <f>'中情景（2001-2060, 2020RMB）'!AG48*$B$73</f>
        <v>622.08824645823142</v>
      </c>
      <c r="AH48" s="100">
        <f>'中情景（2001-2060, 2020RMB）'!AH48*$B$73</f>
        <v>643.9221464267988</v>
      </c>
      <c r="AI48" s="100">
        <f>'中情景（2001-2060, 2020RMB）'!AI48*$B$73</f>
        <v>667.37533932327904</v>
      </c>
      <c r="AJ48" s="245">
        <f>'中情景（2001-2060, 2020RMB）'!AJ48*$B$73</f>
        <v>691.86544116404878</v>
      </c>
      <c r="AK48" s="65">
        <f>'中情景（2001-2060, 2020RMB）'!AK48*$B$73</f>
        <v>716.83067203392295</v>
      </c>
      <c r="AL48" s="100">
        <f>'中情景（2001-2060, 2020RMB）'!AL48*$B$73</f>
        <v>742.09885573360486</v>
      </c>
      <c r="AM48" s="100">
        <f>'中情景（2001-2060, 2020RMB）'!AM48*$B$73</f>
        <v>767.59735554983831</v>
      </c>
      <c r="AN48" s="100">
        <f>'中情景（2001-2060, 2020RMB）'!AN48*$B$73</f>
        <v>793.2461795452183</v>
      </c>
      <c r="AO48" s="66">
        <f>'中情景（2001-2060, 2020RMB）'!AO48*$B$73</f>
        <v>818.95795370757037</v>
      </c>
      <c r="AP48" s="100">
        <f>'中情景（2001-2060, 2020RMB）'!AP48*$B$73</f>
        <v>844.63797489311071</v>
      </c>
      <c r="AQ48" s="100">
        <f>'中情景（2001-2060, 2020RMB）'!AQ48*$B$73</f>
        <v>870.18435202578087</v>
      </c>
      <c r="AR48" s="100">
        <f>'中情景（2001-2060, 2020RMB）'!AR48*$B$73</f>
        <v>895.48824357087142</v>
      </c>
      <c r="AS48" s="100">
        <f>'中情景（2001-2060, 2020RMB）'!AS48*$B$73</f>
        <v>920.43419863469774</v>
      </c>
      <c r="AT48" s="100">
        <f>'中情景（2001-2060, 2020RMB）'!AT48*$B$73</f>
        <v>944.90060813735454</v>
      </c>
      <c r="AU48" s="65">
        <f>'中情景（2001-2060, 2020RMB）'!AU48*$B$73</f>
        <v>968.76027135071206</v>
      </c>
      <c r="AV48" s="100">
        <f>'中情景（2001-2060, 2020RMB）'!AV48*$B$73</f>
        <v>991.88108168143458</v>
      </c>
      <c r="AW48" s="100">
        <f>'中情景（2001-2060, 2020RMB）'!AW48*$B$73</f>
        <v>1014.1268339080457</v>
      </c>
      <c r="AX48" s="100">
        <f>'中情景（2001-2060, 2020RMB）'!AX48*$B$73</f>
        <v>1035.3581531578031</v>
      </c>
      <c r="AY48" s="66">
        <f>'中情景（2001-2060, 2020RMB）'!AY48*$B$73</f>
        <v>1055.4335437470274</v>
      </c>
      <c r="AZ48" s="65">
        <f>'中情景（2001-2060, 2020RMB）'!AZ48*$B$73</f>
        <v>1074.2105536301005</v>
      </c>
      <c r="BA48" s="100">
        <f>'中情景（2001-2060, 2020RMB）'!BA48*$B$73</f>
        <v>1091.547047639054</v>
      </c>
      <c r="BB48" s="100">
        <f>'中情景（2001-2060, 2020RMB）'!BB48*$B$73</f>
        <v>1107.3025799884556</v>
      </c>
      <c r="BC48" s="100">
        <f>'中情景（2001-2060, 2020RMB）'!BC48*$B$73</f>
        <v>1121.3398537198598</v>
      </c>
      <c r="BD48" s="66">
        <f>'中情景（2001-2060, 2020RMB）'!BD48*$B$73</f>
        <v>1133.526251925942</v>
      </c>
      <c r="BE48" s="100">
        <f>'中情景（2001-2060, 2020RMB）'!BE48*$B$73</f>
        <v>1143.735422795113</v>
      </c>
      <c r="BF48" s="100">
        <f>'中情景（2001-2060, 2020RMB）'!BF48*$B$73</f>
        <v>1151.848897828399</v>
      </c>
      <c r="BG48" s="100">
        <f>'中情景（2001-2060, 2020RMB）'!BG48*$B$73</f>
        <v>1157.7577200833584</v>
      </c>
      <c r="BH48" s="100">
        <f>'中情景（2001-2060, 2020RMB）'!BH48*$B$73</f>
        <v>1161.3640570806622</v>
      </c>
      <c r="BI48" s="246">
        <f>'中情景（2001-2060, 2020RMB）'!BI48*$B$73</f>
        <v>1162.5827711545173</v>
      </c>
    </row>
    <row r="49" spans="1:61" x14ac:dyDescent="0.2">
      <c r="A49" s="23" t="s">
        <v>101</v>
      </c>
      <c r="B49" s="53"/>
      <c r="C49" s="54"/>
      <c r="D49" s="54"/>
      <c r="E49" s="54"/>
      <c r="F49" s="55"/>
      <c r="G49" s="53"/>
      <c r="H49" s="54"/>
      <c r="I49" s="54">
        <f>'中情景（2001-2060, 2020RMB）'!I49*$B$73</f>
        <v>73.191384341486625</v>
      </c>
      <c r="J49" s="54">
        <f>'中情景（2001-2060, 2020RMB）'!J49*$B$73</f>
        <v>73.474659653845421</v>
      </c>
      <c r="K49" s="55">
        <f>'中情景（2001-2060, 2020RMB）'!K49*$B$73</f>
        <v>83.624921112940243</v>
      </c>
      <c r="L49" s="53">
        <f>'中情景（2001-2060, 2020RMB）'!L49*$B$73</f>
        <v>95.218972821549272</v>
      </c>
      <c r="M49" s="54">
        <f>'中情景（2001-2060, 2020RMB）'!M49*$B$73</f>
        <v>96.993213780031667</v>
      </c>
      <c r="N49" s="54">
        <f>'中情景（2001-2060, 2020RMB）'!N49*$B$73</f>
        <v>94.258989967267098</v>
      </c>
      <c r="O49" s="54">
        <f>'中情景（2001-2060, 2020RMB）'!O49*$B$73</f>
        <v>95.067933320263947</v>
      </c>
      <c r="P49" s="54">
        <f>'中情景（2001-2060, 2020RMB）'!P49*$B$73</f>
        <v>95.693349747696558</v>
      </c>
      <c r="Q49" s="53">
        <f>'中情景（2001-2060, 2020RMB）'!Q49*$B$73</f>
        <v>98.428540730725757</v>
      </c>
      <c r="R49" s="54">
        <f>'中情景（2001-2060, 2020RMB）'!R49*$B$73</f>
        <v>105.50856697718477</v>
      </c>
      <c r="S49" s="54">
        <f>'中情景（2001-2060, 2020RMB）'!S49*$B$73</f>
        <v>108.5215335751294</v>
      </c>
      <c r="T49" s="54">
        <f>'中情景（2001-2060, 2020RMB）'!T49*$B$73</f>
        <v>107.45795578155793</v>
      </c>
      <c r="U49" s="55">
        <f>'中情景（2001-2060, 2020RMB）'!U49*$B$73</f>
        <v>100.10482337303415</v>
      </c>
      <c r="V49" s="54">
        <f>'中情景（2001-2060, 2020RMB）'!V49*$B$73</f>
        <v>113.81705420803372</v>
      </c>
      <c r="W49" s="54">
        <f>'中情景（2001-2060, 2020RMB）'!W49*$B$73</f>
        <v>124.98414275926726</v>
      </c>
      <c r="X49" s="100">
        <f>'中情景（2001-2060, 2020RMB）'!X49*$B$73</f>
        <v>125.99743067522162</v>
      </c>
      <c r="Y49" s="100">
        <f>'中情景（2001-2060, 2020RMB）'!Y49*$B$73</f>
        <v>128.59018564696294</v>
      </c>
      <c r="Z49" s="100">
        <f>'中情景（2001-2060, 2020RMB）'!Z49*$B$73</f>
        <v>132.0936801252698</v>
      </c>
      <c r="AA49" s="65">
        <f>'中情景（2001-2060, 2020RMB）'!AA49*$B$73</f>
        <v>135.91077705431587</v>
      </c>
      <c r="AB49" s="100">
        <f>'中情景（2001-2060, 2020RMB）'!AB49*$B$73</f>
        <v>139.86733175908728</v>
      </c>
      <c r="AC49" s="100">
        <f>'中情景（2001-2060, 2020RMB）'!AC49*$B$73</f>
        <v>143.89409037517638</v>
      </c>
      <c r="AD49" s="100">
        <f>'中情景（2001-2060, 2020RMB）'!AD49*$B$73</f>
        <v>147.91343919796074</v>
      </c>
      <c r="AE49" s="66">
        <f>'中情景（2001-2060, 2020RMB）'!AE49*$B$73</f>
        <v>151.83925212683067</v>
      </c>
      <c r="AF49" s="100">
        <f>'中情景（2001-2060, 2020RMB）'!AF49*$B$73</f>
        <v>155.5891885580948</v>
      </c>
      <c r="AG49" s="100">
        <f>'中情景（2001-2060, 2020RMB）'!AG49*$B$73</f>
        <v>159.12365658246787</v>
      </c>
      <c r="AH49" s="100">
        <f>'中情景（2001-2060, 2020RMB）'!AH49*$B$73</f>
        <v>162.41440832526598</v>
      </c>
      <c r="AI49" s="100">
        <f>'中情景（2001-2060, 2020RMB）'!AI49*$B$73</f>
        <v>165.43344897208021</v>
      </c>
      <c r="AJ49" s="245">
        <f>'中情景（2001-2060, 2020RMB）'!AJ49*$B$73</f>
        <v>168.15336197207304</v>
      </c>
      <c r="AK49" s="65">
        <f>'中情景（2001-2060, 2020RMB）'!AK49*$B$73</f>
        <v>170.55286734164685</v>
      </c>
      <c r="AL49" s="100">
        <f>'中情景（2001-2060, 2020RMB）'!AL49*$B$73</f>
        <v>172.63332928921059</v>
      </c>
      <c r="AM49" s="100">
        <f>'中情景（2001-2060, 2020RMB）'!AM49*$B$73</f>
        <v>174.40406837622842</v>
      </c>
      <c r="AN49" s="100">
        <f>'中情景（2001-2060, 2020RMB）'!AN49*$B$73</f>
        <v>175.87702698076092</v>
      </c>
      <c r="AO49" s="66">
        <f>'中情景（2001-2060, 2020RMB）'!AO49*$B$73</f>
        <v>177.06647941390355</v>
      </c>
      <c r="AP49" s="100">
        <f>'中情景（2001-2060, 2020RMB）'!AP49*$B$73</f>
        <v>177.98873464625342</v>
      </c>
      <c r="AQ49" s="100">
        <f>'中情景（2001-2060, 2020RMB）'!AQ49*$B$73</f>
        <v>178.66183877417046</v>
      </c>
      <c r="AR49" s="100">
        <f>'中情景（2001-2060, 2020RMB）'!AR49*$B$73</f>
        <v>179.10528363622458</v>
      </c>
      <c r="AS49" s="100">
        <f>'中情景（2001-2060, 2020RMB）'!AS49*$B$73</f>
        <v>179.33972719314386</v>
      </c>
      <c r="AT49" s="100">
        <f>'中情景（2001-2060, 2020RMB）'!AT49*$B$73</f>
        <v>179.38673044737666</v>
      </c>
      <c r="AU49" s="65">
        <f>'中情景（2001-2060, 2020RMB）'!AU49*$B$73</f>
        <v>179.26851483490896</v>
      </c>
      <c r="AV49" s="100">
        <f>'中情景（2001-2060, 2020RMB）'!AV49*$B$73</f>
        <v>179.00774320159934</v>
      </c>
      <c r="AW49" s="100">
        <f>'中情景（2001-2060, 2020RMB）'!AW49*$B$73</f>
        <v>178.62732670352457</v>
      </c>
      <c r="AX49" s="100">
        <f>'中情景（2001-2060, 2020RMB）'!AX49*$B$73</f>
        <v>178.15025926528804</v>
      </c>
      <c r="AY49" s="66">
        <f>'中情景（2001-2060, 2020RMB）'!AY49*$B$73</f>
        <v>177.59948060669907</v>
      </c>
      <c r="AZ49" s="65">
        <f>'中情景（2001-2060, 2020RMB）'!AZ49*$B$73</f>
        <v>176.99776831711773</v>
      </c>
      <c r="BA49" s="100">
        <f>'中情景（2001-2060, 2020RMB）'!BA49*$B$73</f>
        <v>176.36765902449994</v>
      </c>
      <c r="BB49" s="100">
        <f>'中情景（2001-2060, 2020RMB）'!BB49*$B$73</f>
        <v>175.7313983759918</v>
      </c>
      <c r="BC49" s="100">
        <f>'中情景（2001-2060, 2020RMB）'!BC49*$B$73</f>
        <v>175.11091931926538</v>
      </c>
      <c r="BD49" s="66">
        <f>'中情景（2001-2060, 2020RMB）'!BD49*$B$73</f>
        <v>174.52784804732957</v>
      </c>
      <c r="BE49" s="100">
        <f>'中情景（2001-2060, 2020RMB）'!BE49*$B$73</f>
        <v>174.00353694159867</v>
      </c>
      <c r="BF49" s="100">
        <f>'中情景（2001-2060, 2020RMB）'!BF49*$B$73</f>
        <v>173.55912391542185</v>
      </c>
      <c r="BG49" s="100">
        <f>'中情景（2001-2060, 2020RMB）'!BG49*$B$73</f>
        <v>173.21561772001954</v>
      </c>
      <c r="BH49" s="100">
        <f>'中情景（2001-2060, 2020RMB）'!BH49*$B$73</f>
        <v>172.9940090245814</v>
      </c>
      <c r="BI49" s="246">
        <f>'中情景（2001-2060, 2020RMB）'!BI49*$B$73</f>
        <v>172.915407421292</v>
      </c>
    </row>
    <row r="50" spans="1:61" x14ac:dyDescent="0.2">
      <c r="A50" s="23" t="s">
        <v>102</v>
      </c>
      <c r="B50" s="53"/>
      <c r="C50" s="54"/>
      <c r="D50" s="54"/>
      <c r="E50" s="54"/>
      <c r="F50" s="55"/>
      <c r="G50" s="53"/>
      <c r="H50" s="54"/>
      <c r="I50" s="54">
        <f>'中情景（2001-2060, 2020RMB）'!I50*$B$73</f>
        <v>38.268905171653408</v>
      </c>
      <c r="J50" s="54">
        <f>'中情景（2001-2060, 2020RMB）'!J50*$B$73</f>
        <v>46.833211685533172</v>
      </c>
      <c r="K50" s="55">
        <f>'中情景（2001-2060, 2020RMB）'!K50*$B$73</f>
        <v>57.80561397974823</v>
      </c>
      <c r="L50" s="53">
        <f>'中情景（2001-2060, 2020RMB）'!L50*$B$73</f>
        <v>64.764645035532666</v>
      </c>
      <c r="M50" s="54">
        <f>'中情景（2001-2060, 2020RMB）'!M50*$B$73</f>
        <v>70.965520559665123</v>
      </c>
      <c r="N50" s="54">
        <f>'中情景（2001-2060, 2020RMB）'!N50*$B$73</f>
        <v>77.796310354086884</v>
      </c>
      <c r="O50" s="54">
        <f>'中情景（2001-2060, 2020RMB）'!O50*$B$73</f>
        <v>86.892132718429352</v>
      </c>
      <c r="P50" s="54">
        <f>'中情景（2001-2060, 2020RMB）'!P50*$B$73</f>
        <v>99.251999418529735</v>
      </c>
      <c r="Q50" s="53">
        <f>'中情景（2001-2060, 2020RMB）'!Q50*$B$73</f>
        <v>104.80094610845228</v>
      </c>
      <c r="R50" s="54">
        <f>'中情景（2001-2060, 2020RMB）'!R50*$B$73</f>
        <v>107.56571695122068</v>
      </c>
      <c r="S50" s="54">
        <f>'中情景（2001-2060, 2020RMB）'!S50*$B$73</f>
        <v>111.70845905906732</v>
      </c>
      <c r="T50" s="54">
        <f>'中情景（2001-2060, 2020RMB）'!T50*$B$73</f>
        <v>121.81502945383929</v>
      </c>
      <c r="U50" s="55">
        <f>'中情景（2001-2060, 2020RMB）'!U50*$B$73</f>
        <v>121.02120146583695</v>
      </c>
      <c r="V50" s="54">
        <f>'中情景（2001-2060, 2020RMB）'!V50*$B$73</f>
        <v>164.0597870260292</v>
      </c>
      <c r="W50" s="54">
        <f>'中情景（2001-2060, 2020RMB）'!W50*$B$73</f>
        <v>204.32170048770587</v>
      </c>
      <c r="X50" s="100">
        <f>'中情景（2001-2060, 2020RMB）'!X50*$B$73</f>
        <v>212.05231971134077</v>
      </c>
      <c r="Y50" s="100">
        <f>'中情景（2001-2060, 2020RMB）'!Y50*$B$73</f>
        <v>231.81216520402771</v>
      </c>
      <c r="Z50" s="100">
        <f>'中情景（2001-2060, 2020RMB）'!Z50*$B$73</f>
        <v>258.14010074848034</v>
      </c>
      <c r="AA50" s="65">
        <f>'中情景（2001-2060, 2020RMB）'!AA50*$B$73</f>
        <v>284.90248927779095</v>
      </c>
      <c r="AB50" s="100">
        <f>'中情景（2001-2060, 2020RMB）'!AB50*$B$73</f>
        <v>310.66351982638241</v>
      </c>
      <c r="AC50" s="100">
        <f>'中情景（2001-2060, 2020RMB）'!AC50*$B$73</f>
        <v>335.66287935915494</v>
      </c>
      <c r="AD50" s="100">
        <f>'中情景（2001-2060, 2020RMB）'!AD50*$B$73</f>
        <v>360.41363426133194</v>
      </c>
      <c r="AE50" s="66">
        <f>'中情景（2001-2060, 2020RMB）'!AE50*$B$73</f>
        <v>385.70009257366581</v>
      </c>
      <c r="AF50" s="100">
        <f>'中情景（2001-2060, 2020RMB）'!AF50*$B$73</f>
        <v>412.38014327728956</v>
      </c>
      <c r="AG50" s="100">
        <f>'中情景（2001-2060, 2020RMB）'!AG50*$B$73</f>
        <v>440.68291107909187</v>
      </c>
      <c r="AH50" s="100">
        <f>'中情景（2001-2060, 2020RMB）'!AH50*$B$73</f>
        <v>470.65119660713066</v>
      </c>
      <c r="AI50" s="100">
        <f>'中情景（2001-2060, 2020RMB）'!AI50*$B$73</f>
        <v>502.32020644258546</v>
      </c>
      <c r="AJ50" s="245">
        <f>'中情景（2001-2060, 2020RMB）'!AJ50*$B$73</f>
        <v>535.71608253831869</v>
      </c>
      <c r="AK50" s="65">
        <f>'中情景（2001-2060, 2020RMB）'!AK50*$B$73</f>
        <v>570.84911316403782</v>
      </c>
      <c r="AL50" s="100">
        <f>'中情景（2001-2060, 2020RMB）'!AL50*$B$73</f>
        <v>607.69371506006371</v>
      </c>
      <c r="AM50" s="100">
        <f>'中情景（2001-2060, 2020RMB）'!AM50*$B$73</f>
        <v>646.19725546355585</v>
      </c>
      <c r="AN50" s="100">
        <f>'中情景（2001-2060, 2020RMB）'!AN50*$B$73</f>
        <v>686.28199702765437</v>
      </c>
      <c r="AO50" s="66">
        <f>'中情景（2001-2060, 2020RMB）'!AO50*$B$73</f>
        <v>727.84251300665244</v>
      </c>
      <c r="AP50" s="100">
        <f>'中情景（2001-2060, 2020RMB）'!AP50*$B$73</f>
        <v>770.74324921997072</v>
      </c>
      <c r="AQ50" s="100">
        <f>'中情景（2001-2060, 2020RMB）'!AQ50*$B$73</f>
        <v>814.81632308227449</v>
      </c>
      <c r="AR50" s="100">
        <f>'中情景（2001-2060, 2020RMB）'!AR50*$B$73</f>
        <v>859.85965998781501</v>
      </c>
      <c r="AS50" s="100">
        <f>'中情景（2001-2060, 2020RMB）'!AS50*$B$73</f>
        <v>905.6355755976009</v>
      </c>
      <c r="AT50" s="100">
        <f>'中情景（2001-2060, 2020RMB）'!AT50*$B$73</f>
        <v>951.86991834851847</v>
      </c>
      <c r="AU50" s="65">
        <f>'中情景（2001-2060, 2020RMB）'!AU50*$B$73</f>
        <v>998.25188898770807</v>
      </c>
      <c r="AV50" s="100">
        <f>'中情景（2001-2060, 2020RMB）'!AV50*$B$73</f>
        <v>1044.4346523241143</v>
      </c>
      <c r="AW50" s="100">
        <f>'中情景（2001-2060, 2020RMB）'!AW50*$B$73</f>
        <v>1090.0368499053875</v>
      </c>
      <c r="AX50" s="100">
        <f>'中情景（2001-2060, 2020RMB）'!AX50*$B$73</f>
        <v>1134.645110280147</v>
      </c>
      <c r="AY50" s="66">
        <f>'中情景（2001-2060, 2020RMB）'!AY50*$B$73</f>
        <v>1177.8176353474435</v>
      </c>
      <c r="AZ50" s="65">
        <f>'中情景（2001-2060, 2020RMB）'!AZ50*$B$73</f>
        <v>1219.0889166927325</v>
      </c>
      <c r="BA50" s="100">
        <f>'中情景（2001-2060, 2020RMB）'!BA50*$B$73</f>
        <v>1257.9756047072879</v>
      </c>
      <c r="BB50" s="100">
        <f>'中情景（2001-2060, 2020RMB）'!BB50*$B$73</f>
        <v>1293.9835159720103</v>
      </c>
      <c r="BC50" s="100">
        <f>'中情景（2001-2060, 2020RMB）'!BC50*$B$73</f>
        <v>1326.6157215395895</v>
      </c>
      <c r="BD50" s="66">
        <f>'中情景（2001-2060, 2020RMB）'!BD50*$B$73</f>
        <v>1355.3816114892566</v>
      </c>
      <c r="BE50" s="100">
        <f>'中情景（2001-2060, 2020RMB）'!BE50*$B$73</f>
        <v>1379.8067810260009</v>
      </c>
      <c r="BF50" s="100">
        <f>'中情景（2001-2060, 2020RMB）'!BF50*$B$73</f>
        <v>1399.4435324637911</v>
      </c>
      <c r="BG50" s="100">
        <f>'中情景（2001-2060, 2020RMB）'!BG50*$B$73</f>
        <v>1413.8817380793412</v>
      </c>
      <c r="BH50" s="100">
        <f>'中情景（2001-2060, 2020RMB）'!BH50*$B$73</f>
        <v>1422.759763775146</v>
      </c>
      <c r="BI50" s="246">
        <f>'中情景（2001-2060, 2020RMB）'!BI50*$B$73</f>
        <v>1425.7751156706897</v>
      </c>
    </row>
    <row r="51" spans="1:61" x14ac:dyDescent="0.2">
      <c r="A51" s="23" t="s">
        <v>103</v>
      </c>
      <c r="B51" s="53"/>
      <c r="C51" s="54"/>
      <c r="D51" s="54"/>
      <c r="E51" s="54"/>
      <c r="F51" s="55"/>
      <c r="G51" s="53"/>
      <c r="H51" s="54"/>
      <c r="I51" s="54">
        <f>'中情景（2001-2060, 2020RMB）'!I51*$B$73</f>
        <v>22.452835911654002</v>
      </c>
      <c r="J51" s="54">
        <f>'中情景（2001-2060, 2020RMB）'!J51*$B$73</f>
        <v>23.412379173753692</v>
      </c>
      <c r="K51" s="55">
        <f>'中情景（2001-2060, 2020RMB）'!K51*$B$73</f>
        <v>27.055965524115788</v>
      </c>
      <c r="L51" s="53">
        <f>'中情景（2001-2060, 2020RMB）'!L51*$B$73</f>
        <v>30.625116401895806</v>
      </c>
      <c r="M51" s="54">
        <f>'中情景（2001-2060, 2020RMB）'!M51*$B$73</f>
        <v>32.536888744587912</v>
      </c>
      <c r="N51" s="54">
        <f>'中情景（2001-2060, 2020RMB）'!N51*$B$73</f>
        <v>35.699637404168797</v>
      </c>
      <c r="O51" s="54">
        <f>'中情景（2001-2060, 2020RMB）'!O51*$B$73</f>
        <v>38.367627851350051</v>
      </c>
      <c r="P51" s="54">
        <f>'中情景（2001-2060, 2020RMB）'!P51*$B$73</f>
        <v>39.602824835326153</v>
      </c>
      <c r="Q51" s="53">
        <f>'中情景（2001-2060, 2020RMB）'!Q51*$B$73</f>
        <v>41.15991326248249</v>
      </c>
      <c r="R51" s="54">
        <f>'中情景（2001-2060, 2020RMB）'!R51*$B$73</f>
        <v>45.745408371569674</v>
      </c>
      <c r="S51" s="54">
        <f>'中情景（2001-2060, 2020RMB）'!S51*$B$73</f>
        <v>50.832278851937239</v>
      </c>
      <c r="T51" s="54">
        <f>'中情景（2001-2060, 2020RMB）'!T51*$B$73</f>
        <v>55.823300807607737</v>
      </c>
      <c r="U51" s="55">
        <f>'中情景（2001-2060, 2020RMB）'!U51*$B$73</f>
        <v>52.219430202324659</v>
      </c>
      <c r="V51" s="54">
        <f>'中情景（2001-2060, 2020RMB）'!V51*$B$73</f>
        <v>57.360679492383881</v>
      </c>
      <c r="W51" s="54">
        <f>'中情景（2001-2060, 2020RMB）'!W51*$B$73</f>
        <v>65.377607731033848</v>
      </c>
      <c r="X51" s="100">
        <f>'中情景（2001-2060, 2020RMB）'!X51*$B$73</f>
        <v>66.893520686187273</v>
      </c>
      <c r="Y51" s="100">
        <f>'中情景（2001-2060, 2020RMB）'!Y51*$B$73</f>
        <v>70.709344470013676</v>
      </c>
      <c r="Z51" s="100">
        <f>'中情景（2001-2060, 2020RMB）'!Z51*$B$73</f>
        <v>75.691794439040976</v>
      </c>
      <c r="AA51" s="65">
        <f>'中情景（2001-2060, 2020RMB）'!AA51*$B$73</f>
        <v>80.718694213308808</v>
      </c>
      <c r="AB51" s="100">
        <f>'中情景（2001-2060, 2020RMB）'!AB51*$B$73</f>
        <v>85.557342148007365</v>
      </c>
      <c r="AC51" s="100">
        <f>'中情景（2001-2060, 2020RMB）'!AC51*$B$73</f>
        <v>90.247538293016177</v>
      </c>
      <c r="AD51" s="100">
        <f>'中情景（2001-2060, 2020RMB）'!AD51*$B$73</f>
        <v>94.851774233479247</v>
      </c>
      <c r="AE51" s="66">
        <f>'中情景（2001-2060, 2020RMB）'!AE51*$B$73</f>
        <v>99.454550874191639</v>
      </c>
      <c r="AF51" s="100">
        <f>'中情景（2001-2060, 2020RMB）'!AF51*$B$73</f>
        <v>104.13946181881718</v>
      </c>
      <c r="AG51" s="100">
        <f>'中情景（2001-2060, 2020RMB）'!AG51*$B$73</f>
        <v>108.91329441718868</v>
      </c>
      <c r="AH51" s="100">
        <f>'中情景（2001-2060, 2020RMB）'!AH51*$B$73</f>
        <v>113.76012386657042</v>
      </c>
      <c r="AI51" s="100">
        <f>'中情景（2001-2060, 2020RMB）'!AI51*$B$73</f>
        <v>118.6619583579115</v>
      </c>
      <c r="AJ51" s="245">
        <f>'中情景（2001-2060, 2020RMB）'!AJ51*$B$73</f>
        <v>123.59871589706538</v>
      </c>
      <c r="AK51" s="65">
        <f>'中情景（2001-2060, 2020RMB）'!AK51*$B$73</f>
        <v>128.54959517408292</v>
      </c>
      <c r="AL51" s="100">
        <f>'中情景（2001-2060, 2020RMB）'!AL51*$B$73</f>
        <v>133.49763096017358</v>
      </c>
      <c r="AM51" s="100">
        <f>'中情景（2001-2060, 2020RMB）'!AM51*$B$73</f>
        <v>138.4263909150423</v>
      </c>
      <c r="AN51" s="100">
        <f>'中情景（2001-2060, 2020RMB）'!AN51*$B$73</f>
        <v>143.31878762596597</v>
      </c>
      <c r="AO51" s="66">
        <f>'中情景（2001-2060, 2020RMB）'!AO51*$B$73</f>
        <v>148.15716139227445</v>
      </c>
      <c r="AP51" s="100">
        <f>'中情景（2001-2060, 2020RMB）'!AP51*$B$73</f>
        <v>152.92337188838221</v>
      </c>
      <c r="AQ51" s="100">
        <f>'中情景（2001-2060, 2020RMB）'!AQ51*$B$73</f>
        <v>157.59889823236369</v>
      </c>
      <c r="AR51" s="100">
        <f>'中情景（2001-2060, 2020RMB）'!AR51*$B$73</f>
        <v>162.164946862405</v>
      </c>
      <c r="AS51" s="100">
        <f>'中情景（2001-2060, 2020RMB）'!AS51*$B$73</f>
        <v>166.60256650013298</v>
      </c>
      <c r="AT51" s="100">
        <f>'中情景（2001-2060, 2020RMB）'!AT51*$B$73</f>
        <v>170.89276935981408</v>
      </c>
      <c r="AU51" s="65">
        <f>'中情景（2001-2060, 2020RMB）'!AU51*$B$73</f>
        <v>175.01665764774219</v>
      </c>
      <c r="AV51" s="100">
        <f>'中情景（2001-2060, 2020RMB）'!AV51*$B$73</f>
        <v>178.95555428887067</v>
      </c>
      <c r="AW51" s="100">
        <f>'中情景（2001-2060, 2020RMB）'!AW51*$B$73</f>
        <v>182.69113671991039</v>
      </c>
      <c r="AX51" s="100">
        <f>'中情景（2001-2060, 2020RMB）'!AX51*$B$73</f>
        <v>186.20557250171814</v>
      </c>
      <c r="AY51" s="66">
        <f>'中情景（2001-2060, 2020RMB）'!AY51*$B$73</f>
        <v>189.48165543069163</v>
      </c>
      <c r="AZ51" s="65">
        <f>'中情景（2001-2060, 2020RMB）'!AZ51*$B$73</f>
        <v>192.50294077086832</v>
      </c>
      <c r="BA51" s="100">
        <f>'中情景（2001-2060, 2020RMB）'!BA51*$B$73</f>
        <v>195.25387818700835</v>
      </c>
      <c r="BB51" s="100">
        <f>'中情景（2001-2060, 2020RMB）'!BB51*$B$73</f>
        <v>197.71994093554014</v>
      </c>
      <c r="BC51" s="100">
        <f>'中情景（2001-2060, 2020RMB）'!BC51*$B$73</f>
        <v>199.88774986591423</v>
      </c>
      <c r="BD51" s="66">
        <f>'中情景（2001-2060, 2020RMB）'!BD51*$B$73</f>
        <v>201.74519080048998</v>
      </c>
      <c r="BE51" s="100">
        <f>'中情景（2001-2060, 2020RMB）'!BE51*$B$73</f>
        <v>203.28152389707907</v>
      </c>
      <c r="BF51" s="100">
        <f>'中情景（2001-2060, 2020RMB）'!BF51*$B$73</f>
        <v>204.48748365480645</v>
      </c>
      <c r="BG51" s="100">
        <f>'中情景（2001-2060, 2020RMB）'!BG51*$B$73</f>
        <v>205.3553683009016</v>
      </c>
      <c r="BH51" s="100">
        <f>'中情景（2001-2060, 2020RMB）'!BH51*$B$73</f>
        <v>205.87911739278653</v>
      </c>
      <c r="BI51" s="246">
        <f>'中情景（2001-2060, 2020RMB）'!BI51*$B$73</f>
        <v>206.05437658548999</v>
      </c>
    </row>
    <row r="52" spans="1:61" x14ac:dyDescent="0.2">
      <c r="A52" s="23" t="s">
        <v>104</v>
      </c>
      <c r="B52" s="53"/>
      <c r="C52" s="54"/>
      <c r="D52" s="54"/>
      <c r="E52" s="54"/>
      <c r="F52" s="55"/>
      <c r="G52" s="53"/>
      <c r="H52" s="54"/>
      <c r="I52" s="54">
        <f>'中情景（2001-2060, 2020RMB）'!I52*$B$73</f>
        <v>1466.9497714236093</v>
      </c>
      <c r="J52" s="54">
        <f>'中情景（2001-2060, 2020RMB）'!J52*$B$73</f>
        <v>1474.0179441560417</v>
      </c>
      <c r="K52" s="55">
        <f>'中情景（2001-2060, 2020RMB）'!K52*$B$73</f>
        <v>1588.8989412835126</v>
      </c>
      <c r="L52" s="53">
        <f>'中情景（2001-2060, 2020RMB）'!L52*$B$73</f>
        <v>1680.9431100365668</v>
      </c>
      <c r="M52" s="54">
        <f>'中情景（2001-2060, 2020RMB）'!M52*$B$73</f>
        <v>1680.2596337294835</v>
      </c>
      <c r="N52" s="54">
        <f>'中情景（2001-2060, 2020RMB）'!N52*$B$73</f>
        <v>1695.144439478476</v>
      </c>
      <c r="O52" s="54">
        <f>'中情景（2001-2060, 2020RMB）'!O52*$B$73</f>
        <v>1660.9369108534145</v>
      </c>
      <c r="P52" s="54">
        <f>'中情景（2001-2060, 2020RMB）'!P52*$B$73</f>
        <v>1583.6219721367613</v>
      </c>
      <c r="Q52" s="53">
        <f>'中情景（2001-2060, 2020RMB）'!Q52*$B$73</f>
        <v>1619.613841507062</v>
      </c>
      <c r="R52" s="54">
        <f>'中情景（2001-2060, 2020RMB）'!R52*$B$73</f>
        <v>1767.2620779648926</v>
      </c>
      <c r="S52" s="54">
        <f>'中情景（2001-2060, 2020RMB）'!S52*$B$73</f>
        <v>1928.5876837904223</v>
      </c>
      <c r="T52" s="54">
        <f>'中情景（2001-2060, 2020RMB）'!T52*$B$73</f>
        <v>1980.3465919708456</v>
      </c>
      <c r="U52" s="55">
        <f>'中情景（2001-2060, 2020RMB）'!U52*$B$73</f>
        <v>1952.1155968033461</v>
      </c>
      <c r="V52" s="54">
        <f>'中情景（2001-2060, 2020RMB）'!V52*$B$73</f>
        <v>2254.0667697181825</v>
      </c>
      <c r="W52" s="54">
        <f>'中情景（2001-2060, 2020RMB）'!W52*$B$73</f>
        <v>2406.5305171590167</v>
      </c>
      <c r="X52" s="100">
        <f>'中情景（2001-2060, 2020RMB）'!X52*$B$73</f>
        <v>2479.9755937014506</v>
      </c>
      <c r="Y52" s="100">
        <f>'中情景（2001-2060, 2020RMB）'!Y52*$B$73</f>
        <v>2659.5880073503545</v>
      </c>
      <c r="Z52" s="100">
        <f>'中情景（2001-2060, 2020RMB）'!Z52*$B$73</f>
        <v>2879.3240108304053</v>
      </c>
      <c r="AA52" s="65">
        <f>'中情景（2001-2060, 2020RMB）'!AA52*$B$73</f>
        <v>3071.0734926235568</v>
      </c>
      <c r="AB52" s="100">
        <f>'中情景（2001-2060, 2020RMB）'!AB52*$B$73</f>
        <v>3226.2026636590053</v>
      </c>
      <c r="AC52" s="100">
        <f>'中情景（2001-2060, 2020RMB）'!AC52*$B$73</f>
        <v>3357.2919578470269</v>
      </c>
      <c r="AD52" s="100">
        <f>'中情景（2001-2060, 2020RMB）'!AD52*$B$73</f>
        <v>3480.7823418720718</v>
      </c>
      <c r="AE52" s="66">
        <f>'中情景（2001-2060, 2020RMB）'!AE52*$B$73</f>
        <v>3616.1728381291705</v>
      </c>
      <c r="AF52" s="100">
        <f>'中情景（2001-2060, 2020RMB）'!AF52*$B$73</f>
        <v>3781.2190671109279</v>
      </c>
      <c r="AG52" s="100">
        <f>'中情景（2001-2060, 2020RMB）'!AG52*$B$73</f>
        <v>3976.2780562195881</v>
      </c>
      <c r="AH52" s="100">
        <f>'中情景（2001-2060, 2020RMB）'!AH52*$B$73</f>
        <v>4196.3077418890789</v>
      </c>
      <c r="AI52" s="100">
        <f>'中情景（2001-2060, 2020RMB）'!AI52*$B$73</f>
        <v>4434.932551296266</v>
      </c>
      <c r="AJ52" s="245">
        <f>'中情景（2001-2060, 2020RMB）'!AJ52*$B$73</f>
        <v>4684.0254068790855</v>
      </c>
      <c r="AK52" s="65">
        <f>'中情景（2001-2060, 2020RMB）'!AK52*$B$73</f>
        <v>4935.1894130059163</v>
      </c>
      <c r="AL52" s="100">
        <f>'中情景（2001-2060, 2020RMB）'!AL52*$B$73</f>
        <v>5185.6856773011932</v>
      </c>
      <c r="AM52" s="100">
        <f>'中情景（2001-2060, 2020RMB）'!AM52*$B$73</f>
        <v>5434.3568120457576</v>
      </c>
      <c r="AN52" s="100">
        <f>'中情景（2001-2060, 2020RMB）'!AN52*$B$73</f>
        <v>5680.0417284226387</v>
      </c>
      <c r="AO52" s="66">
        <f>'中情景（2001-2060, 2020RMB）'!AO52*$B$73</f>
        <v>5921.5872807780042</v>
      </c>
      <c r="AP52" s="100">
        <f>'中情景（2001-2060, 2020RMB）'!AP52*$B$73</f>
        <v>6157.8597546212304</v>
      </c>
      <c r="AQ52" s="100">
        <f>'中情景（2001-2060, 2020RMB）'!AQ52*$B$73</f>
        <v>6387.7560192582278</v>
      </c>
      <c r="AR52" s="100">
        <f>'中情景（2001-2060, 2020RMB）'!AR52*$B$73</f>
        <v>6610.2141763777754</v>
      </c>
      <c r="AS52" s="100">
        <f>'中情景（2001-2060, 2020RMB）'!AS52*$B$73</f>
        <v>6824.2235496780377</v>
      </c>
      <c r="AT52" s="100">
        <f>'中情景（2001-2060, 2020RMB）'!AT52*$B$73</f>
        <v>7028.8338772558727</v>
      </c>
      <c r="AU52" s="65">
        <f>'中情景（2001-2060, 2020RMB）'!AU52*$B$73</f>
        <v>7223.1635874485955</v>
      </c>
      <c r="AV52" s="100">
        <f>'中情景（2001-2060, 2020RMB）'!AV52*$B$73</f>
        <v>7406.4070595490648</v>
      </c>
      <c r="AW52" s="100">
        <f>'中情景（2001-2060, 2020RMB）'!AW52*$B$73</f>
        <v>7577.840792720127</v>
      </c>
      <c r="AX52" s="100">
        <f>'中情景（2001-2060, 2020RMB）'!AX52*$B$73</f>
        <v>7736.8284289280791</v>
      </c>
      <c r="AY52" s="66">
        <f>'中情景（2001-2060, 2020RMB）'!AY52*$B$73</f>
        <v>7882.8245982304297</v>
      </c>
      <c r="AZ52" s="65">
        <f>'中情景（2001-2060, 2020RMB）'!AZ52*$B$73</f>
        <v>8015.3775767567895</v>
      </c>
      <c r="BA52" s="100">
        <f>'中情景（2001-2060, 2020RMB）'!BA52*$B$73</f>
        <v>8134.1307687317749</v>
      </c>
      <c r="BB52" s="100">
        <f>'中情景（2001-2060, 2020RMB）'!BB52*$B$73</f>
        <v>8238.8230434786783</v>
      </c>
      <c r="BC52" s="100">
        <f>'中情景（2001-2060, 2020RMB）'!BC52*$B$73</f>
        <v>8329.2879761558816</v>
      </c>
      <c r="BD52" s="66">
        <f>'中情景（2001-2060, 2020RMB）'!BD52*$B$73</f>
        <v>8405.4520567283253</v>
      </c>
      <c r="BE52" s="100">
        <f>'中情景（2001-2060, 2020RMB）'!BE52*$B$73</f>
        <v>8467.3319451537791</v>
      </c>
      <c r="BF52" s="100">
        <f>'中情景（2001-2060, 2020RMB）'!BF52*$B$73</f>
        <v>8515.0308618298932</v>
      </c>
      <c r="BG52" s="100">
        <f>'中情景（2001-2060, 2020RMB）'!BG52*$B$73</f>
        <v>8548.7342109411911</v>
      </c>
      <c r="BH52" s="100">
        <f>'中情景（2001-2060, 2020RMB）'!BH52*$B$73</f>
        <v>8568.704540462837</v>
      </c>
      <c r="BI52" s="246">
        <f>'中情景（2001-2060, 2020RMB）'!BI52*$B$73</f>
        <v>8575.2759462906888</v>
      </c>
    </row>
    <row r="53" spans="1:61" x14ac:dyDescent="0.2">
      <c r="A53" s="23" t="s">
        <v>105</v>
      </c>
      <c r="B53" s="53"/>
      <c r="C53" s="54"/>
      <c r="D53" s="54"/>
      <c r="E53" s="54"/>
      <c r="F53" s="55"/>
      <c r="G53" s="53"/>
      <c r="H53" s="54"/>
      <c r="I53" s="54">
        <f>'中情景（2001-2060, 2020RMB）'!I53*$B$73</f>
        <v>87.53053933252626</v>
      </c>
      <c r="J53" s="54">
        <f>'中情景（2001-2060, 2020RMB）'!J53*$B$73</f>
        <v>95.08803735377785</v>
      </c>
      <c r="K53" s="55">
        <f>'中情景（2001-2060, 2020RMB）'!K53*$B$73</f>
        <v>108.87049937819883</v>
      </c>
      <c r="L53" s="53">
        <f>'中情景（2001-2060, 2020RMB）'!L53*$B$73</f>
        <v>118.31566272018181</v>
      </c>
      <c r="M53" s="54">
        <f>'中情景（2001-2060, 2020RMB）'!M53*$B$73</f>
        <v>125.81415161256815</v>
      </c>
      <c r="N53" s="54">
        <f>'中情景（2001-2060, 2020RMB）'!N53*$B$73</f>
        <v>140.31477005110062</v>
      </c>
      <c r="O53" s="54">
        <f>'中情景（2001-2060, 2020RMB）'!O53*$B$73</f>
        <v>156.72015248722698</v>
      </c>
      <c r="P53" s="54">
        <f>'中情景（2001-2060, 2020RMB）'!P53*$B$73</f>
        <v>165.1852348132401</v>
      </c>
      <c r="Q53" s="53">
        <f>'中情景（2001-2060, 2020RMB）'!Q53*$B$73</f>
        <v>184.25366435012344</v>
      </c>
      <c r="R53" s="54">
        <f>'中情景（2001-2060, 2020RMB）'!R53*$B$73</f>
        <v>209.81637237905477</v>
      </c>
      <c r="S53" s="54">
        <f>'中情景（2001-2060, 2020RMB）'!S53*$B$73</f>
        <v>245.89161153311522</v>
      </c>
      <c r="T53" s="54">
        <f>'中情景（2001-2060, 2020RMB）'!T53*$B$73</f>
        <v>264.34481065829374</v>
      </c>
      <c r="U53" s="55">
        <f>'中情景（2001-2060, 2020RMB）'!U53*$B$73</f>
        <v>255.71778339066671</v>
      </c>
      <c r="V53" s="54">
        <f>'中情景（2001-2060, 2020RMB）'!V53*$B$73</f>
        <v>314.44198403038911</v>
      </c>
      <c r="W53" s="54">
        <f>'中情景（2001-2060, 2020RMB）'!W53*$B$73</f>
        <v>339.54369713094945</v>
      </c>
      <c r="X53" s="100">
        <f>'中情景（2001-2060, 2020RMB）'!X53*$B$73</f>
        <v>353.06413775707745</v>
      </c>
      <c r="Y53" s="100">
        <f>'中情景（2001-2060, 2020RMB）'!Y53*$B$73</f>
        <v>387.47915935158267</v>
      </c>
      <c r="Z53" s="100">
        <f>'中情景（2001-2060, 2020RMB）'!Z53*$B$73</f>
        <v>432.87381180786497</v>
      </c>
      <c r="AA53" s="65">
        <f>'中情景（2001-2060, 2020RMB）'!AA53*$B$73</f>
        <v>477.88515381484098</v>
      </c>
      <c r="AB53" s="100">
        <f>'中情景（2001-2060, 2020RMB）'!AB53*$B$73</f>
        <v>519.59454536125816</v>
      </c>
      <c r="AC53" s="100">
        <f>'中情景（2001-2060, 2020RMB）'!AC53*$B$73</f>
        <v>558.16632344726338</v>
      </c>
      <c r="AD53" s="100">
        <f>'中情景（2001-2060, 2020RMB）'!AD53*$B$73</f>
        <v>594.29197173368709</v>
      </c>
      <c r="AE53" s="66">
        <f>'中情景（2001-2060, 2020RMB）'!AE53*$B$73</f>
        <v>629.14748861392047</v>
      </c>
      <c r="AF53" s="100">
        <f>'中情景（2001-2060, 2020RMB）'!AF53*$B$73</f>
        <v>664.05261808446153</v>
      </c>
      <c r="AG53" s="100">
        <f>'中情景（2001-2060, 2020RMB）'!AG53*$B$73</f>
        <v>699.42066805966078</v>
      </c>
      <c r="AH53" s="100">
        <f>'中情景（2001-2060, 2020RMB）'!AH53*$B$73</f>
        <v>735.44594928094637</v>
      </c>
      <c r="AI53" s="100">
        <f>'中情景（2001-2060, 2020RMB）'!AI53*$B$73</f>
        <v>772.37778973907575</v>
      </c>
      <c r="AJ53" s="245">
        <f>'中情景（2001-2060, 2020RMB）'!AJ53*$B$73</f>
        <v>810.52403745122058</v>
      </c>
      <c r="AK53" s="65">
        <f>'中情景（2001-2060, 2020RMB）'!AK53*$B$73</f>
        <v>850.17574098633941</v>
      </c>
      <c r="AL53" s="100">
        <f>'中情景（2001-2060, 2020RMB）'!AL53*$B$73</f>
        <v>891.34239214880313</v>
      </c>
      <c r="AM53" s="100">
        <f>'中情景（2001-2060, 2020RMB）'!AM53*$B$73</f>
        <v>933.94007205415733</v>
      </c>
      <c r="AN53" s="100">
        <f>'中情景（2001-2060, 2020RMB）'!AN53*$B$73</f>
        <v>977.86207409050292</v>
      </c>
      <c r="AO53" s="66">
        <f>'中情景（2001-2060, 2020RMB）'!AO53*$B$73</f>
        <v>1022.9770500294337</v>
      </c>
      <c r="AP53" s="100">
        <f>'中情景（2001-2060, 2020RMB）'!AP53*$B$73</f>
        <v>1069.1273129693602</v>
      </c>
      <c r="AQ53" s="100">
        <f>'中情景（2001-2060, 2020RMB）'!AQ53*$B$73</f>
        <v>1116.1273616134931</v>
      </c>
      <c r="AR53" s="100">
        <f>'中情景（2001-2060, 2020RMB）'!AR53*$B$73</f>
        <v>1163.7626962677523</v>
      </c>
      <c r="AS53" s="100">
        <f>'中情景（2001-2060, 2020RMB）'!AS53*$B$73</f>
        <v>1211.7890016484596</v>
      </c>
      <c r="AT53" s="100">
        <f>'中情景（2001-2060, 2020RMB）'!AT53*$B$73</f>
        <v>1259.931774686218</v>
      </c>
      <c r="AU53" s="65">
        <f>'中情景（2001-2060, 2020RMB）'!AU53*$B$73</f>
        <v>1307.886476546905</v>
      </c>
      <c r="AV53" s="100">
        <f>'中情景（2001-2060, 2020RMB）'!AV53*$B$73</f>
        <v>1355.3192866025149</v>
      </c>
      <c r="AW53" s="100">
        <f>'中情景（2001-2060, 2020RMB）'!AW53*$B$73</f>
        <v>1401.8685316279273</v>
      </c>
      <c r="AX53" s="100">
        <f>'中情景（2001-2060, 2020RMB）'!AX53*$B$73</f>
        <v>1447.1468556716732</v>
      </c>
      <c r="AY53" s="66">
        <f>'中情景（2001-2060, 2020RMB）'!AY53*$B$73</f>
        <v>1490.744184517845</v>
      </c>
      <c r="AZ53" s="65">
        <f>'中情景（2001-2060, 2020RMB）'!AZ53*$B$73</f>
        <v>1532.2315231978068</v>
      </c>
      <c r="BA53" s="100">
        <f>'中情景（2001-2060, 2020RMB）'!BA53*$B$73</f>
        <v>1571.1656055398225</v>
      </c>
      <c r="BB53" s="100">
        <f>'中情景（2001-2060, 2020RMB）'!BB53*$B$73</f>
        <v>1607.0943913524413</v>
      </c>
      <c r="BC53" s="100">
        <f>'中情景（2001-2060, 2020RMB）'!BC53*$B$73</f>
        <v>1639.5633798205829</v>
      </c>
      <c r="BD53" s="66">
        <f>'中情景（2001-2060, 2020RMB）'!BD53*$B$73</f>
        <v>1668.1226775796752</v>
      </c>
      <c r="BE53" s="100">
        <f>'中情景（2001-2060, 2020RMB）'!BE53*$B$73</f>
        <v>1692.3347274999248</v>
      </c>
      <c r="BF53" s="100">
        <f>'中情景（2001-2060, 2020RMB）'!BF53*$B$73</f>
        <v>1711.7825704892214</v>
      </c>
      <c r="BG53" s="100">
        <f>'中情景（2001-2060, 2020RMB）'!BG53*$B$73</f>
        <v>1726.0784788825508</v>
      </c>
      <c r="BH53" s="100">
        <f>'中情景（2001-2060, 2020RMB）'!BH53*$B$73</f>
        <v>1734.8727677161976</v>
      </c>
      <c r="BI53" s="246">
        <f>'中情景（2001-2060, 2020RMB）'!BI53*$B$73</f>
        <v>1737.8625610450733</v>
      </c>
    </row>
    <row r="54" spans="1:61" x14ac:dyDescent="0.2">
      <c r="A54" s="24" t="s">
        <v>106</v>
      </c>
      <c r="B54" s="53"/>
      <c r="C54" s="54"/>
      <c r="D54" s="54"/>
      <c r="E54" s="54"/>
      <c r="F54" s="55"/>
      <c r="G54" s="53"/>
      <c r="H54" s="54"/>
      <c r="I54" s="54">
        <f>'中情景（2001-2060, 2020RMB）'!I54*$B$73</f>
        <v>106.41260783441682</v>
      </c>
      <c r="J54" s="54">
        <f>'中情景（2001-2060, 2020RMB）'!J54*$B$73</f>
        <v>106.01747682394466</v>
      </c>
      <c r="K54" s="55">
        <f>'中情景（2001-2060, 2020RMB）'!K54*$B$73</f>
        <v>108.72061703685718</v>
      </c>
      <c r="L54" s="58">
        <f>'中情景（2001-2060, 2020RMB）'!L54*$B$73</f>
        <v>112.09366041509065</v>
      </c>
      <c r="M54" s="59">
        <f>'中情景（2001-2060, 2020RMB）'!M54*$B$73</f>
        <v>111.51452051101201</v>
      </c>
      <c r="N54" s="59">
        <f>'中情景（2001-2060, 2020RMB）'!N54*$B$73</f>
        <v>113.03205913023037</v>
      </c>
      <c r="O54" s="59">
        <f>'中情景（2001-2060, 2020RMB）'!O54*$B$73</f>
        <v>116.38619015098108</v>
      </c>
      <c r="P54" s="59">
        <f>'中情景（2001-2060, 2020RMB）'!P54*$B$73</f>
        <v>116.59976918770862</v>
      </c>
      <c r="Q54" s="58">
        <f>'中情景（2001-2060, 2020RMB）'!Q54*$B$73</f>
        <v>121.7531333299423</v>
      </c>
      <c r="R54" s="59">
        <f>'中情景（2001-2060, 2020RMB）'!R54*$B$73</f>
        <v>133.96162549530575</v>
      </c>
      <c r="S54" s="59">
        <f>'中情景（2001-2060, 2020RMB）'!S54*$B$73</f>
        <v>142.45560376808243</v>
      </c>
      <c r="T54" s="59">
        <f>'中情景（2001-2060, 2020RMB）'!T54*$B$73</f>
        <v>148.20170190389067</v>
      </c>
      <c r="U54" s="60">
        <f>'中情景（2001-2060, 2020RMB）'!U54*$B$73</f>
        <v>150.38995216573491</v>
      </c>
      <c r="V54" s="59">
        <f>'中情景（2001-2060, 2020RMB）'!V54*$B$73</f>
        <v>171.45992894014705</v>
      </c>
      <c r="W54" s="59">
        <f>'中情景（2001-2060, 2020RMB）'!W54*$B$73</f>
        <v>178.87718995463754</v>
      </c>
      <c r="X54" s="104">
        <f>'中情景（2001-2060, 2020RMB）'!X54*$B$73</f>
        <v>183.77021696200862</v>
      </c>
      <c r="Y54" s="104">
        <f>'中情景（2001-2060, 2020RMB）'!Y54*$B$73</f>
        <v>196.02824911363328</v>
      </c>
      <c r="Z54" s="104">
        <f>'中情景（2001-2060, 2020RMB）'!Z54*$B$73</f>
        <v>211.84105089199647</v>
      </c>
      <c r="AA54" s="68">
        <f>'中情景（2001-2060, 2020RMB）'!AA54*$B$73</f>
        <v>227.2866514306744</v>
      </c>
      <c r="AB54" s="104">
        <f>'中情景（2001-2060, 2020RMB）'!AB54*$B$73</f>
        <v>241.45374029498143</v>
      </c>
      <c r="AC54" s="104">
        <f>'中情景（2001-2060, 2020RMB）'!AC54*$B$73</f>
        <v>254.39809433610102</v>
      </c>
      <c r="AD54" s="104">
        <f>'中情景（2001-2060, 2020RMB）'!AD54*$B$73</f>
        <v>266.27928986221139</v>
      </c>
      <c r="AE54" s="69">
        <f>'中情景（2001-2060, 2020RMB）'!AE54*$B$73</f>
        <v>277.35005529312252</v>
      </c>
      <c r="AF54" s="104">
        <f>'中情景（2001-2060, 2020RMB）'!AF54*$B$73</f>
        <v>287.89744081867423</v>
      </c>
      <c r="AG54" s="104">
        <f>'中情景（2001-2060, 2020RMB）'!AG54*$B$73</f>
        <v>298.07664051278448</v>
      </c>
      <c r="AH54" s="104">
        <f>'中情景（2001-2060, 2020RMB）'!AH54*$B$73</f>
        <v>308.02660008549503</v>
      </c>
      <c r="AI54" s="104">
        <f>'中情景（2001-2060, 2020RMB）'!AI54*$B$73</f>
        <v>317.91293066316564</v>
      </c>
      <c r="AJ54" s="247">
        <f>'中情景（2001-2060, 2020RMB）'!AJ54*$B$73</f>
        <v>327.92717210017116</v>
      </c>
      <c r="AK54" s="68">
        <f>'中情景（2001-2060, 2020RMB）'!AK54*$B$73</f>
        <v>338.24350219581379</v>
      </c>
      <c r="AL54" s="104">
        <f>'中情景（2001-2060, 2020RMB）'!AL54*$B$73</f>
        <v>348.87849436496924</v>
      </c>
      <c r="AM54" s="104">
        <f>'中情景（2001-2060, 2020RMB）'!AM54*$B$73</f>
        <v>359.80359856734941</v>
      </c>
      <c r="AN54" s="104">
        <f>'中情景（2001-2060, 2020RMB）'!AN54*$B$73</f>
        <v>370.98577684469041</v>
      </c>
      <c r="AO54" s="69">
        <f>'中情景（2001-2060, 2020RMB）'!AO54*$B$73</f>
        <v>382.38721026118935</v>
      </c>
      <c r="AP54" s="104">
        <f>'中情景（2001-2060, 2020RMB）'!AP54*$B$73</f>
        <v>393.96504051543724</v>
      </c>
      <c r="AQ54" s="104">
        <f>'中情景（2001-2060, 2020RMB）'!AQ54*$B$73</f>
        <v>405.6711556668489</v>
      </c>
      <c r="AR54" s="104">
        <f>'中情景（2001-2060, 2020RMB）'!AR54*$B$73</f>
        <v>417.45203013632658</v>
      </c>
      <c r="AS54" s="104">
        <f>'中情景（2001-2060, 2020RMB）'!AS54*$B$73</f>
        <v>429.24862969886237</v>
      </c>
      <c r="AT54" s="104">
        <f>'中情景（2001-2060, 2020RMB）'!AT54*$B$73</f>
        <v>440.99639253754867</v>
      </c>
      <c r="AU54" s="68">
        <f>'中情景（2001-2060, 2020RMB）'!AU54*$B$73</f>
        <v>452.62529752416248</v>
      </c>
      <c r="AV54" s="104">
        <f>'中情景（2001-2060, 2020RMB）'!AV54*$B$73</f>
        <v>464.06003068002241</v>
      </c>
      <c r="AW54" s="104">
        <f>'中情景（2001-2060, 2020RMB）'!AW54*$B$73</f>
        <v>475.22026020250178</v>
      </c>
      <c r="AX54" s="104">
        <f>'中情景（2001-2060, 2020RMB）'!AX54*$B$73</f>
        <v>486.02102947081687</v>
      </c>
      <c r="AY54" s="69">
        <f>'中情景（2001-2060, 2020RMB）'!AY54*$B$73</f>
        <v>496.37327602949921</v>
      </c>
      <c r="AZ54" s="68">
        <f>'中情景（2001-2060, 2020RMB）'!AZ54*$B$73</f>
        <v>506.18448265831546</v>
      </c>
      <c r="BA54" s="104">
        <f>'中情景（2001-2060, 2020RMB）'!BA54*$B$73</f>
        <v>515.35946425530028</v>
      </c>
      <c r="BB54" s="104">
        <f>'中情景（2001-2060, 2020RMB）'!BB54*$B$73</f>
        <v>523.80129138264692</v>
      </c>
      <c r="BC54" s="104">
        <f>'中情景（2001-2060, 2020RMB）'!BC54*$B$73</f>
        <v>531.41234797091727</v>
      </c>
      <c r="BD54" s="69">
        <f>'中情景（2001-2060, 2020RMB）'!BD54*$B$73</f>
        <v>538.09551688454007</v>
      </c>
      <c r="BE54" s="104">
        <f>'中情景（2001-2060, 2020RMB）'!BE54*$B$73</f>
        <v>543.75548288543234</v>
      </c>
      <c r="BF54" s="104">
        <f>'中情景（2001-2060, 2020RMB）'!BF54*$B$73</f>
        <v>548.30013808234241</v>
      </c>
      <c r="BG54" s="104">
        <f>'中情景（2001-2060, 2020RMB）'!BG54*$B$73</f>
        <v>551.64207033906564</v>
      </c>
      <c r="BH54" s="104">
        <f>'中情景（2001-2060, 2020RMB）'!BH54*$B$73</f>
        <v>553.70011047929518</v>
      </c>
      <c r="BI54" s="248">
        <f>'中情景（2001-2060, 2020RMB）'!BI54*$B$73</f>
        <v>554.40090963798536</v>
      </c>
    </row>
    <row r="55" spans="1:61" x14ac:dyDescent="0.2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">
      <c r="A56" s="33" t="s">
        <v>16</v>
      </c>
      <c r="B56" s="34">
        <f>'中情景（2001-2060, 2020RMB）'!B56*$B$73</f>
        <v>11730.482669734743</v>
      </c>
      <c r="C56" s="35">
        <f>'中情景（2001-2060, 2020RMB）'!C56*$B$73</f>
        <v>13108.874183657019</v>
      </c>
      <c r="D56" s="35">
        <f>'中情景（2001-2060, 2020RMB）'!D56*$B$73</f>
        <v>14337.784240769022</v>
      </c>
      <c r="E56" s="35">
        <f>'中情景（2001-2060, 2020RMB）'!E56*$B$73</f>
        <v>15459.422375449758</v>
      </c>
      <c r="F56" s="5">
        <f>'中情景（2001-2060, 2020RMB）'!F56*$B$73</f>
        <v>17273.636063649894</v>
      </c>
      <c r="G56" s="34">
        <f>'中情景（2001-2060, 2020RMB）'!G56*$B$73</f>
        <v>19694.761127124206</v>
      </c>
      <c r="H56" s="35">
        <f>'中情景（2001-2060, 2020RMB）'!H56*$B$73</f>
        <v>23078.243406504054</v>
      </c>
      <c r="I56" s="35">
        <f>'中情景（2001-2060, 2020RMB）'!I56*$B$73</f>
        <v>25291.651582382106</v>
      </c>
      <c r="J56" s="35">
        <f>'中情景（2001-2060, 2020RMB）'!J56*$B$73</f>
        <v>28679.622191899831</v>
      </c>
      <c r="K56" s="5">
        <f>'中情景（2001-2060, 2020RMB）'!K56*$B$73</f>
        <v>31561.511645681105</v>
      </c>
      <c r="L56" s="34">
        <f>'中情景（2001-2060, 2020RMB）'!L56*$B$73</f>
        <v>34671.929868600484</v>
      </c>
      <c r="M56" s="35">
        <f>'中情景（2001-2060, 2020RMB）'!M56*$B$73</f>
        <v>38404.500506279139</v>
      </c>
      <c r="N56" s="35">
        <f>'中情景（2001-2060, 2020RMB）'!N56*$B$73</f>
        <v>42701.586933757055</v>
      </c>
      <c r="O56" s="35">
        <f>'中情景（2001-2060, 2020RMB）'!O56*$B$73</f>
        <v>47241.243324139745</v>
      </c>
      <c r="P56" s="5">
        <f>'中情景（2001-2060, 2020RMB）'!P56*$B$73</f>
        <v>53180.755179823311</v>
      </c>
      <c r="Q56" s="34">
        <f>'中情景（2001-2060, 2020RMB）'!Q56*$B$73</f>
        <v>58589.483647686553</v>
      </c>
      <c r="R56" s="35">
        <f>'中情景（2001-2060, 2020RMB）'!R56*$B$73</f>
        <v>63053.676079981604</v>
      </c>
      <c r="S56" s="35">
        <f>'中情景（2001-2060, 2020RMB）'!S56*$B$73</f>
        <v>68013.466806064927</v>
      </c>
      <c r="T56" s="35">
        <f>'中情景（2001-2060, 2020RMB）'!T56*$B$73</f>
        <v>73452.648769989857</v>
      </c>
      <c r="U56" s="5">
        <f>'中情景（2001-2060, 2020RMB）'!U56*$B$73</f>
        <v>75322.905301471183</v>
      </c>
      <c r="V56" s="34">
        <f>'中情景（2001-2060, 2020RMB）'!V56*$B$73</f>
        <v>80297.687979749375</v>
      </c>
      <c r="W56" s="35">
        <f>'中情景（2001-2060, 2020RMB）'!W56*$B$73</f>
        <v>81482.999677440661</v>
      </c>
      <c r="X56" s="107">
        <f>'中情景（2001-2060, 2020RMB）'!X56*$B$73</f>
        <v>84079.882539708546</v>
      </c>
      <c r="Y56" s="107">
        <f>'中情景（2001-2060, 2020RMB）'!Y56*$B$73</f>
        <v>90602.015781819558</v>
      </c>
      <c r="Z56" s="249">
        <f>'中情景（2001-2060, 2020RMB）'!Z56*$B$73</f>
        <v>99019.542052329314</v>
      </c>
      <c r="AA56" s="109">
        <f>'中情景（2001-2060, 2020RMB）'!AA56*$B$73</f>
        <v>107146.69390432915</v>
      </c>
      <c r="AB56" s="107">
        <f>'中情景（2001-2060, 2020RMB）'!AB56*$B$73</f>
        <v>114509.29147278539</v>
      </c>
      <c r="AC56" s="107">
        <f>'中情景（2001-2060, 2020RMB）'!AC56*$B$73</f>
        <v>121234.32301911891</v>
      </c>
      <c r="AD56" s="107">
        <f>'中情景（2001-2060, 2020RMB）'!AD56*$B$73</f>
        <v>127548.57341938913</v>
      </c>
      <c r="AE56" s="110">
        <f>'中情景（2001-2060, 2020RMB）'!AE56*$B$73</f>
        <v>133767.61558567078</v>
      </c>
      <c r="AF56" s="109">
        <f>'中情景（2001-2060, 2020RMB）'!AF56*$B$73</f>
        <v>140210.9859471595</v>
      </c>
      <c r="AG56" s="107">
        <f>'中情景（2001-2060, 2020RMB）'!AG56*$B$73</f>
        <v>146934.42836321643</v>
      </c>
      <c r="AH56" s="107">
        <f>'中情景（2001-2060, 2020RMB）'!AH56*$B$73</f>
        <v>153915.56853684117</v>
      </c>
      <c r="AI56" s="107">
        <f>'中情景（2001-2060, 2020RMB）'!AI56*$B$73</f>
        <v>161124.60971946776</v>
      </c>
      <c r="AJ56" s="110">
        <f>'中情景（2001-2060, 2020RMB）'!AJ56*$B$73</f>
        <v>168523.09567268833</v>
      </c>
      <c r="AK56" s="109">
        <f>'中情景（2001-2060, 2020RMB）'!AK56*$B$73</f>
        <v>176069.00622416148</v>
      </c>
      <c r="AL56" s="107">
        <f>'中情景（2001-2060, 2020RMB）'!AL56*$B$73</f>
        <v>183737.30643301507</v>
      </c>
      <c r="AM56" s="107">
        <f>'中情景（2001-2060, 2020RMB）'!AM56*$B$73</f>
        <v>191505.88663797305</v>
      </c>
      <c r="AN56" s="107">
        <f>'中情景（2001-2060, 2020RMB）'!AN56*$B$73</f>
        <v>199349.97942435014</v>
      </c>
      <c r="AO56" s="110">
        <f>'中情景（2001-2060, 2020RMB）'!AO56*$B$73</f>
        <v>207242.12004988748</v>
      </c>
      <c r="AP56" s="109">
        <f>'中情景（2001-2060, 2020RMB）'!AP56*$B$73</f>
        <v>215152.13873943788</v>
      </c>
      <c r="AQ56" s="107">
        <f>'中情景（2001-2060, 2020RMB）'!AQ56*$B$73</f>
        <v>223047.18935138208</v>
      </c>
      <c r="AR56" s="107">
        <f>'中情景（2001-2060, 2020RMB）'!AR56*$B$73</f>
        <v>230891.81878261236</v>
      </c>
      <c r="AS56" s="107">
        <f>'中情景（2001-2060, 2020RMB）'!AS56*$B$73</f>
        <v>238648.08120235291</v>
      </c>
      <c r="AT56" s="110">
        <f>'中情景（2001-2060, 2020RMB）'!AT56*$B$73</f>
        <v>246275.70077244105</v>
      </c>
      <c r="AU56" s="109">
        <f>'中情景（2001-2060, 2020RMB）'!AU56*$B$73</f>
        <v>253732.28591037801</v>
      </c>
      <c r="AV56" s="107">
        <f>'中情景（2001-2060, 2020RMB）'!AV56*$B$73</f>
        <v>260973.59737313361</v>
      </c>
      <c r="AW56" s="107">
        <f>'中情景（2001-2060, 2020RMB）'!AW56*$B$73</f>
        <v>267953.87148128054</v>
      </c>
      <c r="AX56" s="107">
        <f>'中情景（2001-2060, 2020RMB）'!AX56*$B$73</f>
        <v>274626.19866807153</v>
      </c>
      <c r="AY56" s="110">
        <f>'中情景（2001-2060, 2020RMB）'!AY56*$B$73</f>
        <v>280942.95623753109</v>
      </c>
      <c r="AZ56" s="109">
        <f>'中情景（2001-2060, 2020RMB）'!AZ56*$B$73</f>
        <v>286856.29276901024</v>
      </c>
      <c r="BA56" s="107">
        <f>'中情景（2001-2060, 2020RMB）'!BA56*$B$73</f>
        <v>292318.66004133236</v>
      </c>
      <c r="BB56" s="107">
        <f>'中情景（2001-2060, 2020RMB）'!BB56*$B$73</f>
        <v>297283.38670536154</v>
      </c>
      <c r="BC56" s="107">
        <f>'中情景（2001-2060, 2020RMB）'!BC56*$B$73</f>
        <v>301705.28625616361</v>
      </c>
      <c r="BD56" s="110">
        <f>'中情景（2001-2060, 2020RMB）'!BD56*$B$73</f>
        <v>305541.29019987251</v>
      </c>
      <c r="BE56" s="109">
        <f>'中情景（2001-2060, 2020RMB）'!BE56*$B$73</f>
        <v>308751.09573780827</v>
      </c>
      <c r="BF56" s="107">
        <f>'中情景（2001-2060, 2020RMB）'!BF56*$B$73</f>
        <v>311297.81586825137</v>
      </c>
      <c r="BG56" s="107">
        <f>'中情景（2001-2060, 2020RMB）'!BG56*$B$73</f>
        <v>313148.61860418913</v>
      </c>
      <c r="BH56" s="107">
        <f>'中情景（2001-2060, 2020RMB）'!BH56*$B$73</f>
        <v>314275.34109244286</v>
      </c>
      <c r="BI56" s="110">
        <f>'中情景（2001-2060, 2020RMB）'!BI56*$B$73</f>
        <v>314655.06386130309</v>
      </c>
    </row>
    <row r="57" spans="1:61" x14ac:dyDescent="0.2">
      <c r="A57" s="36" t="s">
        <v>61</v>
      </c>
      <c r="B57" s="50">
        <f>'中情景（2001-2060, 2020RMB）'!B57*$B$73</f>
        <v>1779.9865638888584</v>
      </c>
      <c r="C57" s="51">
        <f>'中情景（2001-2060, 2020RMB）'!C57*$B$73</f>
        <v>1929.1588520812261</v>
      </c>
      <c r="D57" s="51">
        <f>'中情景（2001-2060, 2020RMB）'!D57*$B$73</f>
        <v>1985.0248512961471</v>
      </c>
      <c r="E57" s="51">
        <f>'中情景（2001-2060, 2020RMB）'!E57*$B$73</f>
        <v>2182.07444004124</v>
      </c>
      <c r="F57" s="52">
        <f>'中情景（2001-2060, 2020RMB）'!F57*$B$73</f>
        <v>2407.624493080024</v>
      </c>
      <c r="G57" s="50">
        <f>'中情景（2001-2060, 2020RMB）'!G57*$B$73</f>
        <v>2645.6825519970384</v>
      </c>
      <c r="H57" s="51">
        <f>'中情景（2001-2060, 2020RMB）'!H57*$B$73</f>
        <v>2941.9624785618234</v>
      </c>
      <c r="I57" s="51">
        <f>'中情景（2001-2060, 2020RMB）'!I57*$B$73</f>
        <v>3059.9397008816027</v>
      </c>
      <c r="J57" s="51">
        <f>'中情景（2001-2060, 2020RMB）'!J57*$B$73</f>
        <v>3095.4018659274147</v>
      </c>
      <c r="K57" s="52">
        <f>'中情景（2001-2060, 2020RMB）'!K57*$B$73</f>
        <v>3291.39308279641</v>
      </c>
      <c r="L57" s="50">
        <f>'中情景（2001-2060, 2020RMB）'!L57*$B$73</f>
        <v>3542.9109069855335</v>
      </c>
      <c r="M57" s="51">
        <f>'中情景（2001-2060, 2020RMB）'!M57*$B$73</f>
        <v>3767.9972255756365</v>
      </c>
      <c r="N57" s="51">
        <f>'中情景（2001-2060, 2020RMB）'!N57*$B$73</f>
        <v>4043.2714638691973</v>
      </c>
      <c r="O57" s="51">
        <f>'中情景（2001-2060, 2020RMB）'!O57*$B$73</f>
        <v>4383.8584752774987</v>
      </c>
      <c r="P57" s="52">
        <f>'中情景（2001-2060, 2020RMB）'!P57*$B$73</f>
        <v>4687.1653536769218</v>
      </c>
      <c r="Q57" s="50">
        <f>'中情景（2001-2060, 2020RMB）'!Q57*$B$73</f>
        <v>4999.8462132332597</v>
      </c>
      <c r="R57" s="51">
        <f>'中情景（2001-2060, 2020RMB）'!R57*$B$73</f>
        <v>5388.8957503803813</v>
      </c>
      <c r="S57" s="51">
        <f>'中情景（2001-2060, 2020RMB）'!S57*$B$73</f>
        <v>5655.0114353556883</v>
      </c>
      <c r="T57" s="51">
        <f>'中情景（2001-2060, 2020RMB）'!T57*$B$73</f>
        <v>5880.6127058084239</v>
      </c>
      <c r="U57" s="51">
        <f>'中情景（2001-2060, 2020RMB）'!U57*$B$73</f>
        <v>5590.1498155235904</v>
      </c>
      <c r="V57" s="50">
        <f>'中情景（2001-2060, 2020RMB）'!V57*$B$73</f>
        <v>6197.4853776568434</v>
      </c>
      <c r="W57" s="51">
        <f>'中情景（2001-2060, 2020RMB）'!W57*$B$73</f>
        <v>6398.3223470050361</v>
      </c>
      <c r="X57" s="95">
        <f>'中情景（2001-2060, 2020RMB）'!X57*$B$73</f>
        <v>6573.1752583837761</v>
      </c>
      <c r="Y57" s="95">
        <f>'中情景（2001-2060, 2020RMB）'!Y57*$B$73</f>
        <v>7010.9489347499148</v>
      </c>
      <c r="Z57" s="99">
        <f>'中情景（2001-2060, 2020RMB）'!Z57*$B$73</f>
        <v>7574.994967003192</v>
      </c>
      <c r="AA57" s="95">
        <f>'中情景（2001-2060, 2020RMB）'!AA57*$B$73</f>
        <v>8124.7311998889545</v>
      </c>
      <c r="AB57" s="95">
        <f>'中情景（2001-2060, 2020RMB）'!AB57*$B$73</f>
        <v>8627.7333422991378</v>
      </c>
      <c r="AC57" s="95">
        <f>'中情景（2001-2060, 2020RMB）'!AC57*$B$73</f>
        <v>9086.385019936768</v>
      </c>
      <c r="AD57" s="95">
        <f>'中情景（2001-2060, 2020RMB）'!AD57*$B$73</f>
        <v>9506.8778951152508</v>
      </c>
      <c r="AE57" s="95">
        <f>'中情景（2001-2060, 2020RMB）'!AE57*$B$73</f>
        <v>9898.803553339636</v>
      </c>
      <c r="AF57" s="97">
        <f>'中情景（2001-2060, 2020RMB）'!AF57*$B$73</f>
        <v>10272.407185795302</v>
      </c>
      <c r="AG57" s="95">
        <f>'中情景（2001-2060, 2020RMB）'!AG57*$B$73</f>
        <v>10630.592883769894</v>
      </c>
      <c r="AH57" s="95">
        <f>'中情景（2001-2060, 2020RMB）'!AH57*$B$73</f>
        <v>10974.647202170929</v>
      </c>
      <c r="AI57" s="95">
        <f>'中情景（2001-2060, 2020RMB）'!AI57*$B$73</f>
        <v>11306.379326799781</v>
      </c>
      <c r="AJ57" s="99">
        <f>'中情景（2001-2060, 2020RMB）'!AJ57*$B$73</f>
        <v>11628.093601415494</v>
      </c>
      <c r="AK57" s="95">
        <f>'中情景（2001-2060, 2020RMB）'!AK57*$B$73</f>
        <v>11941.910811165148</v>
      </c>
      <c r="AL57" s="95">
        <f>'中情景（2001-2060, 2020RMB）'!AL57*$B$73</f>
        <v>12247.654018721345</v>
      </c>
      <c r="AM57" s="95">
        <f>'中情景（2001-2060, 2020RMB）'!AM57*$B$73</f>
        <v>12544.56180008404</v>
      </c>
      <c r="AN57" s="95">
        <f>'中情景（2001-2060, 2020RMB）'!AN57*$B$73</f>
        <v>12831.909803497869</v>
      </c>
      <c r="AO57" s="95">
        <f>'中情景（2001-2060, 2020RMB）'!AO57*$B$73</f>
        <v>13109.014257159444</v>
      </c>
      <c r="AP57" s="97">
        <f>'中情景（2001-2060, 2020RMB）'!AP57*$B$73</f>
        <v>13375.235132957154</v>
      </c>
      <c r="AQ57" s="95">
        <f>'中情景（2001-2060, 2020RMB）'!AQ57*$B$73</f>
        <v>13629.978947823474</v>
      </c>
      <c r="AR57" s="95">
        <f>'中情景（2001-2060, 2020RMB）'!AR57*$B$73</f>
        <v>13872.701188566831</v>
      </c>
      <c r="AS57" s="95">
        <f>'中情景（2001-2060, 2020RMB）'!AS57*$B$73</f>
        <v>14102.908350344787</v>
      </c>
      <c r="AT57" s="99">
        <f>'中情景（2001-2060, 2020RMB）'!AT57*$B$73</f>
        <v>14320.159583177083</v>
      </c>
      <c r="AU57" s="95">
        <f>'中情景（2001-2060, 2020RMB）'!AU57*$B$73</f>
        <v>14524.067945029385</v>
      </c>
      <c r="AV57" s="95">
        <f>'中情景（2001-2060, 2020RMB）'!AV57*$B$73</f>
        <v>14714.301263966869</v>
      </c>
      <c r="AW57" s="95">
        <f>'中情景（2001-2060, 2020RMB）'!AW57*$B$73</f>
        <v>14890.582615644322</v>
      </c>
      <c r="AX57" s="95">
        <f>'中情景（2001-2060, 2020RMB）'!AX57*$B$73</f>
        <v>15052.690425919323</v>
      </c>
      <c r="AY57" s="95">
        <f>'中情景（2001-2060, 2020RMB）'!AY57*$B$73</f>
        <v>15200.458211619083</v>
      </c>
      <c r="AZ57" s="97">
        <f>'中情景（2001-2060, 2020RMB）'!AZ57*$B$73</f>
        <v>15333.773975428543</v>
      </c>
      <c r="BA57" s="95">
        <f>'中情景（2001-2060, 2020RMB）'!BA57*$B$73</f>
        <v>15452.579273476982</v>
      </c>
      <c r="BB57" s="95">
        <f>'中情景（2001-2060, 2020RMB）'!BB57*$B$73</f>
        <v>15556.867976468271</v>
      </c>
      <c r="BC57" s="95">
        <f>'中情景（2001-2060, 2020RMB）'!BC57*$B$73</f>
        <v>15646.684747114747</v>
      </c>
      <c r="BD57" s="99">
        <f>'中情景（2001-2060, 2020RMB）'!BD57*$B$73</f>
        <v>15722.123258194764</v>
      </c>
      <c r="BE57" s="95">
        <f>'中情景（2001-2060, 2020RMB）'!BE57*$B$73</f>
        <v>15783.324176759452</v>
      </c>
      <c r="BF57" s="95">
        <f>'中情景（2001-2060, 2020RMB）'!BF57*$B$73</f>
        <v>15830.472940872978</v>
      </c>
      <c r="BG57" s="95">
        <f>'中情景（2001-2060, 2020RMB）'!BG57*$B$73</f>
        <v>15863.797355793502</v>
      </c>
      <c r="BH57" s="95">
        <f>'中情景（2001-2060, 2020RMB）'!BH57*$B$73</f>
        <v>15883.565036703134</v>
      </c>
      <c r="BI57" s="99">
        <f>'中情景（2001-2060, 2020RMB）'!BI57*$B$73</f>
        <v>15890.080724995807</v>
      </c>
    </row>
    <row r="58" spans="1:61" x14ac:dyDescent="0.2">
      <c r="A58" s="40" t="s">
        <v>62</v>
      </c>
      <c r="B58" s="53">
        <f>'中情景（2001-2060, 2020RMB）'!B58*$B$73</f>
        <v>2362.7117797094429</v>
      </c>
      <c r="C58" s="54">
        <f>'中情景（2001-2060, 2020RMB）'!C58*$B$73</f>
        <v>2573.3444367700249</v>
      </c>
      <c r="D58" s="54">
        <f>'中情景（2001-2060, 2020RMB）'!D58*$B$73</f>
        <v>2801.7270959215039</v>
      </c>
      <c r="E58" s="54">
        <f>'中情景（2001-2060, 2020RMB）'!E58*$B$73</f>
        <v>2920.4838349826118</v>
      </c>
      <c r="F58" s="55">
        <f>'中情景（2001-2060, 2020RMB）'!F58*$B$73</f>
        <v>3152.2666777508543</v>
      </c>
      <c r="G58" s="53">
        <f>'中情景（2001-2060, 2020RMB）'!G58*$B$73</f>
        <v>3589.4510971490809</v>
      </c>
      <c r="H58" s="54">
        <f>'中情景（2001-2060, 2020RMB）'!H58*$B$73</f>
        <v>4218.2477668630136</v>
      </c>
      <c r="I58" s="54">
        <f>'中情景（2001-2060, 2020RMB）'!I58*$B$73</f>
        <v>4895.5370973890995</v>
      </c>
      <c r="J58" s="54">
        <f>'中情景（2001-2060, 2020RMB）'!J58*$B$73</f>
        <v>5433.8893236138974</v>
      </c>
      <c r="K58" s="55">
        <f>'中情景（2001-2060, 2020RMB）'!K58*$B$73</f>
        <v>6292.0320746686066</v>
      </c>
      <c r="L58" s="53">
        <f>'中情景（2001-2060, 2020RMB）'!L58*$B$73</f>
        <v>7094.0132342074357</v>
      </c>
      <c r="M58" s="54">
        <f>'中情景（2001-2060, 2020RMB）'!M58*$B$73</f>
        <v>7902.1354756587762</v>
      </c>
      <c r="N58" s="54">
        <f>'中情景（2001-2060, 2020RMB）'!N58*$B$73</f>
        <v>8739.1592692995291</v>
      </c>
      <c r="O58" s="54">
        <f>'中情景（2001-2060, 2020RMB）'!O58*$B$73</f>
        <v>9705.1311198647836</v>
      </c>
      <c r="P58" s="55">
        <f>'中情景（2001-2060, 2020RMB）'!P58*$B$73</f>
        <v>10400.3329964403</v>
      </c>
      <c r="Q58" s="53">
        <f>'中情景（2001-2060, 2020RMB）'!Q58*$B$73</f>
        <v>11160.329112181693</v>
      </c>
      <c r="R58" s="54">
        <f>'中情景（2001-2060, 2020RMB）'!R58*$B$73</f>
        <v>11781.305829047558</v>
      </c>
      <c r="S58" s="54">
        <f>'中情景（2001-2060, 2020RMB）'!S58*$B$73</f>
        <v>12463.716870418164</v>
      </c>
      <c r="T58" s="54">
        <f>'中情景（2001-2060, 2020RMB）'!T58*$B$73</f>
        <v>13245.465177376198</v>
      </c>
      <c r="U58" s="54">
        <f>'中情景（2001-2060, 2020RMB）'!U58*$B$73</f>
        <v>13235.517772002033</v>
      </c>
      <c r="V58" s="53">
        <f>'中情景（2001-2060, 2020RMB）'!V58*$B$73</f>
        <v>14550.774153396518</v>
      </c>
      <c r="W58" s="54">
        <f>'中情景（2001-2060, 2020RMB）'!W58*$B$73</f>
        <v>14750.68615862355</v>
      </c>
      <c r="X58" s="100">
        <f>'中情景（2001-2060, 2020RMB）'!X58*$B$73</f>
        <v>15177.999722580087</v>
      </c>
      <c r="Y58" s="100">
        <f>'中情景（2001-2060, 2020RMB）'!Y58*$B$73</f>
        <v>16248.28955793786</v>
      </c>
      <c r="Z58" s="66">
        <f>'中情景（2001-2060, 2020RMB）'!Z58*$B$73</f>
        <v>17626.690772916289</v>
      </c>
      <c r="AA58" s="100">
        <f>'中情景（2001-2060, 2020RMB）'!AA58*$B$73</f>
        <v>18964.765001203308</v>
      </c>
      <c r="AB58" s="100">
        <f>'中情景（2001-2060, 2020RMB）'!AB58*$B$73</f>
        <v>20185.445556403978</v>
      </c>
      <c r="AC58" s="100">
        <f>'中情景（2001-2060, 2020RMB）'!AC58*$B$73</f>
        <v>21301.409576557071</v>
      </c>
      <c r="AD58" s="100">
        <f>'中情景（2001-2060, 2020RMB）'!AD58*$B$73</f>
        <v>22336.874685509836</v>
      </c>
      <c r="AE58" s="100">
        <f>'中情景（2001-2060, 2020RMB）'!AE58*$B$73</f>
        <v>23326.279128031838</v>
      </c>
      <c r="AF58" s="65">
        <f>'中情景（2001-2060, 2020RMB）'!AF58*$B$73</f>
        <v>24305.129293417434</v>
      </c>
      <c r="AG58" s="100">
        <f>'中情景（2001-2060, 2020RMB）'!AG58*$B$73</f>
        <v>25282.623209686149</v>
      </c>
      <c r="AH58" s="100">
        <f>'中情景（2001-2060, 2020RMB）'!AH58*$B$73</f>
        <v>26261.278057733984</v>
      </c>
      <c r="AI58" s="100">
        <f>'中情景（2001-2060, 2020RMB）'!AI58*$B$73</f>
        <v>27244.378969410387</v>
      </c>
      <c r="AJ58" s="66">
        <f>'中情景（2001-2060, 2020RMB）'!AJ58*$B$73</f>
        <v>28235.994982585926</v>
      </c>
      <c r="AK58" s="100">
        <f>'中情景（2001-2060, 2020RMB）'!AK58*$B$73</f>
        <v>29239.653398863677</v>
      </c>
      <c r="AL58" s="100">
        <f>'中情景（2001-2060, 2020RMB）'!AL58*$B$73</f>
        <v>30253.954297291391</v>
      </c>
      <c r="AM58" s="100">
        <f>'中情景（2001-2060, 2020RMB）'!AM58*$B$73</f>
        <v>31275.96713731415</v>
      </c>
      <c r="AN58" s="100">
        <f>'中情景（2001-2060, 2020RMB）'!AN58*$B$73</f>
        <v>32302.482402429538</v>
      </c>
      <c r="AO58" s="100">
        <f>'中情景（2001-2060, 2020RMB）'!AO58*$B$73</f>
        <v>33330.012089913987</v>
      </c>
      <c r="AP58" s="65">
        <f>'中情景（2001-2060, 2020RMB）'!AP58*$B$73</f>
        <v>34354.793262734849</v>
      </c>
      <c r="AQ58" s="100">
        <f>'中情景（2001-2060, 2020RMB）'!AQ58*$B$73</f>
        <v>35372.794957535065</v>
      </c>
      <c r="AR58" s="100">
        <f>'中情景（2001-2060, 2020RMB）'!AR58*$B$73</f>
        <v>36379.72872297599</v>
      </c>
      <c r="AS58" s="100">
        <f>'中情景（2001-2060, 2020RMB）'!AS58*$B$73</f>
        <v>37371.063035202518</v>
      </c>
      <c r="AT58" s="66">
        <f>'中情景（2001-2060, 2020RMB）'!AT58*$B$73</f>
        <v>38342.041801311309</v>
      </c>
      <c r="AU58" s="100">
        <f>'中情景（2001-2060, 2020RMB）'!AU58*$B$73</f>
        <v>39287.707117107908</v>
      </c>
      <c r="AV58" s="100">
        <f>'中情景（2001-2060, 2020RMB）'!AV58*$B$73</f>
        <v>40202.926392020876</v>
      </c>
      <c r="AW58" s="100">
        <f>'中情景（2001-2060, 2020RMB）'!AW58*$B$73</f>
        <v>41082.423891847408</v>
      </c>
      <c r="AX58" s="100">
        <f>'中情景（2001-2060, 2020RMB）'!AX58*$B$73</f>
        <v>41920.816679381031</v>
      </c>
      <c r="AY58" s="100">
        <f>'中情景（2001-2060, 2020RMB）'!AY58*$B$73</f>
        <v>42712.654854476183</v>
      </c>
      <c r="AZ58" s="65">
        <f>'中情景（2001-2060, 2020RMB）'!AZ58*$B$73</f>
        <v>43452.465909637918</v>
      </c>
      <c r="BA58" s="100">
        <f>'中情景（2001-2060, 2020RMB）'!BA58*$B$73</f>
        <v>44134.802925955257</v>
      </c>
      <c r="BB58" s="100">
        <f>'中情景（2001-2060, 2020RMB）'!BB58*$B$73</f>
        <v>44754.296238624833</v>
      </c>
      <c r="BC58" s="100">
        <f>'中情景（2001-2060, 2020RMB）'!BC58*$B$73</f>
        <v>45305.708103245131</v>
      </c>
      <c r="BD58" s="66">
        <f>'中情景（2001-2060, 2020RMB）'!BD58*$B$73</f>
        <v>45783.989795583926</v>
      </c>
      <c r="BE58" s="100">
        <f>'中情景（2001-2060, 2020RMB）'!BE58*$B$73</f>
        <v>46184.340481026258</v>
      </c>
      <c r="BF58" s="100">
        <f>'中情景（2001-2060, 2020RMB）'!BF58*$B$73</f>
        <v>46502.267097957425</v>
      </c>
      <c r="BG58" s="100">
        <f>'中情景（2001-2060, 2020RMB）'!BG58*$B$73</f>
        <v>46733.644414734394</v>
      </c>
      <c r="BH58" s="100">
        <f>'中情景（2001-2060, 2020RMB）'!BH58*$B$73</f>
        <v>46874.774345494472</v>
      </c>
      <c r="BI58" s="66">
        <f>'中情景（2001-2060, 2020RMB）'!BI58*$B$73</f>
        <v>46922.443548775183</v>
      </c>
    </row>
    <row r="59" spans="1:61" x14ac:dyDescent="0.2">
      <c r="A59" s="40" t="s">
        <v>63</v>
      </c>
      <c r="B59" s="53">
        <f>'中情景（2001-2060, 2020RMB）'!B59*$B$73</f>
        <v>621.73762635740661</v>
      </c>
      <c r="C59" s="54">
        <f>'中情景（2001-2060, 2020RMB）'!C59*$B$73</f>
        <v>701.40934312089519</v>
      </c>
      <c r="D59" s="54">
        <f>'中情景（2001-2060, 2020RMB）'!D59*$B$73</f>
        <v>784.023119679194</v>
      </c>
      <c r="E59" s="54">
        <f>'中情景（2001-2060, 2020RMB）'!E59*$B$73</f>
        <v>859.27753805008717</v>
      </c>
      <c r="F59" s="55">
        <f>'中情景（2001-2060, 2020RMB）'!F59*$B$73</f>
        <v>946.84220208606928</v>
      </c>
      <c r="G59" s="53">
        <f>'中情景（2001-2060, 2020RMB）'!G59*$B$73</f>
        <v>1040.4879412701976</v>
      </c>
      <c r="H59" s="54">
        <f>'中情景（2001-2060, 2020RMB）'!H59*$B$73</f>
        <v>1117.5755063168929</v>
      </c>
      <c r="I59" s="54">
        <f>'中情景（2001-2060, 2020RMB）'!I59*$B$73</f>
        <v>1236.8867185783361</v>
      </c>
      <c r="J59" s="54">
        <f>'中情景（2001-2060, 2020RMB）'!J59*$B$73</f>
        <v>1303.3645705985221</v>
      </c>
      <c r="K59" s="55">
        <f>'中情景（2001-2060, 2020RMB）'!K59*$B$73</f>
        <v>1351.3502978409845</v>
      </c>
      <c r="L59" s="53">
        <f>'中情景（2001-2060, 2020RMB）'!L59*$B$73</f>
        <v>1389.3621958929532</v>
      </c>
      <c r="M59" s="54">
        <f>'中情景（2001-2060, 2020RMB）'!M59*$B$73</f>
        <v>1512.2126961264596</v>
      </c>
      <c r="N59" s="54">
        <f>'中情景（2001-2060, 2020RMB）'!N59*$B$73</f>
        <v>1587.9994591149652</v>
      </c>
      <c r="O59" s="54">
        <f>'中情景（2001-2060, 2020RMB）'!O59*$B$73</f>
        <v>1725.1118531088246</v>
      </c>
      <c r="P59" s="55">
        <f>'中情景（2001-2060, 2020RMB）'!P59*$B$73</f>
        <v>1889.9629928040622</v>
      </c>
      <c r="Q59" s="53">
        <f>'中情景（2001-2060, 2020RMB）'!Q59*$B$73</f>
        <v>2059.9329462084656</v>
      </c>
      <c r="R59" s="54">
        <f>'中情景（2001-2060, 2020RMB）'!R59*$B$73</f>
        <v>2185.6428258717096</v>
      </c>
      <c r="S59" s="54">
        <f>'中情景（2001-2060, 2020RMB）'!S59*$B$73</f>
        <v>2316.0799936271524</v>
      </c>
      <c r="T59" s="54">
        <f>'中情景（2001-2060, 2020RMB）'!T59*$B$73</f>
        <v>2479.1704794945354</v>
      </c>
      <c r="U59" s="54">
        <f>'中情景（2001-2060, 2020RMB）'!U59*$B$73</f>
        <v>2105.5093645403431</v>
      </c>
      <c r="V59" s="53">
        <f>'中情景（2001-2060, 2020RMB）'!V59*$B$73</f>
        <v>2351.0073575080228</v>
      </c>
      <c r="W59" s="54">
        <f>'中情景（2001-2060, 2020RMB）'!W59*$B$73</f>
        <v>2299.888371562397</v>
      </c>
      <c r="X59" s="100">
        <f>'中情景（2001-2060, 2020RMB）'!X59*$B$73</f>
        <v>2341.2821296836041</v>
      </c>
      <c r="Y59" s="100">
        <f>'中情景（2001-2060, 2020RMB）'!Y59*$B$73</f>
        <v>2443.6634875657737</v>
      </c>
      <c r="Z59" s="66">
        <f>'中情景（2001-2060, 2020RMB）'!Z59*$B$73</f>
        <v>2573.2958057588876</v>
      </c>
      <c r="AA59" s="100">
        <f>'中情景（2001-2060, 2020RMB）'!AA59*$B$73</f>
        <v>2698.0550391981328</v>
      </c>
      <c r="AB59" s="100">
        <f>'中情景（2001-2060, 2020RMB）'!AB59*$B$73</f>
        <v>2811.2873626046221</v>
      </c>
      <c r="AC59" s="100">
        <f>'中情景（2001-2060, 2020RMB）'!AC59*$B$73</f>
        <v>2913.8399427726645</v>
      </c>
      <c r="AD59" s="100">
        <f>'中情景（2001-2060, 2020RMB）'!AD59*$B$73</f>
        <v>3007.078976497095</v>
      </c>
      <c r="AE59" s="100">
        <f>'中情景（2001-2060, 2020RMB）'!AE59*$B$73</f>
        <v>3092.8249501381483</v>
      </c>
      <c r="AF59" s="65">
        <f>'中情景（2001-2060, 2020RMB）'!AF59*$B$73</f>
        <v>3172.91311830625</v>
      </c>
      <c r="AG59" s="100">
        <f>'中情景（2001-2060, 2020RMB）'!AG59*$B$73</f>
        <v>3247.9363683778142</v>
      </c>
      <c r="AH59" s="100">
        <f>'中情景（2001-2060, 2020RMB）'!AH59*$B$73</f>
        <v>3318.2246896977108</v>
      </c>
      <c r="AI59" s="100">
        <f>'中情景（2001-2060, 2020RMB）'!AI59*$B$73</f>
        <v>3384.1957000808961</v>
      </c>
      <c r="AJ59" s="66">
        <f>'中情景（2001-2060, 2020RMB）'!AJ59*$B$73</f>
        <v>3446.3470038794803</v>
      </c>
      <c r="AK59" s="100">
        <f>'中情景（2001-2060, 2020RMB）'!AK59*$B$73</f>
        <v>3505.1366926431992</v>
      </c>
      <c r="AL59" s="100">
        <f>'中情景（2001-2060, 2020RMB）'!AL59*$B$73</f>
        <v>3560.6259527005996</v>
      </c>
      <c r="AM59" s="100">
        <f>'中情景（2001-2060, 2020RMB）'!AM59*$B$73</f>
        <v>3612.7866322617256</v>
      </c>
      <c r="AN59" s="100">
        <f>'中情景（2001-2060, 2020RMB）'!AN59*$B$73</f>
        <v>3661.6090140438428</v>
      </c>
      <c r="AO59" s="100">
        <f>'中情景（2001-2060, 2020RMB）'!AO59*$B$73</f>
        <v>3707.1012447657235</v>
      </c>
      <c r="AP59" s="65">
        <f>'中情景（2001-2060, 2020RMB）'!AP59*$B$73</f>
        <v>3749.288655562887</v>
      </c>
      <c r="AQ59" s="100">
        <f>'中情景（2001-2060, 2020RMB）'!AQ59*$B$73</f>
        <v>3788.2129879773224</v>
      </c>
      <c r="AR59" s="100">
        <f>'中情景（2001-2060, 2020RMB）'!AR59*$B$73</f>
        <v>3823.931540407184</v>
      </c>
      <c r="AS59" s="100">
        <f>'中情景（2001-2060, 2020RMB）'!AS59*$B$73</f>
        <v>3856.5162499031071</v>
      </c>
      <c r="AT59" s="66">
        <f>'中情景（2001-2060, 2020RMB）'!AT59*$B$73</f>
        <v>3886.0527239892058</v>
      </c>
      <c r="AU59" s="100">
        <f>'中情景（2001-2060, 2020RMB）'!AU59*$B$73</f>
        <v>3912.6392367905601</v>
      </c>
      <c r="AV59" s="100">
        <f>'中情景（2001-2060, 2020RMB）'!AV59*$B$73</f>
        <v>3936.3857031909224</v>
      </c>
      <c r="AW59" s="100">
        <f>'中情景（2001-2060, 2020RMB）'!AW59*$B$73</f>
        <v>3957.4126440483606</v>
      </c>
      <c r="AX59" s="100">
        <f>'中情景（2001-2060, 2020RMB）'!AX59*$B$73</f>
        <v>3975.8501546896023</v>
      </c>
      <c r="AY59" s="100">
        <f>'中情景（2001-2060, 2020RMB）'!AY59*$B$73</f>
        <v>3991.836888009107</v>
      </c>
      <c r="AZ59" s="65">
        <f>'中情景（2001-2060, 2020RMB）'!AZ59*$B$73</f>
        <v>4005.5190625433011</v>
      </c>
      <c r="BA59" s="100">
        <f>'中情景（2001-2060, 2020RMB）'!BA59*$B$73</f>
        <v>4017.0495048941534</v>
      </c>
      <c r="BB59" s="100">
        <f>'中情景（2001-2060, 2020RMB）'!BB59*$B$73</f>
        <v>4026.5867348635688</v>
      </c>
      <c r="BC59" s="100">
        <f>'中情景（2001-2060, 2020RMB）'!BC59*$B$73</f>
        <v>4034.2941006484411</v>
      </c>
      <c r="BD59" s="66">
        <f>'中情景（2001-2060, 2020RMB）'!BD59*$B$73</f>
        <v>4040.3389704557494</v>
      </c>
      <c r="BE59" s="100">
        <f>'中情景（2001-2060, 2020RMB）'!BE59*$B$73</f>
        <v>4044.8919859412663</v>
      </c>
      <c r="BF59" s="100">
        <f>'中情景（2001-2060, 2020RMB）'!BF59*$B$73</f>
        <v>4048.1263819701821</v>
      </c>
      <c r="BG59" s="100">
        <f>'中情景（2001-2060, 2020RMB）'!BG59*$B$73</f>
        <v>4050.2173763534697</v>
      </c>
      <c r="BH59" s="100">
        <f>'中情景（2001-2060, 2020RMB）'!BH59*$B$73</f>
        <v>4051.3416324407322</v>
      </c>
      <c r="BI59" s="66">
        <f>'中情景（2001-2060, 2020RMB）'!BI59*$B$73</f>
        <v>4051.6767967559208</v>
      </c>
    </row>
    <row r="60" spans="1:61" x14ac:dyDescent="0.2">
      <c r="A60" s="40" t="s">
        <v>64</v>
      </c>
      <c r="B60" s="53">
        <f>'中情景（2001-2060, 2020RMB）'!B60*$B$73</f>
        <v>1347.7673940303803</v>
      </c>
      <c r="C60" s="54">
        <f>'中情景（2001-2060, 2020RMB）'!C60*$B$73</f>
        <v>1430.156352213399</v>
      </c>
      <c r="D60" s="54">
        <f>'中情景（2001-2060, 2020RMB）'!D60*$B$73</f>
        <v>1516.2562216962042</v>
      </c>
      <c r="E60" s="54">
        <f>'中情景（2001-2060, 2020RMB）'!E60*$B$73</f>
        <v>1547.534273804351</v>
      </c>
      <c r="F60" s="55">
        <f>'中情景（2001-2060, 2020RMB）'!F60*$B$73</f>
        <v>1689.363091931338</v>
      </c>
      <c r="G60" s="53">
        <f>'中情景（2001-2060, 2020RMB）'!G60*$B$73</f>
        <v>2165.0164621977192</v>
      </c>
      <c r="H60" s="54">
        <f>'中情景（2001-2060, 2020RMB）'!H60*$B$73</f>
        <v>3061.7955148639662</v>
      </c>
      <c r="I60" s="54">
        <f>'中情景（2001-2060, 2020RMB）'!I60*$B$73</f>
        <v>3429.7288409109169</v>
      </c>
      <c r="J60" s="54">
        <f>'中情景（2001-2060, 2020RMB）'!J60*$B$73</f>
        <v>4091.0322632234879</v>
      </c>
      <c r="K60" s="55">
        <f>'中情景（2001-2060, 2020RMB）'!K60*$B$73</f>
        <v>4509.1328253853526</v>
      </c>
      <c r="L60" s="53">
        <f>'中情景（2001-2060, 2020RMB）'!L60*$B$73</f>
        <v>4987.390817657064</v>
      </c>
      <c r="M60" s="54">
        <f>'中情景（2001-2060, 2020RMB）'!M60*$B$73</f>
        <v>5592.9147480115871</v>
      </c>
      <c r="N60" s="54">
        <f>'中情景（2001-2060, 2020RMB）'!N60*$B$73</f>
        <v>6411.0259637493928</v>
      </c>
      <c r="O60" s="54">
        <f>'中情景（2001-2060, 2020RMB）'!O60*$B$73</f>
        <v>7198.2825882291809</v>
      </c>
      <c r="P60" s="55">
        <f>'中情景（2001-2060, 2020RMB）'!P60*$B$73</f>
        <v>8646.4873926158689</v>
      </c>
      <c r="Q60" s="53">
        <f>'中情景（2001-2060, 2020RMB）'!Q60*$B$73</f>
        <v>9077.2806174726575</v>
      </c>
      <c r="R60" s="54">
        <f>'中情景（2001-2060, 2020RMB）'!R60*$B$73</f>
        <v>9413.2889940005916</v>
      </c>
      <c r="S60" s="54">
        <f>'中情景（2001-2060, 2020RMB）'!S60*$B$73</f>
        <v>9899.101919664623</v>
      </c>
      <c r="T60" s="54">
        <f>'中情景（2001-2060, 2020RMB）'!T60*$B$73</f>
        <v>10558.966690894093</v>
      </c>
      <c r="U60" s="54">
        <f>'中情景（2001-2060, 2020RMB）'!U60*$B$73</f>
        <v>11518.040116145148</v>
      </c>
      <c r="V60" s="53">
        <f>'中情景（2001-2060, 2020RMB）'!V60*$B$73</f>
        <v>12010.857614349379</v>
      </c>
      <c r="W60" s="54">
        <f>'中情景（2001-2060, 2020RMB）'!W60*$B$73</f>
        <v>12469.938513456913</v>
      </c>
      <c r="X60" s="100">
        <f>'中情景（2001-2060, 2020RMB）'!X60*$B$73</f>
        <v>12848.735770998974</v>
      </c>
      <c r="Y60" s="100">
        <f>'中情景（2001-2060, 2020RMB）'!Y60*$B$73</f>
        <v>13794.465473279226</v>
      </c>
      <c r="Z60" s="66">
        <f>'中情景（2001-2060, 2020RMB）'!Z60*$B$73</f>
        <v>15003.137089674408</v>
      </c>
      <c r="AA60" s="100">
        <f>'中情景（2001-2060, 2020RMB）'!AA60*$B$73</f>
        <v>16156.186095885909</v>
      </c>
      <c r="AB60" s="100">
        <f>'中情景（2001-2060, 2020RMB）'!AB60*$B$73</f>
        <v>17189.850152171814</v>
      </c>
      <c r="AC60" s="100">
        <f>'中情景（2001-2060, 2020RMB）'!AC60*$B$73</f>
        <v>18127.638449106129</v>
      </c>
      <c r="AD60" s="100">
        <f>'中情景（2001-2060, 2020RMB）'!AD60*$B$73</f>
        <v>19006.654838710059</v>
      </c>
      <c r="AE60" s="100">
        <f>'中情景（2001-2060, 2020RMB）'!AE60*$B$73</f>
        <v>19875.812178448741</v>
      </c>
      <c r="AF60" s="65">
        <f>'中情景（2001-2060, 2020RMB）'!AF60*$B$73</f>
        <v>20782.89248022137</v>
      </c>
      <c r="AG60" s="100">
        <f>'中情景（2001-2060, 2020RMB）'!AG60*$B$73</f>
        <v>21734.376241165235</v>
      </c>
      <c r="AH60" s="100">
        <f>'中情景（2001-2060, 2020RMB）'!AH60*$B$73</f>
        <v>22724.502134544433</v>
      </c>
      <c r="AI60" s="100">
        <f>'中情景（2001-2060, 2020RMB）'!AI60*$B$73</f>
        <v>23746.166185027807</v>
      </c>
      <c r="AJ60" s="66">
        <f>'中情景（2001-2060, 2020RMB）'!AJ60*$B$73</f>
        <v>24790.796530113421</v>
      </c>
      <c r="AK60" s="100">
        <f>'中情景（2001-2060, 2020RMB）'!AK60*$B$73</f>
        <v>25849.639637368306</v>
      </c>
      <c r="AL60" s="100">
        <f>'中情景（2001-2060, 2020RMB）'!AL60*$B$73</f>
        <v>26918.307880239314</v>
      </c>
      <c r="AM60" s="100">
        <f>'中情景（2001-2060, 2020RMB）'!AM60*$B$73</f>
        <v>27993.406153911303</v>
      </c>
      <c r="AN60" s="100">
        <f>'中情景（2001-2060, 2020RMB）'!AN60*$B$73</f>
        <v>29071.265419626277</v>
      </c>
      <c r="AO60" s="100">
        <f>'中情景（2001-2060, 2020RMB）'!AO60*$B$73</f>
        <v>30147.951242149516</v>
      </c>
      <c r="AP60" s="65">
        <f>'中情景（2001-2060, 2020RMB）'!AP60*$B$73</f>
        <v>31219.27582113256</v>
      </c>
      <c r="AQ60" s="100">
        <f>'中情景（2001-2060, 2020RMB）'!AQ60*$B$73</f>
        <v>32280.813680107836</v>
      </c>
      <c r="AR60" s="100">
        <f>'中情景（2001-2060, 2020RMB）'!AR60*$B$73</f>
        <v>33327.921136282741</v>
      </c>
      <c r="AS60" s="100">
        <f>'中情景（2001-2060, 2020RMB）'!AS60*$B$73</f>
        <v>34355.759627274667</v>
      </c>
      <c r="AT60" s="66">
        <f>'中情景（2001-2060, 2020RMB）'!AT60*$B$73</f>
        <v>35359.322917704507</v>
      </c>
      <c r="AU60" s="100">
        <f>'中情景（2001-2060, 2020RMB）'!AU60*$B$73</f>
        <v>36333.468149589215</v>
      </c>
      <c r="AV60" s="100">
        <f>'中情景（2001-2060, 2020RMB）'!AV60*$B$73</f>
        <v>37272.950636385518</v>
      </c>
      <c r="AW60" s="100">
        <f>'中情景（2001-2060, 2020RMB）'!AW60*$B$73</f>
        <v>38172.462232154372</v>
      </c>
      <c r="AX60" s="100">
        <f>'中情景（2001-2060, 2020RMB）'!AX60*$B$73</f>
        <v>39026.673035667467</v>
      </c>
      <c r="AY60" s="100">
        <f>'中情景（2001-2060, 2020RMB）'!AY60*$B$73</f>
        <v>39830.276115571185</v>
      </c>
      <c r="AZ60" s="65">
        <f>'中情景（2001-2060, 2020RMB）'!AZ60*$B$73</f>
        <v>40578.034868347655</v>
      </c>
      <c r="BA60" s="100">
        <f>'中情景（2001-2060, 2020RMB）'!BA60*$B$73</f>
        <v>41264.83254730903</v>
      </c>
      <c r="BB60" s="100">
        <f>'中情景（2001-2060, 2020RMB）'!BB60*$B$73</f>
        <v>41885.723429925929</v>
      </c>
      <c r="BC60" s="100">
        <f>'中情景（2001-2060, 2020RMB）'!BC60*$B$73</f>
        <v>42435.985024178241</v>
      </c>
      <c r="BD60" s="66">
        <f>'中情景（2001-2060, 2020RMB）'!BD60*$B$73</f>
        <v>42911.170654210531</v>
      </c>
      <c r="BE60" s="100">
        <f>'中情景（2001-2060, 2020RMB）'!BE60*$B$73</f>
        <v>43307.161713200119</v>
      </c>
      <c r="BF60" s="100">
        <f>'中情景（2001-2060, 2020RMB）'!BF60*$B$73</f>
        <v>43620.218828862853</v>
      </c>
      <c r="BG60" s="100">
        <f>'中情景（2001-2060, 2020RMB）'!BG60*$B$73</f>
        <v>43847.031156166857</v>
      </c>
      <c r="BH60" s="100">
        <f>'中情景（2001-2060, 2020RMB）'!BH60*$B$73</f>
        <v>43984.762994191115</v>
      </c>
      <c r="BI60" s="66">
        <f>'中情景（2001-2060, 2020RMB）'!BI60*$B$73</f>
        <v>44031.096921070115</v>
      </c>
    </row>
    <row r="61" spans="1:61" x14ac:dyDescent="0.2">
      <c r="A61" s="40" t="s">
        <v>65</v>
      </c>
      <c r="B61" s="53">
        <f>'中情景（2001-2060, 2020RMB）'!B61*$B$73</f>
        <v>1219.0212583278549</v>
      </c>
      <c r="C61" s="54">
        <f>'中情景（2001-2060, 2020RMB）'!C61*$B$73</f>
        <v>1373.1900105983616</v>
      </c>
      <c r="D61" s="54">
        <f>'中情景（2001-2060, 2020RMB）'!D61*$B$73</f>
        <v>1544.1701634192118</v>
      </c>
      <c r="E61" s="54">
        <f>'中情景（2001-2060, 2020RMB）'!E61*$B$73</f>
        <v>1676.9370442829156</v>
      </c>
      <c r="F61" s="55">
        <f>'中情景（2001-2060, 2020RMB）'!F61*$B$73</f>
        <v>1914.2880443395622</v>
      </c>
      <c r="G61" s="53">
        <f>'中情景（2001-2060, 2020RMB）'!G61*$B$73</f>
        <v>2240.6985755238452</v>
      </c>
      <c r="H61" s="54">
        <f>'中情景（2001-2060, 2020RMB）'!H61*$B$73</f>
        <v>2762.4647165029232</v>
      </c>
      <c r="I61" s="54">
        <f>'中情景（2001-2060, 2020RMB）'!I61*$B$73</f>
        <v>2729.5411431597586</v>
      </c>
      <c r="J61" s="54">
        <f>'中情景（2001-2060, 2020RMB）'!J61*$B$73</f>
        <v>3514.7004494341772</v>
      </c>
      <c r="K61" s="55">
        <f>'中情景（2001-2060, 2020RMB）'!K61*$B$73</f>
        <v>4087.449151662021</v>
      </c>
      <c r="L61" s="53">
        <f>'中情景（2001-2060, 2020RMB）'!L61*$B$73</f>
        <v>4506.2057061483838</v>
      </c>
      <c r="M61" s="54">
        <f>'中情景（2001-2060, 2020RMB）'!M61*$B$73</f>
        <v>4876.1561524196823</v>
      </c>
      <c r="N61" s="54">
        <f>'中情景（2001-2060, 2020RMB）'!N61*$B$73</f>
        <v>5486.7901884874836</v>
      </c>
      <c r="O61" s="54">
        <f>'中情景（2001-2060, 2020RMB）'!O61*$B$73</f>
        <v>5851.371938180193</v>
      </c>
      <c r="P61" s="55">
        <f>'中情景（2001-2060, 2020RMB）'!P61*$B$73</f>
        <v>6538.4570630046546</v>
      </c>
      <c r="Q61" s="53">
        <f>'中情景（2001-2060, 2020RMB）'!Q61*$B$73</f>
        <v>7564.3096872579927</v>
      </c>
      <c r="R61" s="54">
        <f>'中情景（2001-2060, 2020RMB）'!R61*$B$73</f>
        <v>8287.0354913464689</v>
      </c>
      <c r="S61" s="54">
        <f>'中情景（2001-2060, 2020RMB）'!S61*$B$73</f>
        <v>9059.7216461973221</v>
      </c>
      <c r="T61" s="54">
        <f>'中情景（2001-2060, 2020RMB）'!T61*$B$73</f>
        <v>9754.9959835948321</v>
      </c>
      <c r="U61" s="54">
        <f>'中情景（2001-2060, 2020RMB）'!U61*$B$73</f>
        <v>10114.073347389278</v>
      </c>
      <c r="V61" s="53">
        <f>'中情景（2001-2060, 2020RMB）'!V61*$B$73</f>
        <v>10213.975076695173</v>
      </c>
      <c r="W61" s="54">
        <f>'中情景（2001-2060, 2020RMB）'!W61*$B$73</f>
        <v>9508.7032670198314</v>
      </c>
      <c r="X61" s="100">
        <f>'中情景（2001-2060, 2020RMB）'!X61*$B$73</f>
        <v>9750.9288394702617</v>
      </c>
      <c r="Y61" s="100">
        <f>'中情景（2001-2060, 2020RMB）'!Y61*$B$73</f>
        <v>10351.469278445331</v>
      </c>
      <c r="Z61" s="66">
        <f>'中情景（2001-2060, 2020RMB）'!Z61*$B$73</f>
        <v>11111.232290677699</v>
      </c>
      <c r="AA61" s="100">
        <f>'中情景（2001-2060, 2020RMB）'!AA61*$B$73</f>
        <v>11830.084549735448</v>
      </c>
      <c r="AB61" s="100">
        <f>'中情景（2001-2060, 2020RMB）'!AB61*$B$73</f>
        <v>12470.765839196469</v>
      </c>
      <c r="AC61" s="100">
        <f>'中情景（2001-2060, 2020RMB）'!AC61*$B$73</f>
        <v>13049.100929375001</v>
      </c>
      <c r="AD61" s="100">
        <f>'中情景（2001-2060, 2020RMB）'!AD61*$B$73</f>
        <v>13587.913708465328</v>
      </c>
      <c r="AE61" s="100">
        <f>'中情景（2001-2060, 2020RMB）'!AE61*$B$73</f>
        <v>14116.018841709683</v>
      </c>
      <c r="AF61" s="65">
        <f>'中情景（2001-2060, 2020RMB）'!AF61*$B$73</f>
        <v>14660.804230419866</v>
      </c>
      <c r="AG61" s="100">
        <f>'中情景（2001-2060, 2020RMB）'!AG61*$B$73</f>
        <v>15225.572079329811</v>
      </c>
      <c r="AH61" s="100">
        <f>'中情景（2001-2060, 2020RMB）'!AH61*$B$73</f>
        <v>15806.662132881769</v>
      </c>
      <c r="AI61" s="100">
        <f>'中情景（2001-2060, 2020RMB）'!AI61*$B$73</f>
        <v>16399.775861960839</v>
      </c>
      <c r="AJ61" s="66">
        <f>'中情景（2001-2060, 2020RMB）'!AJ61*$B$73</f>
        <v>16999.936997988065</v>
      </c>
      <c r="AK61" s="100">
        <f>'中情景（2001-2060, 2020RMB）'!AK61*$B$73</f>
        <v>17602.215272329777</v>
      </c>
      <c r="AL61" s="100">
        <f>'中情景（2001-2060, 2020RMB）'!AL61*$B$73</f>
        <v>18204.170568604928</v>
      </c>
      <c r="AM61" s="100">
        <f>'中情景（2001-2060, 2020RMB）'!AM61*$B$73</f>
        <v>18803.965467183967</v>
      </c>
      <c r="AN61" s="100">
        <f>'中情景（2001-2060, 2020RMB）'!AN61*$B$73</f>
        <v>19399.672733306328</v>
      </c>
      <c r="AO61" s="100">
        <f>'中情景（2001-2060, 2020RMB）'!AO61*$B$73</f>
        <v>19989.282277403538</v>
      </c>
      <c r="AP61" s="65">
        <f>'中情景（2001-2060, 2020RMB）'!AP61*$B$73</f>
        <v>20570.709250675249</v>
      </c>
      <c r="AQ61" s="100">
        <f>'中情景（2001-2060, 2020RMB）'!AQ61*$B$73</f>
        <v>21141.803274424987</v>
      </c>
      <c r="AR61" s="100">
        <f>'中情景（2001-2060, 2020RMB）'!AR61*$B$73</f>
        <v>21700.358787934048</v>
      </c>
      <c r="AS61" s="100">
        <f>'中情景（2001-2060, 2020RMB）'!AS61*$B$73</f>
        <v>22244.126485033845</v>
      </c>
      <c r="AT61" s="66">
        <f>'中情景（2001-2060, 2020RMB）'!AT61*$B$73</f>
        <v>22770.825794184977</v>
      </c>
      <c r="AU61" s="100">
        <f>'中情景（2001-2060, 2020RMB）'!AU61*$B$73</f>
        <v>23278.158340977592</v>
      </c>
      <c r="AV61" s="100">
        <f>'中情景（2001-2060, 2020RMB）'!AV61*$B$73</f>
        <v>23763.82231573743</v>
      </c>
      <c r="AW61" s="100">
        <f>'中情景（2001-2060, 2020RMB）'!AW61*$B$73</f>
        <v>24225.527652599409</v>
      </c>
      <c r="AX61" s="100">
        <f>'中情景（2001-2060, 2020RMB）'!AX61*$B$73</f>
        <v>24661.011910248384</v>
      </c>
      <c r="AY61" s="100">
        <f>'中情景（2001-2060, 2020RMB）'!AY61*$B$73</f>
        <v>25068.056728808551</v>
      </c>
      <c r="AZ61" s="65">
        <f>'中情景（2001-2060, 2020RMB）'!AZ61*$B$73</f>
        <v>25444.504722373058</v>
      </c>
      <c r="BA61" s="100">
        <f>'中情景（2001-2060, 2020RMB）'!BA61*$B$73</f>
        <v>25788.276652711575</v>
      </c>
      <c r="BB61" s="100">
        <f>'中情景（2001-2060, 2020RMB）'!BB61*$B$73</f>
        <v>26097.388717075737</v>
      </c>
      <c r="BC61" s="100">
        <f>'中情景（2001-2060, 2020RMB）'!BC61*$B$73</f>
        <v>26369.969772047258</v>
      </c>
      <c r="BD61" s="66">
        <f>'中情景（2001-2060, 2020RMB）'!BD61*$B$73</f>
        <v>26604.278306331202</v>
      </c>
      <c r="BE61" s="100">
        <f>'中情景（2001-2060, 2020RMB）'!BE61*$B$73</f>
        <v>26798.718968572619</v>
      </c>
      <c r="BF61" s="100">
        <f>'中情景（2001-2060, 2020RMB）'!BF61*$B$73</f>
        <v>26951.858451917589</v>
      </c>
      <c r="BG61" s="100">
        <f>'中情景（2001-2060, 2020RMB）'!BG61*$B$73</f>
        <v>27062.440535382502</v>
      </c>
      <c r="BH61" s="100">
        <f>'中情景（2001-2060, 2020RMB）'!BH61*$B$73</f>
        <v>27129.400083327047</v>
      </c>
      <c r="BI61" s="66">
        <f>'中情景（2001-2060, 2020RMB）'!BI61*$B$73</f>
        <v>27151.875808591343</v>
      </c>
    </row>
    <row r="62" spans="1:61" x14ac:dyDescent="0.2">
      <c r="A62" s="64" t="s">
        <v>125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'中情景（2001-2060, 2020RMB）'!K62*$B$73</f>
        <v>1585.7513991664366</v>
      </c>
      <c r="L62" s="53">
        <f>'中情景（2001-2060, 2020RMB）'!L62*$B$73</f>
        <v>1671.5039059749345</v>
      </c>
      <c r="M62" s="54">
        <f>'中情景（2001-2060, 2020RMB）'!M62*$B$73</f>
        <v>1891.4669953846324</v>
      </c>
      <c r="N62" s="54">
        <f>'中情景（2001-2060, 2020RMB）'!N62*$B$73</f>
        <v>2131.6109396293364</v>
      </c>
      <c r="O62" s="54">
        <f>'中情景（2001-2060, 2020RMB）'!O62*$B$73</f>
        <v>2376.8125815727003</v>
      </c>
      <c r="P62" s="55">
        <f>'中情景（2001-2060, 2020RMB）'!P62*$B$73</f>
        <v>2690.2189769585975</v>
      </c>
      <c r="Q62" s="53">
        <f>'中情景（2001-2060, 2020RMB）'!Q62*$B$73</f>
        <v>3046.3628656207311</v>
      </c>
      <c r="R62" s="54">
        <f>'中情景（2001-2060, 2020RMB）'!R62*$B$73</f>
        <v>3456.2799865101592</v>
      </c>
      <c r="S62" s="54">
        <f>'中情景（2001-2060, 2020RMB）'!S62*$B$73</f>
        <v>4028.2486409020134</v>
      </c>
      <c r="T62" s="54">
        <f>'中情景（2001-2060, 2020RMB）'!T62*$B$73</f>
        <v>4624.0016989898741</v>
      </c>
      <c r="U62" s="54">
        <f>'中情景（2001-2060, 2020RMB）'!U62*$B$73</f>
        <v>5267.9884522758539</v>
      </c>
      <c r="V62" s="65">
        <f>'中情景（2001-2060, 2020RMB）'!V62*$B$73</f>
        <v>5624.0165034330857</v>
      </c>
      <c r="W62" s="100">
        <f>'中情景（2001-2060, 2020RMB）'!W62*$B$73</f>
        <v>5797.9897714259087</v>
      </c>
      <c r="X62" s="100">
        <f>'中情景（2001-2060, 2020RMB）'!X62*$B$73</f>
        <v>6090.2677540262621</v>
      </c>
      <c r="Y62" s="100">
        <f>'中情景（2001-2060, 2020RMB）'!Y62*$B$73</f>
        <v>6842.6056055259751</v>
      </c>
      <c r="Z62" s="66">
        <f>'中情景（2001-2060, 2020RMB）'!Z62*$B$73</f>
        <v>7848.6553378158596</v>
      </c>
      <c r="AA62" s="100">
        <f>'中情景（2001-2060, 2020RMB）'!AA62*$B$73</f>
        <v>8848.9544604459843</v>
      </c>
      <c r="AB62" s="100">
        <f>'中情景（2001-2060, 2020RMB）'!AB62*$B$73</f>
        <v>9775.3757282538209</v>
      </c>
      <c r="AC62" s="100">
        <f>'中情景（2001-2060, 2020RMB）'!AC62*$B$73</f>
        <v>10639.31037916483</v>
      </c>
      <c r="AD62" s="100">
        <f>'中情景（2001-2060, 2020RMB）'!AD62*$B$73</f>
        <v>11471.646162443374</v>
      </c>
      <c r="AE62" s="100">
        <f>'中情景（2001-2060, 2020RMB）'!AE62*$B$73</f>
        <v>12321.511182502305</v>
      </c>
      <c r="AF62" s="65">
        <f>'中情景（2001-2060, 2020RMB）'!AF62*$B$73</f>
        <v>13242.628457504834</v>
      </c>
      <c r="AG62" s="100">
        <f>'中情景（2001-2060, 2020RMB）'!AG62*$B$73</f>
        <v>14246.611912365952</v>
      </c>
      <c r="AH62" s="100">
        <f>'中情景（2001-2060, 2020RMB）'!AH62*$B$73</f>
        <v>15331.465239893516</v>
      </c>
      <c r="AI62" s="100">
        <f>'中情景（2001-2060, 2020RMB）'!AI62*$B$73</f>
        <v>16492.932784467768</v>
      </c>
      <c r="AJ62" s="66">
        <f>'中情景（2001-2060, 2020RMB）'!AJ62*$B$73</f>
        <v>17724.00082322221</v>
      </c>
      <c r="AK62" s="100">
        <f>'中情景（2001-2060, 2020RMB）'!AK62*$B$73</f>
        <v>19016.251977825399</v>
      </c>
      <c r="AL62" s="100">
        <f>'中情景（2001-2060, 2020RMB）'!AL62*$B$73</f>
        <v>20365.995214742423</v>
      </c>
      <c r="AM62" s="100">
        <f>'中情景（2001-2060, 2020RMB）'!AM62*$B$73</f>
        <v>21770.29533873621</v>
      </c>
      <c r="AN62" s="100">
        <f>'中情景（2001-2060, 2020RMB）'!AN62*$B$73</f>
        <v>23225.303132252247</v>
      </c>
      <c r="AO62" s="100">
        <f>'中情景（2001-2060, 2020RMB）'!AO62*$B$73</f>
        <v>24726.193612941861</v>
      </c>
      <c r="AP62" s="65">
        <f>'中情景（2001-2060, 2020RMB）'!AP62*$B$73</f>
        <v>26267.114173124479</v>
      </c>
      <c r="AQ62" s="100">
        <f>'中情景（2001-2060, 2020RMB）'!AQ62*$B$73</f>
        <v>27841.145318947394</v>
      </c>
      <c r="AR62" s="100">
        <f>'中情景（2001-2060, 2020RMB）'!AR62*$B$73</f>
        <v>29440.276805664998</v>
      </c>
      <c r="AS62" s="100">
        <f>'中情景（2001-2060, 2020RMB）'!AS62*$B$73</f>
        <v>31055.401963661017</v>
      </c>
      <c r="AT62" s="66">
        <f>'中情景（2001-2060, 2020RMB）'!AT62*$B$73</f>
        <v>32676.332913153266</v>
      </c>
      <c r="AU62" s="100">
        <f>'中情景（2001-2060, 2020RMB）'!AU62*$B$73</f>
        <v>34291.839160994714</v>
      </c>
      <c r="AV62" s="100">
        <f>'中情景（2001-2060, 2020RMB）'!AV62*$B$73</f>
        <v>35889.711750088223</v>
      </c>
      <c r="AW62" s="100">
        <f>'中情景（2001-2060, 2020RMB）'!AW62*$B$73</f>
        <v>37456.854683522186</v>
      </c>
      <c r="AX62" s="100">
        <f>'中情景（2001-2060, 2020RMB）'!AX62*$B$73</f>
        <v>38979.404768926492</v>
      </c>
      <c r="AY62" s="100">
        <f>'中情景（2001-2060, 2020RMB）'!AY62*$B$73</f>
        <v>40442.88032637888</v>
      </c>
      <c r="AZ62" s="65">
        <f>'中情景（2001-2060, 2020RMB）'!AZ62*$B$73</f>
        <v>41832.358384378465</v>
      </c>
      <c r="BA62" s="100">
        <f>'中情景（2001-2060, 2020RMB）'!BA62*$B$73</f>
        <v>43132.679068640049</v>
      </c>
      <c r="BB62" s="100">
        <f>'中情景（2001-2060, 2020RMB）'!BB62*$B$73</f>
        <v>44328.674890735572</v>
      </c>
      <c r="BC62" s="100">
        <f>'中情景（2001-2060, 2020RMB）'!BC62*$B$73</f>
        <v>45405.421598053035</v>
      </c>
      <c r="BD62" s="66">
        <f>'中情景（2001-2060, 2020RMB）'!BD62*$B$73</f>
        <v>46348.506190174528</v>
      </c>
      <c r="BE62" s="100">
        <f>'中情景（2001-2060, 2020RMB）'!BE62*$B$73</f>
        <v>47144.306682491391</v>
      </c>
      <c r="BF62" s="100">
        <f>'中情景（2001-2060, 2020RMB）'!BF62*$B$73</f>
        <v>47780.27725316272</v>
      </c>
      <c r="BG62" s="100">
        <f>'中情景（2001-2060, 2020RMB）'!BG62*$B$73</f>
        <v>48245.231594546269</v>
      </c>
      <c r="BH62" s="100">
        <f>'中情景（2001-2060, 2020RMB）'!BH62*$B$73</f>
        <v>48529.616655528116</v>
      </c>
      <c r="BI62" s="66">
        <f>'中情景（2001-2060, 2020RMB）'!BI62*$B$73</f>
        <v>48625.768554951283</v>
      </c>
    </row>
    <row r="63" spans="1:61" x14ac:dyDescent="0.2">
      <c r="A63" s="64" t="s">
        <v>108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'中情景（2001-2060, 2020RMB）'!K63*$B$73</f>
        <v>1272.1126675656094</v>
      </c>
      <c r="L63" s="53">
        <f>'中情景（2001-2060, 2020RMB）'!L63*$B$73</f>
        <v>1484.2204642935185</v>
      </c>
      <c r="M63" s="54">
        <f>'中情景（2001-2060, 2020RMB）'!M63*$B$73</f>
        <v>1726.3538998843667</v>
      </c>
      <c r="N63" s="54">
        <f>'中情景（2001-2060, 2020RMB）'!N63*$B$73</f>
        <v>2003.5562331895542</v>
      </c>
      <c r="O63" s="54">
        <f>'中情景（2001-2060, 2020RMB）'!O63*$B$73</f>
        <v>2373.8474423522207</v>
      </c>
      <c r="P63" s="55">
        <f>'中情景（2001-2060, 2020RMB）'!P63*$B$73</f>
        <v>2778.204593732185</v>
      </c>
      <c r="Q63" s="53">
        <f>'中情景（2001-2060, 2020RMB）'!Q63*$B$73</f>
        <v>3258.9744430211772</v>
      </c>
      <c r="R63" s="54">
        <f>'中情景（2001-2060, 2020RMB）'!R63*$B$73</f>
        <v>3668.8633655089989</v>
      </c>
      <c r="S63" s="54">
        <f>'中情景（2001-2060, 2020RMB）'!S63*$B$73</f>
        <v>4131.290830369463</v>
      </c>
      <c r="T63" s="54">
        <f>'中情景（2001-2060, 2020RMB）'!T63*$B$73</f>
        <v>4519.6176142535451</v>
      </c>
      <c r="U63" s="54">
        <f>'中情景（2001-2060, 2020RMB）'!U63*$B$73</f>
        <v>4472.2961678562579</v>
      </c>
      <c r="V63" s="65">
        <f>'中情景（2001-2060, 2020RMB）'!V63*$B$73</f>
        <v>4774.5487075617966</v>
      </c>
      <c r="W63" s="100">
        <f>'中情景（2001-2060, 2020RMB）'!W63*$B$73</f>
        <v>4922.2445475968289</v>
      </c>
      <c r="X63" s="100">
        <f>'中情景（2001-2060, 2020RMB）'!X63*$B$73</f>
        <v>5101.2763010357503</v>
      </c>
      <c r="Y63" s="100">
        <f>'中情景（2001-2060, 2020RMB）'!Y63*$B$73</f>
        <v>5552.2636517216251</v>
      </c>
      <c r="Z63" s="66">
        <f>'中情景（2001-2060, 2020RMB）'!Z63*$B$73</f>
        <v>6136.2531307789495</v>
      </c>
      <c r="AA63" s="100">
        <f>'中情景（2001-2060, 2020RMB）'!AA63*$B$73</f>
        <v>6699.8072157234519</v>
      </c>
      <c r="AB63" s="100">
        <f>'中情景（2001-2060, 2020RMB）'!AB63*$B$73</f>
        <v>7209.4342994113103</v>
      </c>
      <c r="AC63" s="100">
        <f>'中情景（2001-2060, 2020RMB）'!AC63*$B$73</f>
        <v>7675.2304549959144</v>
      </c>
      <c r="AD63" s="100">
        <f>'中情景（2001-2060, 2020RMB）'!AD63*$B$73</f>
        <v>8115.2989962699767</v>
      </c>
      <c r="AE63" s="100">
        <f>'中情景（2001-2060, 2020RMB）'!AE63*$B$73</f>
        <v>8554.8421909655281</v>
      </c>
      <c r="AF63" s="65">
        <f>'中情景（2001-2060, 2020RMB）'!AF63*$B$73</f>
        <v>9019.3267811552887</v>
      </c>
      <c r="AG63" s="100">
        <f>'中情景（2001-2060, 2020RMB）'!AG63*$B$73</f>
        <v>9512.7518998260384</v>
      </c>
      <c r="AH63" s="100">
        <f>'中情景（2001-2060, 2020RMB）'!AH63*$B$73</f>
        <v>10032.569738678869</v>
      </c>
      <c r="AI63" s="100">
        <f>'中情景（2001-2060, 2020RMB）'!AI63*$B$73</f>
        <v>10575.385672750221</v>
      </c>
      <c r="AJ63" s="66">
        <f>'中情景（2001-2060, 2020RMB）'!AJ63*$B$73</f>
        <v>11136.848016007149</v>
      </c>
      <c r="AK63" s="100">
        <f>'中情景（2001-2060, 2020RMB）'!AK63*$B$73</f>
        <v>11712.334652885251</v>
      </c>
      <c r="AL63" s="100">
        <f>'中情景（2001-2060, 2020RMB）'!AL63*$B$73</f>
        <v>12299.539276482046</v>
      </c>
      <c r="AM63" s="100">
        <f>'中情景（2001-2060, 2020RMB）'!AM63*$B$73</f>
        <v>12896.637841874362</v>
      </c>
      <c r="AN63" s="100">
        <f>'中情景（2001-2060, 2020RMB）'!AN63*$B$73</f>
        <v>13501.578746082783</v>
      </c>
      <c r="AO63" s="100">
        <f>'中情景（2001-2060, 2020RMB）'!AO63*$B$73</f>
        <v>14112.081983629221</v>
      </c>
      <c r="AP63" s="65">
        <f>'中情景（2001-2060, 2020RMB）'!AP63*$B$73</f>
        <v>14725.641204250989</v>
      </c>
      <c r="AQ63" s="100">
        <f>'中情景（2001-2060, 2020RMB）'!AQ63*$B$73</f>
        <v>15339.528963847841</v>
      </c>
      <c r="AR63" s="100">
        <f>'中情景（2001-2060, 2020RMB）'!AR63*$B$73</f>
        <v>15950.805432276376</v>
      </c>
      <c r="AS63" s="100">
        <f>'中情景（2001-2060, 2020RMB）'!AS63*$B$73</f>
        <v>16556.330784593807</v>
      </c>
      <c r="AT63" s="66">
        <f>'中情景（2001-2060, 2020RMB）'!AT63*$B$73</f>
        <v>17152.781455491389</v>
      </c>
      <c r="AU63" s="100">
        <f>'中情景（2001-2060, 2020RMB）'!AU63*$B$73</f>
        <v>17736.670379886105</v>
      </c>
      <c r="AV63" s="100">
        <f>'中情景（2001-2060, 2020RMB）'!AV63*$B$73</f>
        <v>18304.371276198406</v>
      </c>
      <c r="AW63" s="100">
        <f>'中情景（2001-2060, 2020RMB）'!AW63*$B$73</f>
        <v>18852.146953302559</v>
      </c>
      <c r="AX63" s="100">
        <f>'中情景（2001-2060, 2020RMB）'!AX63*$B$73</f>
        <v>19376.181538411598</v>
      </c>
      <c r="AY63" s="100">
        <f>'中情景（2001-2060, 2020RMB）'!AY63*$B$73</f>
        <v>19872.616432549323</v>
      </c>
      <c r="AZ63" s="65">
        <f>'中情景（2001-2060, 2020RMB）'!AZ63*$B$73</f>
        <v>20337.589704436385</v>
      </c>
      <c r="BA63" s="100">
        <f>'中情景（2001-2060, 2020RMB）'!BA63*$B$73</f>
        <v>20767.278534625777</v>
      </c>
      <c r="BB63" s="100">
        <f>'中情景（2001-2060, 2020RMB）'!BB63*$B$73</f>
        <v>21157.944221957259</v>
      </c>
      <c r="BC63" s="100">
        <f>'中情景（2001-2060, 2020RMB）'!BC63*$B$73</f>
        <v>21505.979166561669</v>
      </c>
      <c r="BD63" s="66">
        <f>'中情景（2001-2060, 2020RMB）'!BD63*$B$73</f>
        <v>21807.955150698479</v>
      </c>
      <c r="BE63" s="100">
        <f>'中情景（2001-2060, 2020RMB）'!BE63*$B$73</f>
        <v>22060.672153775951</v>
      </c>
      <c r="BF63" s="100">
        <f>'中情景（2001-2060, 2020RMB）'!BF63*$B$73</f>
        <v>22261.206864213473</v>
      </c>
      <c r="BG63" s="100">
        <f>'中情景（2001-2060, 2020RMB）'!BG63*$B$73</f>
        <v>22406.959991552951</v>
      </c>
      <c r="BH63" s="100">
        <f>'中情景（2001-2060, 2020RMB）'!BH63*$B$73</f>
        <v>22495.701440476856</v>
      </c>
      <c r="BI63" s="66">
        <f>'中情景（2001-2060, 2020RMB）'!BI63*$B$73</f>
        <v>22525.612386945017</v>
      </c>
    </row>
    <row r="64" spans="1:61" x14ac:dyDescent="0.2">
      <c r="A64" s="64" t="s">
        <v>126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'中情景（2001-2060, 2020RMB）'!K64*$B$73</f>
        <v>1132.7196227092165</v>
      </c>
      <c r="L64" s="53">
        <f>'中情景（2001-2060, 2020RMB）'!L64*$B$73</f>
        <v>1288.6969404733388</v>
      </c>
      <c r="M64" s="54">
        <f>'中情景（2001-2060, 2020RMB）'!M64*$B$73</f>
        <v>1499.4006937098445</v>
      </c>
      <c r="N64" s="54">
        <f>'中情景（2001-2060, 2020RMB）'!N64*$B$73</f>
        <v>1711.4120271908421</v>
      </c>
      <c r="O64" s="54">
        <f>'中情景（2001-2060, 2020RMB）'!O64*$B$73</f>
        <v>1916.7397365131933</v>
      </c>
      <c r="P64" s="55">
        <f>'中情景（2001-2060, 2020RMB）'!P64*$B$73</f>
        <v>2132.7873228454646</v>
      </c>
      <c r="Q64" s="53">
        <f>'中情景（2001-2060, 2020RMB）'!Q64*$B$73</f>
        <v>2330.3561016859712</v>
      </c>
      <c r="R64" s="54">
        <f>'中情景（2001-2060, 2020RMB）'!R64*$B$73</f>
        <v>2532.4045831883782</v>
      </c>
      <c r="S64" s="54">
        <f>'中情景（2001-2060, 2020RMB）'!S64*$B$73</f>
        <v>2828.4450138267316</v>
      </c>
      <c r="T64" s="54">
        <f>'中情景（2001-2060, 2020RMB）'!T64*$B$73</f>
        <v>3132.9488568587681</v>
      </c>
      <c r="U64" s="54">
        <f>'中情景（2001-2060, 2020RMB）'!U64*$B$73</f>
        <v>3328.8079085503055</v>
      </c>
      <c r="V64" s="65">
        <f>'中情景（2001-2060, 2020RMB）'!V64*$B$73</f>
        <v>3553.7797366198879</v>
      </c>
      <c r="W64" s="100">
        <f>'中情景（2001-2060, 2020RMB）'!W64*$B$73</f>
        <v>3663.7123220113112</v>
      </c>
      <c r="X64" s="100">
        <f>'中情景（2001-2060, 2020RMB）'!X64*$B$73</f>
        <v>3805.1505951667</v>
      </c>
      <c r="Y64" s="100">
        <f>'中情景（2001-2060, 2020RMB）'!Y64*$B$73</f>
        <v>4162.6475207012318</v>
      </c>
      <c r="Z64" s="66">
        <f>'中情景（2001-2060, 2020RMB）'!Z64*$B$73</f>
        <v>4627.902855520786</v>
      </c>
      <c r="AA64" s="100">
        <f>'中情景（2001-2060, 2020RMB）'!AA64*$B$73</f>
        <v>5078.9206115174038</v>
      </c>
      <c r="AB64" s="100">
        <f>'中情景（2001-2060, 2020RMB）'!AB64*$B$73</f>
        <v>5488.2277537786458</v>
      </c>
      <c r="AC64" s="100">
        <f>'中情景（2001-2060, 2020RMB）'!AC64*$B$73</f>
        <v>5863.4542014642075</v>
      </c>
      <c r="AD64" s="100">
        <f>'中情景（2001-2060, 2020RMB）'!AD64*$B$73</f>
        <v>6219.0329627969468</v>
      </c>
      <c r="AE64" s="100">
        <f>'中情景（2001-2060, 2020RMB）'!AE64*$B$73</f>
        <v>6575.4773996311123</v>
      </c>
      <c r="AF64" s="65">
        <f>'中情景（2001-2060, 2020RMB）'!AF64*$B$73</f>
        <v>6953.7795556407509</v>
      </c>
      <c r="AG64" s="100">
        <f>'中情景（2001-2060, 2020RMB）'!AG64*$B$73</f>
        <v>7357.4174244637061</v>
      </c>
      <c r="AH64" s="100">
        <f>'中情景（2001-2060, 2020RMB）'!AH64*$B$73</f>
        <v>7784.4738127083538</v>
      </c>
      <c r="AI64" s="100">
        <f>'中情景（2001-2060, 2020RMB）'!AI64*$B$73</f>
        <v>8232.2974650031174</v>
      </c>
      <c r="AJ64" s="66">
        <f>'中情景（2001-2060, 2020RMB）'!AJ64*$B$73</f>
        <v>8697.3974039804834</v>
      </c>
      <c r="AK64" s="100">
        <f>'中情景（2001-2060, 2020RMB）'!AK64*$B$73</f>
        <v>9176.0064729367732</v>
      </c>
      <c r="AL64" s="100">
        <f>'中情景（2001-2060, 2020RMB）'!AL64*$B$73</f>
        <v>9666.2592487263464</v>
      </c>
      <c r="AM64" s="100">
        <f>'中情景（2001-2060, 2020RMB）'!AM64*$B$73</f>
        <v>10166.672202651229</v>
      </c>
      <c r="AN64" s="100">
        <f>'中情景（2001-2060, 2020RMB）'!AN64*$B$73</f>
        <v>10675.548125444184</v>
      </c>
      <c r="AO64" s="100">
        <f>'中情景（2001-2060, 2020RMB）'!AO64*$B$73</f>
        <v>11190.972994626827</v>
      </c>
      <c r="AP64" s="65">
        <f>'中情景（2001-2060, 2020RMB）'!AP64*$B$73</f>
        <v>11710.815543967285</v>
      </c>
      <c r="AQ64" s="100">
        <f>'中情景（2001-2060, 2020RMB）'!AQ64*$B$73</f>
        <v>12232.729863148037</v>
      </c>
      <c r="AR64" s="100">
        <f>'中情景（2001-2060, 2020RMB）'!AR64*$B$73</f>
        <v>12754.161333847002</v>
      </c>
      <c r="AS64" s="100">
        <f>'中情景（2001-2060, 2020RMB）'!AS64*$B$73</f>
        <v>13272.356176013845</v>
      </c>
      <c r="AT64" s="66">
        <f>'中情景（2001-2060, 2020RMB）'!AT64*$B$73</f>
        <v>13784.374834608076</v>
      </c>
      <c r="AU64" s="100">
        <f>'中情景（2001-2060, 2020RMB）'!AU64*$B$73</f>
        <v>14287.10938215167</v>
      </c>
      <c r="AV64" s="100">
        <f>'中情景（2001-2060, 2020RMB）'!AV64*$B$73</f>
        <v>14777.305046159743</v>
      </c>
      <c r="AW64" s="100">
        <f>'中情景（2001-2060, 2020RMB）'!AW64*$B$73</f>
        <v>15251.585893246296</v>
      </c>
      <c r="AX64" s="100">
        <f>'中情景（2001-2060, 2020RMB）'!AX64*$B$73</f>
        <v>15706.484614274921</v>
      </c>
      <c r="AY64" s="100">
        <f>'中情景（2001-2060, 2020RMB）'!AY64*$B$73</f>
        <v>16138.47625861242</v>
      </c>
      <c r="AZ64" s="65">
        <f>'中情景（2001-2060, 2020RMB）'!AZ64*$B$73</f>
        <v>16544.015662076894</v>
      </c>
      <c r="BA64" s="100">
        <f>'中情景（2001-2060, 2020RMB）'!BA64*$B$73</f>
        <v>16919.578204769557</v>
      </c>
      <c r="BB64" s="100">
        <f>'中情景（2001-2060, 2020RMB）'!BB64*$B$73</f>
        <v>17261.703424294275</v>
      </c>
      <c r="BC64" s="100">
        <f>'中情景（2001-2060, 2020RMB）'!BC64*$B$73</f>
        <v>17567.04089998185</v>
      </c>
      <c r="BD64" s="66">
        <f>'中情景（2001-2060, 2020RMB）'!BD64*$B$73</f>
        <v>17832.397718064589</v>
      </c>
      <c r="BE64" s="100">
        <f>'中情景（2001-2060, 2020RMB）'!BE64*$B$73</f>
        <v>18054.786729978579</v>
      </c>
      <c r="BF64" s="100">
        <f>'中情景（2001-2060, 2020RMB）'!BF64*$B$73</f>
        <v>18231.474729942125</v>
      </c>
      <c r="BG64" s="100">
        <f>'中情景（2001-2060, 2020RMB）'!BG64*$B$73</f>
        <v>18360.029607527897</v>
      </c>
      <c r="BH64" s="100">
        <f>'中情景（2001-2060, 2020RMB）'!BH64*$B$73</f>
        <v>18438.365479847282</v>
      </c>
      <c r="BI64" s="66">
        <f>'中情景（2001-2060, 2020RMB）'!BI64*$B$73</f>
        <v>18464.78477963914</v>
      </c>
    </row>
    <row r="65" spans="1:61" x14ac:dyDescent="0.2">
      <c r="A65" s="64" t="s">
        <v>110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'中情景（2001-2060, 2020RMB）'!K65*$B$73</f>
        <v>356.60438163072968</v>
      </c>
      <c r="L65" s="53">
        <f>'中情景（2001-2060, 2020RMB）'!L65*$B$73</f>
        <v>405.40230884666897</v>
      </c>
      <c r="M65" s="54">
        <f>'中情景（2001-2060, 2020RMB）'!M65*$B$73</f>
        <v>479.60969937544712</v>
      </c>
      <c r="N65" s="54">
        <f>'中情景（2001-2060, 2020RMB）'!N65*$B$73</f>
        <v>569.02679991809589</v>
      </c>
      <c r="O65" s="54">
        <f>'中情景（2001-2060, 2020RMB）'!O65*$B$73</f>
        <v>605.45684735691282</v>
      </c>
      <c r="P65" s="55">
        <f>'中情景（2001-2060, 2020RMB）'!P65*$B$73</f>
        <v>634.06775599831394</v>
      </c>
      <c r="Q65" s="53">
        <f>'中情景（2001-2060, 2020RMB）'!Q65*$B$73</f>
        <v>659.19428618581878</v>
      </c>
      <c r="R65" s="54">
        <f>'中情景（2001-2060, 2020RMB）'!R65*$B$73</f>
        <v>668.14822465177554</v>
      </c>
      <c r="S65" s="54">
        <f>'中情景（2001-2060, 2020RMB）'!S65*$B$73</f>
        <v>714.43986631982693</v>
      </c>
      <c r="T65" s="54">
        <f>'中情景（2001-2060, 2020RMB）'!T65*$B$73</f>
        <v>811.65618979178566</v>
      </c>
      <c r="U65" s="54">
        <f>'中情景（2001-2060, 2020RMB）'!U65*$B$73</f>
        <v>807.62112573020568</v>
      </c>
      <c r="V65" s="65">
        <f>'中情景（2001-2060, 2020RMB）'!V65*$B$73</f>
        <v>862.20282765912987</v>
      </c>
      <c r="W65" s="100">
        <f>'中情景（2001-2060, 2020RMB）'!W65*$B$73</f>
        <v>888.87420095772279</v>
      </c>
      <c r="X65" s="100">
        <f>'中情景（2001-2060, 2020RMB）'!X65*$B$73</f>
        <v>914.94614372524507</v>
      </c>
      <c r="Y65" s="100">
        <f>'中情景（2001-2060, 2020RMB）'!Y65*$B$73</f>
        <v>979.94016081902691</v>
      </c>
      <c r="Z65" s="66">
        <f>'中情景（2001-2060, 2020RMB）'!Z65*$B$73</f>
        <v>1062.8204021235006</v>
      </c>
      <c r="AA65" s="100">
        <f>'中情景（2001-2060, 2020RMB）'!AA65*$B$73</f>
        <v>1141.7391446373365</v>
      </c>
      <c r="AB65" s="100">
        <f>'中情景（2001-2060, 2020RMB）'!AB65*$B$73</f>
        <v>1212.3903642921882</v>
      </c>
      <c r="AC65" s="100">
        <f>'中情景（2001-2060, 2020RMB）'!AC65*$B$73</f>
        <v>1276.4135596054798</v>
      </c>
      <c r="AD65" s="100">
        <f>'中情景（2001-2060, 2020RMB）'!AD65*$B$73</f>
        <v>1336.3445970105995</v>
      </c>
      <c r="AE65" s="100">
        <f>'中情景（2001-2060, 2020RMB）'!AE65*$B$73</f>
        <v>1395.4953915975309</v>
      </c>
      <c r="AF65" s="65">
        <f>'中情景（2001-2060, 2020RMB）'!AF65*$B$73</f>
        <v>1457.0823481649657</v>
      </c>
      <c r="AG65" s="100">
        <f>'中情景（2001-2060, 2020RMB）'!AG65*$B$73</f>
        <v>1521.5306912415654</v>
      </c>
      <c r="AH65" s="100">
        <f>'中情景（2001-2060, 2020RMB）'!AH65*$B$73</f>
        <v>1588.4426279226857</v>
      </c>
      <c r="AI65" s="100">
        <f>'中情景（2001-2060, 2020RMB）'!AI65*$B$73</f>
        <v>1657.3331318127839</v>
      </c>
      <c r="AJ65" s="66">
        <f>'中情景（2001-2060, 2020RMB）'!AJ65*$B$73</f>
        <v>1727.6223771200264</v>
      </c>
      <c r="AK65" s="100">
        <f>'中情景（2001-2060, 2020RMB）'!AK65*$B$73</f>
        <v>1798.7221049285192</v>
      </c>
      <c r="AL65" s="100">
        <f>'中情景（2001-2060, 2020RMB）'!AL65*$B$73</f>
        <v>1870.3378791627788</v>
      </c>
      <c r="AM65" s="100">
        <f>'中情景（2001-2060, 2020RMB）'!AM65*$B$73</f>
        <v>1942.2429986234947</v>
      </c>
      <c r="AN65" s="100">
        <f>'中情景（2001-2060, 2020RMB）'!AN65*$B$73</f>
        <v>2014.1940460837695</v>
      </c>
      <c r="AO65" s="100">
        <f>'中情景（2001-2060, 2020RMB）'!AO65*$B$73</f>
        <v>2085.9315372350043</v>
      </c>
      <c r="AP65" s="65">
        <f>'中情景（2001-2060, 2020RMB）'!AP65*$B$73</f>
        <v>2157.1807823283575</v>
      </c>
      <c r="AQ65" s="100">
        <f>'中情景（2001-2060, 2020RMB）'!AQ65*$B$73</f>
        <v>2227.6529684674838</v>
      </c>
      <c r="AR65" s="100">
        <f>'中情景（2001-2060, 2020RMB）'!AR65*$B$73</f>
        <v>2297.0464679988086</v>
      </c>
      <c r="AS65" s="100">
        <f>'中情景（2001-2060, 2020RMB）'!AS65*$B$73</f>
        <v>2365.048375591934</v>
      </c>
      <c r="AT65" s="66">
        <f>'中情景（2001-2060, 2020RMB）'!AT65*$B$73</f>
        <v>2431.3362734247689</v>
      </c>
      <c r="AU65" s="100">
        <f>'中情景（2001-2060, 2020RMB）'!AU65*$B$73</f>
        <v>2495.5802204166803</v>
      </c>
      <c r="AV65" s="100">
        <f>'中情景（2001-2060, 2020RMB）'!AV65*$B$73</f>
        <v>2557.4449577268069</v>
      </c>
      <c r="AW65" s="100">
        <f>'中情景（2001-2060, 2020RMB）'!AW65*$B$73</f>
        <v>2616.5923188046481</v>
      </c>
      <c r="AX65" s="100">
        <f>'中情景（2001-2060, 2020RMB）'!AX65*$B$73</f>
        <v>2672.683828205581</v>
      </c>
      <c r="AY65" s="100">
        <f>'中情景（2001-2060, 2020RMB）'!AY65*$B$73</f>
        <v>2725.3834692338651</v>
      </c>
      <c r="AZ65" s="65">
        <f>'中情景（2001-2060, 2020RMB）'!AZ65*$B$73</f>
        <v>2774.3605963291579</v>
      </c>
      <c r="BA65" s="100">
        <f>'中情景（2001-2060, 2020RMB）'!BA65*$B$73</f>
        <v>2819.2929640535535</v>
      </c>
      <c r="BB65" s="100">
        <f>'中情景（2001-2060, 2020RMB）'!BB65*$B$73</f>
        <v>2859.8698406580429</v>
      </c>
      <c r="BC65" s="100">
        <f>'中情景（2001-2060, 2020RMB）'!BC65*$B$73</f>
        <v>2895.7951706050499</v>
      </c>
      <c r="BD65" s="66">
        <f>'中情景（2001-2060, 2020RMB）'!BD65*$B$73</f>
        <v>2926.7907471964459</v>
      </c>
      <c r="BE65" s="100">
        <f>'中情景（2001-2060, 2020RMB）'!BE65*$B$73</f>
        <v>2952.5993537022919</v>
      </c>
      <c r="BF65" s="100">
        <f>'中情景（2001-2060, 2020RMB）'!BF65*$B$73</f>
        <v>2972.9878292004196</v>
      </c>
      <c r="BG65" s="100">
        <f>'中情景（2001-2060, 2020RMB）'!BG65*$B$73</f>
        <v>2987.7500138108608</v>
      </c>
      <c r="BH65" s="100">
        <f>'中情景（2001-2060, 2020RMB）'!BH65*$B$73</f>
        <v>2996.7095272241741</v>
      </c>
      <c r="BI65" s="66">
        <f>'中情景（2001-2060, 2020RMB）'!BI65*$B$73</f>
        <v>2999.7223344491631</v>
      </c>
    </row>
    <row r="66" spans="1:61" x14ac:dyDescent="0.2">
      <c r="A66" s="64" t="s">
        <v>111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'中情景（2001-2060, 2020RMB）'!K66*$B$73</f>
        <v>1131.6156928756584</v>
      </c>
      <c r="L66" s="53">
        <f>'中情景（2001-2060, 2020RMB）'!L66*$B$73</f>
        <v>1228.6643735529401</v>
      </c>
      <c r="M66" s="54">
        <f>'中情景（2001-2060, 2020RMB）'!M66*$B$73</f>
        <v>1304.6360579632044</v>
      </c>
      <c r="N66" s="54">
        <f>'中情景（2001-2060, 2020RMB）'!N66*$B$73</f>
        <v>1351.9180010495766</v>
      </c>
      <c r="O66" s="54">
        <f>'中情景（2001-2060, 2020RMB）'!O66*$B$73</f>
        <v>1480.0346466575704</v>
      </c>
      <c r="P66" s="55">
        <f>'中情景（2001-2060, 2020RMB）'!P66*$B$73</f>
        <v>1625.8986369295526</v>
      </c>
      <c r="Q66" s="53">
        <f>'中情景（2001-2060, 2020RMB）'!Q66*$B$73</f>
        <v>1844.3240678236632</v>
      </c>
      <c r="R66" s="54">
        <f>'中情景（2001-2060, 2020RMB）'!R66*$B$73</f>
        <v>1992.4828667786642</v>
      </c>
      <c r="S66" s="54">
        <f>'中情景（2001-2060, 2020RMB）'!S66*$B$73</f>
        <v>2073.9238387058922</v>
      </c>
      <c r="T66" s="54">
        <f>'中情景（2001-2060, 2020RMB）'!T66*$B$73</f>
        <v>2351.8130335778433</v>
      </c>
      <c r="U66" s="54">
        <f>'中情景（2001-2060, 2020RMB）'!U66*$B$73</f>
        <v>2252.5950083217408</v>
      </c>
      <c r="V66" s="65">
        <f>'中情景（2001-2060, 2020RMB）'!V66*$B$73</f>
        <v>2404.8328156223297</v>
      </c>
      <c r="W66" s="100">
        <f>'中情景（2001-2060, 2020RMB）'!W66*$B$73</f>
        <v>2479.2238889157334</v>
      </c>
      <c r="X66" s="100">
        <f>'中情景（2001-2060, 2020RMB）'!X66*$B$73</f>
        <v>2551.7607273623471</v>
      </c>
      <c r="Y66" s="100">
        <f>'中情景（2001-2060, 2020RMB）'!Y66*$B$73</f>
        <v>2732.5665385005486</v>
      </c>
      <c r="Z66" s="66">
        <f>'中情景（2001-2060, 2020RMB）'!Z66*$B$73</f>
        <v>2963.0939906047524</v>
      </c>
      <c r="AA66" s="100">
        <f>'中情景（2001-2060, 2020RMB）'!AA66*$B$73</f>
        <v>3182.5743387474427</v>
      </c>
      <c r="AB66" s="100">
        <f>'中情景（2001-2060, 2020RMB）'!AB66*$B$73</f>
        <v>3379.0435200147972</v>
      </c>
      <c r="AC66" s="100">
        <f>'中情景（2001-2060, 2020RMB）'!AC66*$B$73</f>
        <v>3557.066939905254</v>
      </c>
      <c r="AD66" s="100">
        <f>'中情景（2001-2060, 2020RMB）'!AD66*$B$73</f>
        <v>3723.6961895594618</v>
      </c>
      <c r="AE66" s="100">
        <f>'中情景（2001-2060, 2020RMB）'!AE66*$B$73</f>
        <v>3888.1348297374707</v>
      </c>
      <c r="AF66" s="65">
        <f>'中情景（2001-2060, 2020RMB）'!AF66*$B$73</f>
        <v>4059.3173189352378</v>
      </c>
      <c r="AG66" s="100">
        <f>'中情景（2001-2060, 2020RMB）'!AG66*$B$73</f>
        <v>4238.4227214945895</v>
      </c>
      <c r="AH66" s="100">
        <f>'中情景（2001-2060, 2020RMB）'!AH66*$B$73</f>
        <v>4424.3441611906528</v>
      </c>
      <c r="AI66" s="100">
        <f>'中情景（2001-2060, 2020RMB）'!AI66*$B$73</f>
        <v>4615.7330691552052</v>
      </c>
      <c r="AJ66" s="66">
        <f>'中情景（2001-2060, 2020RMB）'!AJ66*$B$73</f>
        <v>4810.9783333376372</v>
      </c>
      <c r="AK66" s="100">
        <f>'中情景（2001-2060, 2020RMB）'!AK66*$B$73</f>
        <v>5008.4461564389921</v>
      </c>
      <c r="AL66" s="100">
        <f>'中情景（2001-2060, 2020RMB）'!AL66*$B$73</f>
        <v>5207.3188912015421</v>
      </c>
      <c r="AM66" s="100">
        <f>'中情景（2001-2060, 2020RMB）'!AM66*$B$73</f>
        <v>5406.9672194358063</v>
      </c>
      <c r="AN66" s="100">
        <f>'中情景（2001-2060, 2020RMB）'!AN66*$B$73</f>
        <v>5606.7157239891994</v>
      </c>
      <c r="AO66" s="100">
        <f>'中情景（2001-2060, 2020RMB）'!AO66*$B$73</f>
        <v>5805.8447045737666</v>
      </c>
      <c r="AP66" s="65">
        <f>'中情景（2001-2060, 2020RMB）'!AP66*$B$73</f>
        <v>6003.5925800535342</v>
      </c>
      <c r="AQ66" s="100">
        <f>'中情景（2001-2060, 2020RMB）'!AQ66*$B$73</f>
        <v>6199.1588987324685</v>
      </c>
      <c r="AR66" s="100">
        <f>'中情景（2001-2060, 2020RMB）'!AR66*$B$73</f>
        <v>6391.7079712574623</v>
      </c>
      <c r="AS66" s="100">
        <f>'中情景（2001-2060, 2020RMB）'!AS66*$B$73</f>
        <v>6580.3731328853719</v>
      </c>
      <c r="AT66" s="66">
        <f>'中情景（2001-2060, 2020RMB）'!AT66*$B$73</f>
        <v>6764.2616331139243</v>
      </c>
      <c r="AU66" s="100">
        <f>'中情景（2001-2060, 2020RMB）'!AU66*$B$73</f>
        <v>6942.4601411277117</v>
      </c>
      <c r="AV66" s="100">
        <f>'中情景（2001-2060, 2020RMB）'!AV66*$B$73</f>
        <v>7114.040845271521</v>
      </c>
      <c r="AW66" s="100">
        <f>'中情景（2001-2060, 2020RMB）'!AW66*$B$73</f>
        <v>7278.0681139723611</v>
      </c>
      <c r="AX66" s="100">
        <f>'中情景（2001-2060, 2020RMB）'!AX66*$B$73</f>
        <v>7433.6056743512763</v>
      </c>
      <c r="AY66" s="100">
        <f>'中情景（2001-2060, 2020RMB）'!AY66*$B$73</f>
        <v>7579.7242533896415</v>
      </c>
      <c r="AZ66" s="65">
        <f>'中情景（2001-2060, 2020RMB）'!AZ66*$B$73</f>
        <v>7715.5096151520538</v>
      </c>
      <c r="BA66" s="100">
        <f>'中情景（2001-2060, 2020RMB）'!BA66*$B$73</f>
        <v>7840.0709164571372</v>
      </c>
      <c r="BB66" s="100">
        <f>'中情景（2001-2060, 2020RMB）'!BB66*$B$73</f>
        <v>7952.54929277683</v>
      </c>
      <c r="BC66" s="100">
        <f>'中情景（2001-2060, 2020RMB）'!BC66*$B$73</f>
        <v>8052.1265762991879</v>
      </c>
      <c r="BD66" s="66">
        <f>'中情景（2001-2060, 2020RMB）'!BD66*$B$73</f>
        <v>8138.0340392753824</v>
      </c>
      <c r="BE66" s="100">
        <f>'中情景（2001-2060, 2020RMB）'!BE66*$B$73</f>
        <v>8209.5610482610464</v>
      </c>
      <c r="BF66" s="100">
        <f>'中情景（2001-2060, 2020RMB）'!BF66*$B$73</f>
        <v>8266.0635089121715</v>
      </c>
      <c r="BG66" s="100">
        <f>'中情景（2001-2060, 2020RMB）'!BG66*$B$73</f>
        <v>8306.9719768544364</v>
      </c>
      <c r="BH66" s="100">
        <f>'中情景（2001-2060, 2020RMB）'!BH66*$B$73</f>
        <v>8331.7993080362849</v>
      </c>
      <c r="BI66" s="66">
        <f>'中情景（2001-2060, 2020RMB）'!BI66*$B$73</f>
        <v>8340.1477220885681</v>
      </c>
    </row>
    <row r="67" spans="1:61" x14ac:dyDescent="0.2">
      <c r="A67" s="64" t="s">
        <v>112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'中情景（2001-2060, 2020RMB）'!K67*$B$73</f>
        <v>2167.1894902317831</v>
      </c>
      <c r="L67" s="53">
        <f>'中情景（2001-2060, 2020RMB）'!L67*$B$73</f>
        <v>2396.5338103813046</v>
      </c>
      <c r="M67" s="54">
        <f>'中情景（2001-2060, 2020RMB）'!M67*$B$73</f>
        <v>2639.4152057704505</v>
      </c>
      <c r="N67" s="54">
        <f>'中情景（2001-2060, 2020RMB）'!N67*$B$73</f>
        <v>2942.3083943051492</v>
      </c>
      <c r="O67" s="54">
        <f>'中情景（2001-2060, 2020RMB）'!O67*$B$73</f>
        <v>3258.7340935541315</v>
      </c>
      <c r="P67" s="55">
        <f>'中情景（2001-2060, 2020RMB）'!P67*$B$73</f>
        <v>3742.8058536929975</v>
      </c>
      <c r="Q67" s="53">
        <f>'中情景（2001-2060, 2020RMB）'!Q67*$B$73</f>
        <v>4081.9152178321742</v>
      </c>
      <c r="R67" s="54">
        <f>'中情景（2001-2060, 2020RMB）'!R67*$B$73</f>
        <v>4385.2798047996121</v>
      </c>
      <c r="S67" s="54">
        <f>'中情景（2001-2060, 2020RMB）'!S67*$B$73</f>
        <v>4766.7737428007631</v>
      </c>
      <c r="T67" s="54">
        <f>'中情景（2001-2060, 2020RMB）'!T67*$B$73</f>
        <v>5253.006512067388</v>
      </c>
      <c r="U67" s="54">
        <f>'中情景（2001-2060, 2020RMB）'!U67*$B$73</f>
        <v>5522.5163157140132</v>
      </c>
      <c r="V67" s="65">
        <f>'中情景（2001-2060, 2020RMB）'!V67*$B$73</f>
        <v>5895.746200171764</v>
      </c>
      <c r="W67" s="100">
        <f>'中情景（2001-2060, 2020RMB）'!W67*$B$73</f>
        <v>6078.1251517758401</v>
      </c>
      <c r="X67" s="100">
        <f>'中情景（2001-2060, 2020RMB）'!X67*$B$73</f>
        <v>6292.535123758973</v>
      </c>
      <c r="Y67" s="100">
        <f>'中情景（2001-2060, 2020RMB）'!Y67*$B$73</f>
        <v>6831.7498798147381</v>
      </c>
      <c r="Z67" s="66">
        <f>'中情景（2001-2060, 2020RMB）'!Z67*$B$73</f>
        <v>7528.2838373305049</v>
      </c>
      <c r="AA67" s="100">
        <f>'中情景（2001-2060, 2020RMB）'!AA67*$B$73</f>
        <v>8198.9772086613575</v>
      </c>
      <c r="AB67" s="100">
        <f>'中情景（2001-2060, 2020RMB）'!AB67*$B$73</f>
        <v>8804.4679381003916</v>
      </c>
      <c r="AC67" s="100">
        <f>'中情景（2001-2060, 2020RMB）'!AC67*$B$73</f>
        <v>9357.0920771770561</v>
      </c>
      <c r="AD67" s="100">
        <f>'中情景（2001-2060, 2020RMB）'!AD67*$B$73</f>
        <v>9878.4236272322505</v>
      </c>
      <c r="AE67" s="100">
        <f>'中情景（2001-2060, 2020RMB）'!AE67*$B$73</f>
        <v>10398.194901930223</v>
      </c>
      <c r="AF67" s="65">
        <f>'中情景（2001-2060, 2020RMB）'!AF67*$B$73</f>
        <v>10946.264588151889</v>
      </c>
      <c r="AG67" s="100">
        <f>'中情景（2001-2060, 2020RMB）'!AG67*$B$73</f>
        <v>11527.198461087321</v>
      </c>
      <c r="AH67" s="100">
        <f>'中情景（2001-2060, 2020RMB）'!AH67*$B$73</f>
        <v>12137.887573830822</v>
      </c>
      <c r="AI67" s="100">
        <f>'中情景（2001-2060, 2020RMB）'!AI67*$B$73</f>
        <v>12774.256505796595</v>
      </c>
      <c r="AJ67" s="66">
        <f>'中情景（2001-2060, 2020RMB）'!AJ67*$B$73</f>
        <v>13431.144039806844</v>
      </c>
      <c r="AK67" s="100">
        <f>'中情景（2001-2060, 2020RMB）'!AK67*$B$73</f>
        <v>14103.109166688002</v>
      </c>
      <c r="AL67" s="100">
        <f>'中情景（2001-2060, 2020RMB）'!AL67*$B$73</f>
        <v>14787.430175791664</v>
      </c>
      <c r="AM67" s="100">
        <f>'中情景（2001-2060, 2020RMB）'!AM67*$B$73</f>
        <v>15481.961401150415</v>
      </c>
      <c r="AN67" s="100">
        <f>'中情景（2001-2060, 2020RMB）'!AN67*$B$73</f>
        <v>16184.308325369053</v>
      </c>
      <c r="AO67" s="100">
        <f>'中情景（2001-2060, 2020RMB）'!AO67*$B$73</f>
        <v>16891.828062215613</v>
      </c>
      <c r="AP67" s="65">
        <f>'中情景（2001-2060, 2020RMB）'!AP67*$B$73</f>
        <v>17601.633020250567</v>
      </c>
      <c r="AQ67" s="100">
        <f>'中情景（2001-2060, 2020RMB）'!AQ67*$B$73</f>
        <v>18310.598034776809</v>
      </c>
      <c r="AR67" s="100">
        <f>'中情景（2001-2060, 2020RMB）'!AR67*$B$73</f>
        <v>19015.371223561226</v>
      </c>
      <c r="AS67" s="100">
        <f>'中情景（2001-2060, 2020RMB）'!AS67*$B$73</f>
        <v>19712.388780375597</v>
      </c>
      <c r="AT67" s="66">
        <f>'中情景（2001-2060, 2020RMB）'!AT67*$B$73</f>
        <v>20397.893869234933</v>
      </c>
      <c r="AU67" s="100">
        <f>'中情景（2001-2060, 2020RMB）'!AU67*$B$73</f>
        <v>21067.959721332962</v>
      </c>
      <c r="AV67" s="100">
        <f>'中情景（2001-2060, 2020RMB）'!AV67*$B$73</f>
        <v>21718.51696644105</v>
      </c>
      <c r="AW67" s="100">
        <f>'中情景（2001-2060, 2020RMB）'!AW67*$B$73</f>
        <v>22345.385151613129</v>
      </c>
      <c r="AX67" s="100">
        <f>'中情景（2001-2060, 2020RMB）'!AX67*$B$73</f>
        <v>22944.30831345138</v>
      </c>
      <c r="AY67" s="100">
        <f>'中情景（2001-2060, 2020RMB）'!AY67*$B$73</f>
        <v>23510.994377290222</v>
      </c>
      <c r="AZ67" s="65">
        <f>'中情景（2001-2060, 2020RMB）'!AZ67*$B$73</f>
        <v>24041.158059196336</v>
      </c>
      <c r="BA67" s="100">
        <f>'中情景（2001-2060, 2020RMB）'!BA67*$B$73</f>
        <v>24530.56684671963</v>
      </c>
      <c r="BB67" s="100">
        <f>'中情景（2001-2060, 2020RMB）'!BB67*$B$73</f>
        <v>24975.089534273513</v>
      </c>
      <c r="BC67" s="100">
        <f>'中情景（2001-2060, 2020RMB）'!BC67*$B$73</f>
        <v>25370.746691541946</v>
      </c>
      <c r="BD67" s="66">
        <f>'中情景（2001-2060, 2020RMB）'!BD67*$B$73</f>
        <v>25713.762351308233</v>
      </c>
      <c r="BE67" s="100">
        <f>'中情景（2001-2060, 2020RMB）'!BE67*$B$73</f>
        <v>26000.616119626731</v>
      </c>
      <c r="BF67" s="100">
        <f>'中情景（2001-2060, 2020RMB）'!BF67*$B$73</f>
        <v>26228.094839422647</v>
      </c>
      <c r="BG67" s="100">
        <f>'中情景（2001-2060, 2020RMB）'!BG67*$B$73</f>
        <v>26393.34288148463</v>
      </c>
      <c r="BH67" s="100">
        <f>'中情景（2001-2060, 2020RMB）'!BH67*$B$73</f>
        <v>26493.91009733055</v>
      </c>
      <c r="BI67" s="66">
        <f>'中情景（2001-2060, 2020RMB）'!BI67*$B$73</f>
        <v>26527.796449236979</v>
      </c>
    </row>
    <row r="68" spans="1:61" x14ac:dyDescent="0.2">
      <c r="A68" s="64" t="s">
        <v>113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'中情景（2001-2060, 2020RMB）'!K68*$B$73</f>
        <v>1031.981644723119</v>
      </c>
      <c r="L68" s="53">
        <f>'中情景（2001-2060, 2020RMB）'!L68*$B$73</f>
        <v>1204.9984683551932</v>
      </c>
      <c r="M68" s="54">
        <f>'中情景（2001-2060, 2020RMB）'!M68*$B$73</f>
        <v>1428.8553982252886</v>
      </c>
      <c r="N68" s="54">
        <f>'中情景（2001-2060, 2020RMB）'!N68*$B$73</f>
        <v>1713.1508883840104</v>
      </c>
      <c r="O68" s="54">
        <f>'中情景（2001-2060, 2020RMB）'!O68*$B$73</f>
        <v>1943.9790724609161</v>
      </c>
      <c r="P68" s="55">
        <f>'中情景（2001-2060, 2020RMB）'!P68*$B$73</f>
        <v>2267.6607189888832</v>
      </c>
      <c r="Q68" s="53">
        <f>'中情景（2001-2060, 2020RMB）'!Q68*$B$73</f>
        <v>2538.1386941671763</v>
      </c>
      <c r="R68" s="54">
        <f>'中情景（2001-2060, 2020RMB）'!R68*$B$73</f>
        <v>2692.6840893018843</v>
      </c>
      <c r="S68" s="54">
        <f>'中情景（2001-2060, 2020RMB）'!S68*$B$73</f>
        <v>2895.3593499257977</v>
      </c>
      <c r="T68" s="54">
        <f>'中情景（2001-2060, 2020RMB）'!T68*$B$73</f>
        <v>3095.6015662599511</v>
      </c>
      <c r="U68" s="54">
        <f>'中情景（2001-2060, 2020RMB）'!U68*$B$73</f>
        <v>3360.4758140619583</v>
      </c>
      <c r="V68" s="65">
        <f>'中情景（2001-2060, 2020RMB）'!V68*$B$73</f>
        <v>3587.5878637333317</v>
      </c>
      <c r="W68" s="100">
        <f>'中情景（2001-2060, 2020RMB）'!W68*$B$73</f>
        <v>3698.5662693770705</v>
      </c>
      <c r="X68" s="100">
        <f>'中情景（2001-2060, 2020RMB）'!X68*$B$73</f>
        <v>3824.013581447844</v>
      </c>
      <c r="Y68" s="100">
        <f>'中情景（2001-2060, 2020RMB）'!Y68*$B$73</f>
        <v>4138.8568492227296</v>
      </c>
      <c r="Z68" s="66">
        <f>'中情景（2001-2060, 2020RMB）'!Z68*$B$73</f>
        <v>4544.3389476893499</v>
      </c>
      <c r="AA68" s="100">
        <f>'中情景（2001-2060, 2020RMB）'!AA68*$B$73</f>
        <v>4933.7409189154987</v>
      </c>
      <c r="AB68" s="100">
        <f>'中情景（2001-2060, 2020RMB）'!AB68*$B$73</f>
        <v>5284.5704442170927</v>
      </c>
      <c r="AC68" s="100">
        <f>'中情景（2001-2060, 2020RMB）'!AC68*$B$73</f>
        <v>5604.2150837925683</v>
      </c>
      <c r="AD68" s="100">
        <f>'中情景（2001-2060, 2020RMB）'!AD68*$B$73</f>
        <v>5905.2144447375131</v>
      </c>
      <c r="AE68" s="100">
        <f>'中情景（2001-2060, 2020RMB）'!AE68*$B$73</f>
        <v>6204.6366155042006</v>
      </c>
      <c r="AF68" s="65">
        <f>'中情景（2001-2060, 2020RMB）'!AF68*$B$73</f>
        <v>6519.4912223817419</v>
      </c>
      <c r="AG68" s="100">
        <f>'中情景（2001-2060, 2020RMB）'!AG68*$B$73</f>
        <v>6852.2944989147854</v>
      </c>
      <c r="AH68" s="100">
        <f>'中情景（2001-2060, 2020RMB）'!AH68*$B$73</f>
        <v>7201.1927324736407</v>
      </c>
      <c r="AI68" s="100">
        <f>'中情景（2001-2060, 2020RMB）'!AI68*$B$73</f>
        <v>7563.8008778614449</v>
      </c>
      <c r="AJ68" s="66">
        <f>'中情景（2001-2060, 2020RMB）'!AJ68*$B$73</f>
        <v>7937.1413817953735</v>
      </c>
      <c r="AK68" s="100">
        <f>'中情景（2001-2060, 2020RMB）'!AK68*$B$73</f>
        <v>8318.1036102186572</v>
      </c>
      <c r="AL68" s="100">
        <f>'中情景（2001-2060, 2020RMB）'!AL68*$B$73</f>
        <v>8705.1283929713918</v>
      </c>
      <c r="AM68" s="100">
        <f>'中情景（2001-2060, 2020RMB）'!AM68*$B$73</f>
        <v>9096.9920176800042</v>
      </c>
      <c r="AN68" s="100">
        <f>'中情景（2001-2060, 2020RMB）'!AN68*$B$73</f>
        <v>9492.3415172261775</v>
      </c>
      <c r="AO68" s="100">
        <f>'中情景（2001-2060, 2020RMB）'!AO68*$B$73</f>
        <v>9889.695868972738</v>
      </c>
      <c r="AP68" s="65">
        <f>'中情景（2001-2060, 2020RMB）'!AP68*$B$73</f>
        <v>10287.448848366445</v>
      </c>
      <c r="AQ68" s="100">
        <f>'中情景（2001-2060, 2020RMB）'!AQ68*$B$73</f>
        <v>10683.873666252404</v>
      </c>
      <c r="AR68" s="100">
        <f>'中情景（2001-2060, 2020RMB）'!AR68*$B$73</f>
        <v>11077.129501730584</v>
      </c>
      <c r="AS68" s="100">
        <f>'中情景（2001-2060, 2020RMB）'!AS68*$B$73</f>
        <v>11465.270020461259</v>
      </c>
      <c r="AT68" s="66">
        <f>'中情景（2001-2060, 2020RMB）'!AT68*$B$73</f>
        <v>11846.253941953533</v>
      </c>
      <c r="AU68" s="100">
        <f>'中情景（2001-2060, 2020RMB）'!AU68*$B$73</f>
        <v>12217.957688650511</v>
      </c>
      <c r="AV68" s="100">
        <f>'中情景（2001-2060, 2020RMB）'!AV68*$B$73</f>
        <v>12578.190114780655</v>
      </c>
      <c r="AW68" s="100">
        <f>'中情景（2001-2060, 2020RMB）'!AW68*$B$73</f>
        <v>12924.709274351369</v>
      </c>
      <c r="AX68" s="100">
        <f>'中情景（2001-2060, 2020RMB）'!AX68*$B$73</f>
        <v>13255.241145841806</v>
      </c>
      <c r="AY68" s="100">
        <f>'中情景（2001-2060, 2020RMB）'!AY68*$B$73</f>
        <v>13567.500186783802</v>
      </c>
      <c r="AZ68" s="65">
        <f>'中情景（2001-2060, 2020RMB）'!AZ68*$B$73</f>
        <v>13859.211545336721</v>
      </c>
      <c r="BA68" s="100">
        <f>'中情景（2001-2060, 2020RMB）'!BA68*$B$73</f>
        <v>14128.134709139695</v>
      </c>
      <c r="BB68" s="100">
        <f>'中情景（2001-2060, 2020RMB）'!BB68*$B$73</f>
        <v>14372.088325271005</v>
      </c>
      <c r="BC68" s="100">
        <f>'中情景（2001-2060, 2020RMB）'!BC68*$B$73</f>
        <v>14588.975880286593</v>
      </c>
      <c r="BD68" s="66">
        <f>'中情景（2001-2060, 2020RMB）'!BD68*$B$73</f>
        <v>14776.811887348458</v>
      </c>
      <c r="BE68" s="100">
        <f>'中情景（2001-2060, 2020RMB）'!BE68*$B$73</f>
        <v>14933.748189760907</v>
      </c>
      <c r="BF68" s="100">
        <f>'中情景（2001-2060, 2020RMB）'!BF68*$B$73</f>
        <v>15058.09995817536</v>
      </c>
      <c r="BG68" s="100">
        <f>'中情景（2001-2060, 2020RMB）'!BG68*$B$73</f>
        <v>15148.370933658669</v>
      </c>
      <c r="BH68" s="100">
        <f>'中情景（2001-2060, 2020RMB）'!BH68*$B$73</f>
        <v>15203.277452015613</v>
      </c>
      <c r="BI68" s="66">
        <f>'中情景（2001-2060, 2020RMB）'!BI68*$B$73</f>
        <v>15221.770777360169</v>
      </c>
    </row>
    <row r="69" spans="1:61" x14ac:dyDescent="0.2">
      <c r="A69" s="64" t="s">
        <v>114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'中情景（2001-2060, 2020RMB）'!K69*$B$73</f>
        <v>495.48926830977069</v>
      </c>
      <c r="L69" s="53">
        <f>'中情景（2001-2060, 2020RMB）'!L69*$B$73</f>
        <v>539.48207057701609</v>
      </c>
      <c r="M69" s="54">
        <f>'中情景（2001-2060, 2020RMB）'!M69*$B$73</f>
        <v>595.91667675895314</v>
      </c>
      <c r="N69" s="54">
        <f>'中情景（2001-2060, 2020RMB）'!N69*$B$73</f>
        <v>642.43158314400387</v>
      </c>
      <c r="O69" s="54">
        <f>'中情景（2001-2060, 2020RMB）'!O69*$B$73</f>
        <v>688.3885650364432</v>
      </c>
      <c r="P69" s="55">
        <f>'中情景（2001-2060, 2020RMB）'!P69*$B$73</f>
        <v>777.69517580396791</v>
      </c>
      <c r="Q69" s="53">
        <f>'中情景（2001-2060, 2020RMB）'!Q69*$B$73</f>
        <v>844.66363800570241</v>
      </c>
      <c r="R69" s="54">
        <f>'中情景（2001-2060, 2020RMB）'!R69*$B$73</f>
        <v>961.79317073129823</v>
      </c>
      <c r="S69" s="54">
        <f>'中情景（2001-2060, 2020RMB）'!S69*$B$73</f>
        <v>1023.5944734131891</v>
      </c>
      <c r="T69" s="54">
        <f>'中情景（2001-2060, 2020RMB）'!T69*$B$73</f>
        <v>1126.8994491473895</v>
      </c>
      <c r="U69" s="54">
        <f>'中情景（2001-2060, 2020RMB）'!U69*$B$73</f>
        <v>961.63541521511002</v>
      </c>
      <c r="V69" s="65">
        <f>'中情景（2001-2060, 2020RMB）'!V69*$B$73</f>
        <v>1026.6259112848011</v>
      </c>
      <c r="W69" s="100">
        <f>'中情景（2001-2060, 2020RMB）'!W69*$B$73</f>
        <v>1058.3835465412587</v>
      </c>
      <c r="X69" s="100">
        <f>'中情景（2001-2060, 2020RMB）'!X69*$B$73</f>
        <v>1085.3780702728593</v>
      </c>
      <c r="Y69" s="100">
        <f>'中情景（2001-2060, 2020RMB）'!Y69*$B$73</f>
        <v>1152.3074507810618</v>
      </c>
      <c r="Z69" s="66">
        <f>'中情景（2001-2060, 2020RMB）'!Z69*$B$73</f>
        <v>1236.9872432658703</v>
      </c>
      <c r="AA69" s="100">
        <f>'中情景（2001-2060, 2020RMB）'!AA69*$B$73</f>
        <v>1317.1111439078804</v>
      </c>
      <c r="AB69" s="100">
        <f>'中情景（2001-2060, 2020RMB）'!AB69*$B$73</f>
        <v>1388.5243214975822</v>
      </c>
      <c r="AC69" s="100">
        <f>'中情景（2001-2060, 2020RMB）'!AC69*$B$73</f>
        <v>1452.9899268495585</v>
      </c>
      <c r="AD69" s="100">
        <f>'中情景（2001-2060, 2020RMB）'!AD69*$B$73</f>
        <v>1513.0523081272067</v>
      </c>
      <c r="AE69" s="100">
        <f>'中情景（2001-2060, 2020RMB）'!AE69*$B$73</f>
        <v>1571.9245242095369</v>
      </c>
      <c r="AF69" s="65">
        <f>'中情景（2001-2060, 2020RMB）'!AF69*$B$73</f>
        <v>1632.6610690767404</v>
      </c>
      <c r="AG69" s="100">
        <f>'中情景（2001-2060, 2020RMB）'!AG69*$B$73</f>
        <v>1695.6304952081459</v>
      </c>
      <c r="AH69" s="100">
        <f>'中情景（2001-2060, 2020RMB）'!AH69*$B$73</f>
        <v>1760.4248005140212</v>
      </c>
      <c r="AI69" s="100">
        <f>'中情景（2001-2060, 2020RMB）'!AI69*$B$73</f>
        <v>1826.5646992373383</v>
      </c>
      <c r="AJ69" s="66">
        <f>'中情景（2001-2060, 2020RMB）'!AJ69*$B$73</f>
        <v>1893.4951994337484</v>
      </c>
      <c r="AK69" s="100">
        <f>'中情景（2001-2060, 2020RMB）'!AK69*$B$73</f>
        <v>1960.6663339969646</v>
      </c>
      <c r="AL69" s="100">
        <f>'中情景（2001-2060, 2020RMB）'!AL69*$B$73</f>
        <v>2027.8058742615799</v>
      </c>
      <c r="AM69" s="100">
        <f>'中情景（2001-2060, 2020RMB）'!AM69*$B$73</f>
        <v>2094.7087876208429</v>
      </c>
      <c r="AN69" s="100">
        <f>'中情景（2001-2060, 2020RMB）'!AN69*$B$73</f>
        <v>2161.1599781696705</v>
      </c>
      <c r="AO69" s="100">
        <f>'中情景（2001-2060, 2020RMB）'!AO69*$B$73</f>
        <v>2226.9350622853567</v>
      </c>
      <c r="AP69" s="65">
        <f>'中情景（2001-2060, 2020RMB）'!AP69*$B$73</f>
        <v>2291.801271404192</v>
      </c>
      <c r="AQ69" s="100">
        <f>'中情景（2001-2060, 2020RMB）'!AQ69*$B$73</f>
        <v>2355.5184818724988</v>
      </c>
      <c r="AR69" s="100">
        <f>'中情景（2001-2060, 2020RMB）'!AR69*$B$73</f>
        <v>2417.8403702121436</v>
      </c>
      <c r="AS69" s="100">
        <f>'中情景（2001-2060, 2020RMB）'!AS69*$B$73</f>
        <v>2478.5156905020722</v>
      </c>
      <c r="AT69" s="66">
        <f>'中情景（2001-2060, 2020RMB）'!AT69*$B$73</f>
        <v>2537.2896688555156</v>
      </c>
      <c r="AU69" s="100">
        <f>'中情景（2001-2060, 2020RMB）'!AU69*$B$73</f>
        <v>2593.9055081890556</v>
      </c>
      <c r="AV69" s="100">
        <f>'中情景（2001-2060, 2020RMB）'!AV69*$B$73</f>
        <v>2648.1059946578953</v>
      </c>
      <c r="AW69" s="100">
        <f>'中情景（2001-2060, 2020RMB）'!AW69*$B$73</f>
        <v>2699.6351952982209</v>
      </c>
      <c r="AX69" s="100">
        <f>'中情景（2001-2060, 2020RMB）'!AX69*$B$73</f>
        <v>2748.2402346018516</v>
      </c>
      <c r="AY69" s="100">
        <f>'中情景（2001-2060, 2020RMB）'!AY69*$B$73</f>
        <v>2793.6731359811743</v>
      </c>
      <c r="AZ69" s="65">
        <f>'中情景（2001-2060, 2020RMB）'!AZ69*$B$73</f>
        <v>2835.692712396467</v>
      </c>
      <c r="BA69" s="100">
        <f>'中情景（2001-2060, 2020RMB）'!BA69*$B$73</f>
        <v>2874.0664888476063</v>
      </c>
      <c r="BB69" s="100">
        <f>'中情景（2001-2060, 2020RMB）'!BB69*$B$73</f>
        <v>2908.5726380109973</v>
      </c>
      <c r="BC69" s="100">
        <f>'中情景（2001-2060, 2020RMB）'!BC69*$B$73</f>
        <v>2939.001909065672</v>
      </c>
      <c r="BD69" s="66">
        <f>'中情景（2001-2060, 2020RMB）'!BD69*$B$73</f>
        <v>2965.1595287324394</v>
      </c>
      <c r="BE69" s="100">
        <f>'中情景（2001-2060, 2020RMB）'!BE69*$B$73</f>
        <v>2986.8670527778208</v>
      </c>
      <c r="BF69" s="100">
        <f>'中情景（2001-2060, 2020RMB）'!BF69*$B$73</f>
        <v>3003.9641457403923</v>
      </c>
      <c r="BG69" s="100">
        <f>'中情景（2001-2060, 2020RMB）'!BG69*$B$73</f>
        <v>3016.3102664452554</v>
      </c>
      <c r="BH69" s="100">
        <f>'中情景（2001-2060, 2020RMB）'!BH69*$B$73</f>
        <v>3023.7862370054554</v>
      </c>
      <c r="BI69" s="66">
        <f>'中情景（2001-2060, 2020RMB）'!BI69*$B$73</f>
        <v>3026.2956734831128</v>
      </c>
    </row>
    <row r="70" spans="1:61" x14ac:dyDescent="0.2">
      <c r="A70" s="67" t="s">
        <v>115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'中情景（2001-2060, 2020RMB）'!K70*$B$73</f>
        <v>2856.6725234196342</v>
      </c>
      <c r="L70" s="58">
        <f>'中情景（2001-2060, 2020RMB）'!L70*$B$73</f>
        <v>2932.5284446200644</v>
      </c>
      <c r="M70" s="59">
        <f>'中情景（2001-2060, 2020RMB）'!M70*$B$73</f>
        <v>3187.413724976172</v>
      </c>
      <c r="N70" s="59">
        <f>'中情景（2001-2060, 2020RMB）'!N70*$B$73</f>
        <v>3367.9567735186633</v>
      </c>
      <c r="O70" s="59">
        <f>'中情景（2001-2060, 2020RMB）'!O70*$B$73</f>
        <v>3733.4943639751859</v>
      </c>
      <c r="P70" s="60">
        <f>'中情景（2001-2060, 2020RMB）'!P70*$B$73</f>
        <v>4368.9949883952995</v>
      </c>
      <c r="Q70" s="58">
        <f>'中情景（2001-2060, 2020RMB）'!Q70*$B$73</f>
        <v>5123.840619106315</v>
      </c>
      <c r="R70" s="59">
        <f>'中情景（2001-2060, 2020RMB）'!R70*$B$73</f>
        <v>5639.5856146204096</v>
      </c>
      <c r="S70" s="59">
        <f>'中情景（2001-2060, 2020RMB）'!S70*$B$73</f>
        <v>6157.7311458472932</v>
      </c>
      <c r="T70" s="59">
        <f>'中情景（2001-2060, 2020RMB）'!T70*$B$73</f>
        <v>6617.8928118752383</v>
      </c>
      <c r="U70" s="59">
        <f>'中情景（2001-2060, 2020RMB）'!U70*$B$73</f>
        <v>6785.6511288582524</v>
      </c>
      <c r="V70" s="68">
        <f>'中情景（2001-2060, 2020RMB）'!V70*$B$73</f>
        <v>7244.2478340572889</v>
      </c>
      <c r="W70" s="104">
        <f>'中情景（2001-2060, 2020RMB）'!W70*$B$73</f>
        <v>7468.3413211712659</v>
      </c>
      <c r="X70" s="104">
        <f>'中情景（2001-2060, 2020RMB）'!X70*$B$73</f>
        <v>7722.4325217958485</v>
      </c>
      <c r="Y70" s="104">
        <f>'中情景（2001-2060, 2020RMB）'!Y70*$B$73</f>
        <v>8360.2413927545185</v>
      </c>
      <c r="Z70" s="69">
        <f>'中情景（2001-2060, 2020RMB）'!Z70*$B$73</f>
        <v>9181.8553811692545</v>
      </c>
      <c r="AA70" s="104">
        <f>'中情景（2001-2060, 2020RMB）'!AA70*$B$73</f>
        <v>9971.0469758610197</v>
      </c>
      <c r="AB70" s="104">
        <f>'中情景（2001-2060, 2020RMB）'!AB70*$B$73</f>
        <v>10682.174850543555</v>
      </c>
      <c r="AC70" s="104">
        <f>'中情景（2001-2060, 2020RMB）'!AC70*$B$73</f>
        <v>11330.176478416424</v>
      </c>
      <c r="AD70" s="104">
        <f>'中情景（2001-2060, 2020RMB）'!AD70*$B$73</f>
        <v>11940.464026914246</v>
      </c>
      <c r="AE70" s="104">
        <f>'中情景（2001-2060, 2020RMB）'!AE70*$B$73</f>
        <v>12547.659897924808</v>
      </c>
      <c r="AF70" s="68">
        <f>'中情景（2001-2060, 2020RMB）'!AF70*$B$73</f>
        <v>13186.28829798781</v>
      </c>
      <c r="AG70" s="104">
        <f>'中情景（2001-2060, 2020RMB）'!AG70*$B$73</f>
        <v>13861.469476285411</v>
      </c>
      <c r="AH70" s="104">
        <f>'中情景（2001-2060, 2020RMB）'!AH70*$B$73</f>
        <v>14569.453632599785</v>
      </c>
      <c r="AI70" s="104">
        <f>'中情景（2001-2060, 2020RMB）'!AI70*$B$73</f>
        <v>15305.409470103588</v>
      </c>
      <c r="AJ70" s="69">
        <f>'中情景（2001-2060, 2020RMB）'!AJ70*$B$73</f>
        <v>16063.298982002489</v>
      </c>
      <c r="AK70" s="104">
        <f>'中情景（2001-2060, 2020RMB）'!AK70*$B$73</f>
        <v>16836.809935872825</v>
      </c>
      <c r="AL70" s="104">
        <f>'中情景（2001-2060, 2020RMB）'!AL70*$B$73</f>
        <v>17622.778762117712</v>
      </c>
      <c r="AM70" s="104">
        <f>'中情景（2001-2060, 2020RMB）'!AM70*$B$73</f>
        <v>18418.721639445492</v>
      </c>
      <c r="AN70" s="104">
        <f>'中情景（2001-2060, 2020RMB）'!AN70*$B$73</f>
        <v>19221.890456829209</v>
      </c>
      <c r="AO70" s="104">
        <f>'中情景（2001-2060, 2020RMB）'!AO70*$B$73</f>
        <v>20029.275112014868</v>
      </c>
      <c r="AP70" s="68">
        <f>'中情景（2001-2060, 2020RMB）'!AP70*$B$73</f>
        <v>20837.609192629319</v>
      </c>
      <c r="AQ70" s="104">
        <f>'中情景（2001-2060, 2020RMB）'!AQ70*$B$73</f>
        <v>21643.379307468473</v>
      </c>
      <c r="AR70" s="104">
        <f>'中情景（2001-2060, 2020RMB）'!AR70*$B$73</f>
        <v>22442.838299896961</v>
      </c>
      <c r="AS70" s="104">
        <f>'中情景（2001-2060, 2020RMB）'!AS70*$B$73</f>
        <v>23232.02253050905</v>
      </c>
      <c r="AT70" s="69">
        <f>'中情景（2001-2060, 2020RMB）'!AT70*$B$73</f>
        <v>24006.773362238564</v>
      </c>
      <c r="AU70" s="104">
        <f>'中情景（2001-2060, 2020RMB）'!AU70*$B$73</f>
        <v>24762.762918133925</v>
      </c>
      <c r="AV70" s="104">
        <f>'中情景（2001-2060, 2020RMB）'!AV70*$B$73</f>
        <v>25495.524110507668</v>
      </c>
      <c r="AW70" s="104">
        <f>'中情景（2001-2060, 2020RMB）'!AW70*$B$73</f>
        <v>26200.48486087588</v>
      </c>
      <c r="AX70" s="104">
        <f>'中情景（2001-2060, 2020RMB）'!AX70*$B$73</f>
        <v>26873.00634410081</v>
      </c>
      <c r="AY70" s="104">
        <f>'中情景（2001-2060, 2020RMB）'!AY70*$B$73</f>
        <v>27508.424998827675</v>
      </c>
      <c r="AZ70" s="68">
        <f>'中情景（2001-2060, 2020RMB）'!AZ70*$B$73</f>
        <v>28102.097951377324</v>
      </c>
      <c r="BA70" s="104">
        <f>'中情景（2001-2060, 2020RMB）'!BA70*$B$73</f>
        <v>28649.451403732368</v>
      </c>
      <c r="BB70" s="104">
        <f>'中情景（2001-2060, 2020RMB）'!BB70*$B$73</f>
        <v>29146.031440425711</v>
      </c>
      <c r="BC70" s="104">
        <f>'中情景（2001-2060, 2020RMB）'!BC70*$B$73</f>
        <v>29587.556616534763</v>
      </c>
      <c r="BD70" s="69">
        <f>'中情景（2001-2060, 2020RMB）'!BD70*$B$73</f>
        <v>29969.971602297766</v>
      </c>
      <c r="BE70" s="104">
        <f>'中情景（2001-2060, 2020RMB）'!BE70*$B$73</f>
        <v>30289.501081933846</v>
      </c>
      <c r="BF70" s="104">
        <f>'中情景（2001-2060, 2020RMB）'!BF70*$B$73</f>
        <v>30542.70303790109</v>
      </c>
      <c r="BG70" s="104">
        <f>'中情景（2001-2060, 2020RMB）'!BG70*$B$73</f>
        <v>30726.520499877475</v>
      </c>
      <c r="BH70" s="104">
        <f>'中情景（2001-2060, 2020RMB）'!BH70*$B$73</f>
        <v>30838.330802822071</v>
      </c>
      <c r="BI70" s="69">
        <f>'中情景（2001-2060, 2020RMB）'!BI70*$B$73</f>
        <v>30875.991382961238</v>
      </c>
    </row>
    <row r="73" spans="1:61" x14ac:dyDescent="0.2">
      <c r="A73" s="250" t="s">
        <v>276</v>
      </c>
      <c r="B73" s="251">
        <v>0.13774643545738699</v>
      </c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1"/>
      <c r="AI73" s="251"/>
      <c r="AJ73" s="251"/>
      <c r="AK73" s="251"/>
      <c r="AL73" s="251"/>
      <c r="AM73" s="251"/>
      <c r="AN73" s="251"/>
      <c r="AO73" s="251"/>
      <c r="AP73" s="251"/>
      <c r="AQ73" s="251"/>
      <c r="AR73" s="251"/>
      <c r="AS73" s="251"/>
      <c r="AT73" s="251"/>
      <c r="AU73" s="251"/>
      <c r="AV73" s="251"/>
      <c r="AW73" s="251"/>
      <c r="AX73" s="251"/>
      <c r="AY73" s="251"/>
      <c r="AZ73" s="251"/>
      <c r="BA73" s="251"/>
      <c r="BB73" s="251"/>
      <c r="BC73" s="251"/>
      <c r="BD73" s="251"/>
      <c r="BE73" s="251"/>
      <c r="BF73" s="251"/>
      <c r="BG73" s="251"/>
      <c r="BH73" s="251"/>
      <c r="BI73" s="251"/>
    </row>
    <row r="74" spans="1:61" x14ac:dyDescent="0.2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53"/>
      <c r="AC74" s="253"/>
      <c r="AD74" s="253"/>
      <c r="AE74" s="253"/>
      <c r="AF74" s="253"/>
      <c r="AG74" s="253"/>
      <c r="AH74" s="253"/>
      <c r="AI74" s="253"/>
      <c r="AJ74" s="253"/>
      <c r="AK74" s="253"/>
      <c r="AL74" s="253"/>
      <c r="AM74" s="253"/>
      <c r="AN74" s="253"/>
      <c r="AO74" s="253"/>
      <c r="AP74" s="253"/>
      <c r="AQ74" s="253"/>
      <c r="AR74" s="253"/>
      <c r="AS74" s="253"/>
      <c r="AT74" s="253"/>
      <c r="AU74" s="253"/>
      <c r="AV74" s="253"/>
      <c r="AW74" s="253"/>
      <c r="AX74" s="253"/>
      <c r="AY74" s="253"/>
      <c r="AZ74" s="253"/>
      <c r="BA74" s="253"/>
      <c r="BB74" s="253"/>
      <c r="BC74" s="253"/>
      <c r="BD74" s="253"/>
      <c r="BE74" s="253"/>
      <c r="BF74" s="253"/>
      <c r="BG74" s="253"/>
      <c r="BH74" s="253"/>
      <c r="BI74" s="253"/>
    </row>
    <row r="75" spans="1:61" x14ac:dyDescent="0.2">
      <c r="A75" s="252"/>
    </row>
    <row r="78" spans="1:61" x14ac:dyDescent="0.2">
      <c r="A78" s="254" t="s">
        <v>277</v>
      </c>
      <c r="B78" s="255">
        <f>B13</f>
        <v>11360.305148771144</v>
      </c>
      <c r="C78" s="256">
        <f t="shared" ref="C78:BI80" si="0">C13</f>
        <v>12298.062693286282</v>
      </c>
      <c r="D78" s="256">
        <f t="shared" si="0"/>
        <v>13884.790875628891</v>
      </c>
      <c r="E78" s="256">
        <f t="shared" si="0"/>
        <v>15422.095104095906</v>
      </c>
      <c r="F78" s="256">
        <f t="shared" si="0"/>
        <v>17592.823233998242</v>
      </c>
      <c r="G78" s="256">
        <f t="shared" si="0"/>
        <v>20024.670878731729</v>
      </c>
      <c r="H78" s="256">
        <f t="shared" si="0"/>
        <v>22498.315163918967</v>
      </c>
      <c r="I78" s="256">
        <f t="shared" si="0"/>
        <v>24625.937654813672</v>
      </c>
      <c r="J78" s="256">
        <f t="shared" si="0"/>
        <v>25871.065445139207</v>
      </c>
      <c r="K78" s="256">
        <f t="shared" si="0"/>
        <v>28934.018460247236</v>
      </c>
      <c r="L78" s="256">
        <f t="shared" si="0"/>
        <v>31652.799458352747</v>
      </c>
      <c r="M78" s="256">
        <f t="shared" si="0"/>
        <v>33124.32229745431</v>
      </c>
      <c r="N78" s="256">
        <f t="shared" si="0"/>
        <v>34518.444056519606</v>
      </c>
      <c r="O78" s="256">
        <f t="shared" si="0"/>
        <v>35827.085847351853</v>
      </c>
      <c r="P78" s="256">
        <f t="shared" si="0"/>
        <v>36086.373868234325</v>
      </c>
      <c r="Q78" s="256">
        <f t="shared" si="0"/>
        <v>37149.335570071082</v>
      </c>
      <c r="R78" s="256">
        <f t="shared" si="0"/>
        <v>39938.398266727323</v>
      </c>
      <c r="S78" s="256">
        <f t="shared" si="0"/>
        <v>42210.749247921012</v>
      </c>
      <c r="T78" s="256">
        <f t="shared" si="0"/>
        <v>43185.307729585511</v>
      </c>
      <c r="U78" s="256">
        <f t="shared" si="0"/>
        <v>43101.259119279217</v>
      </c>
      <c r="V78" s="256">
        <f t="shared" si="0"/>
        <v>49064.409191140723</v>
      </c>
      <c r="W78" s="256">
        <f t="shared" si="0"/>
        <v>51734.614096336591</v>
      </c>
      <c r="X78" s="256">
        <f t="shared" si="0"/>
        <v>52621.584237688374</v>
      </c>
      <c r="Y78" s="256">
        <f t="shared" si="0"/>
        <v>54817.02456321221</v>
      </c>
      <c r="Z78" s="256">
        <f t="shared" si="0"/>
        <v>57586.480216608106</v>
      </c>
      <c r="AA78" s="256">
        <f t="shared" si="0"/>
        <v>60196.904342194073</v>
      </c>
      <c r="AB78" s="256">
        <f t="shared" si="0"/>
        <v>62505.066894209041</v>
      </c>
      <c r="AC78" s="256">
        <f t="shared" si="0"/>
        <v>64560.134366897844</v>
      </c>
      <c r="AD78" s="256">
        <f t="shared" si="0"/>
        <v>66436.51258711495</v>
      </c>
      <c r="AE78" s="256">
        <f t="shared" si="0"/>
        <v>68229.676191116421</v>
      </c>
      <c r="AF78" s="256">
        <f t="shared" si="0"/>
        <v>70032.727373609247</v>
      </c>
      <c r="AG78" s="256">
        <f t="shared" si="0"/>
        <v>71862.040200833799</v>
      </c>
      <c r="AH78" s="256">
        <f t="shared" si="0"/>
        <v>73711.151907437641</v>
      </c>
      <c r="AI78" s="256">
        <f t="shared" si="0"/>
        <v>75569.706391698302</v>
      </c>
      <c r="AJ78" s="256">
        <f t="shared" si="0"/>
        <v>77421.907551720418</v>
      </c>
      <c r="AK78" s="256">
        <f t="shared" si="0"/>
        <v>79249.396760280069</v>
      </c>
      <c r="AL78" s="256">
        <f t="shared" si="0"/>
        <v>81044.957704335684</v>
      </c>
      <c r="AM78" s="256">
        <f t="shared" si="0"/>
        <v>82804.687332383895</v>
      </c>
      <c r="AN78" s="256">
        <f t="shared" si="0"/>
        <v>84524.625785954762</v>
      </c>
      <c r="AO78" s="256">
        <f t="shared" si="0"/>
        <v>86200.754322244378</v>
      </c>
      <c r="AP78" s="256">
        <f t="shared" si="0"/>
        <v>87828.997943608483</v>
      </c>
      <c r="AQ78" s="256">
        <f t="shared" si="0"/>
        <v>89405.233006724782</v>
      </c>
      <c r="AR78" s="256">
        <f t="shared" si="0"/>
        <v>90925.299948083455</v>
      </c>
      <c r="AS78" s="256">
        <f t="shared" si="0"/>
        <v>92385.021144138998</v>
      </c>
      <c r="AT78" s="256">
        <f t="shared" si="0"/>
        <v>93780.223824939007</v>
      </c>
      <c r="AU78" s="256">
        <f t="shared" si="0"/>
        <v>95106.76787875939</v>
      </c>
      <c r="AV78" s="256">
        <f t="shared" si="0"/>
        <v>96360.578320379514</v>
      </c>
      <c r="AW78" s="256">
        <f t="shared" si="0"/>
        <v>97537.682144391874</v>
      </c>
      <c r="AX78" s="256">
        <f t="shared" si="0"/>
        <v>98634.249244098843</v>
      </c>
      <c r="AY78" s="256">
        <f t="shared" si="0"/>
        <v>99646.637042685295</v>
      </c>
      <c r="AZ78" s="256">
        <f t="shared" si="0"/>
        <v>100571.43845328059</v>
      </c>
      <c r="BA78" s="256">
        <f t="shared" si="0"/>
        <v>101405.53275557811</v>
      </c>
      <c r="BB78" s="256">
        <f t="shared" si="0"/>
        <v>102146.13894705368</v>
      </c>
      <c r="BC78" s="256">
        <f t="shared" si="0"/>
        <v>102790.87109581353</v>
      </c>
      <c r="BD78" s="256">
        <f t="shared" si="0"/>
        <v>103337.79519027997</v>
      </c>
      <c r="BE78" s="256">
        <f t="shared" si="0"/>
        <v>103785.48695032249</v>
      </c>
      <c r="BF78" s="256">
        <f t="shared" si="0"/>
        <v>104133.09003859156</v>
      </c>
      <c r="BG78" s="256">
        <f t="shared" si="0"/>
        <v>104380.37409478321</v>
      </c>
      <c r="BH78" s="256">
        <f t="shared" si="0"/>
        <v>104527.79201591552</v>
      </c>
      <c r="BI78" s="257">
        <f t="shared" si="0"/>
        <v>104576.53593037424</v>
      </c>
    </row>
    <row r="79" spans="1:61" x14ac:dyDescent="0.2">
      <c r="A79" s="258" t="s">
        <v>278</v>
      </c>
      <c r="B79" s="36"/>
      <c r="C79" s="259"/>
      <c r="D79" s="259"/>
      <c r="E79" s="259"/>
      <c r="F79" s="259"/>
      <c r="G79" s="259"/>
      <c r="H79" s="259"/>
      <c r="I79" s="51">
        <f>I14</f>
        <v>1608.2848584278597</v>
      </c>
      <c r="J79" s="51">
        <f t="shared" si="0"/>
        <v>1651.0989121675054</v>
      </c>
      <c r="K79" s="51">
        <f t="shared" si="0"/>
        <v>1879.1923219537205</v>
      </c>
      <c r="L79" s="51">
        <f t="shared" si="0"/>
        <v>2105.4222125807664</v>
      </c>
      <c r="M79" s="51">
        <f t="shared" si="0"/>
        <v>2200.7748797618237</v>
      </c>
      <c r="N79" s="51">
        <f t="shared" si="0"/>
        <v>2209.8174876911885</v>
      </c>
      <c r="O79" s="51">
        <f t="shared" si="0"/>
        <v>2171.579848017881</v>
      </c>
      <c r="P79" s="51">
        <f t="shared" si="0"/>
        <v>2099.3377117375903</v>
      </c>
      <c r="Q79" s="51">
        <f t="shared" si="0"/>
        <v>2017.9816653801363</v>
      </c>
      <c r="R79" s="51">
        <f t="shared" si="0"/>
        <v>1999.7266103568845</v>
      </c>
      <c r="S79" s="51">
        <f t="shared" si="0"/>
        <v>2034.9296418416018</v>
      </c>
      <c r="T79" s="51">
        <f t="shared" si="0"/>
        <v>2069.922408755594</v>
      </c>
      <c r="U79" s="51">
        <f t="shared" si="0"/>
        <v>2036.4097192215513</v>
      </c>
      <c r="V79" s="51">
        <f t="shared" si="0"/>
        <v>2262.3473207375118</v>
      </c>
      <c r="W79" s="51">
        <f t="shared" si="0"/>
        <v>2479.7197729678542</v>
      </c>
      <c r="X79" s="51">
        <f t="shared" si="0"/>
        <v>2511.2309860125029</v>
      </c>
      <c r="Y79" s="51">
        <f t="shared" si="0"/>
        <v>2588.1718233453075</v>
      </c>
      <c r="Z79" s="51">
        <f t="shared" si="0"/>
        <v>2683.5107932193919</v>
      </c>
      <c r="AA79" s="51">
        <f t="shared" si="0"/>
        <v>2772.4676776274318</v>
      </c>
      <c r="AB79" s="51">
        <f t="shared" si="0"/>
        <v>2849.7215359028496</v>
      </c>
      <c r="AC79" s="51">
        <f t="shared" si="0"/>
        <v>2915.4038488374872</v>
      </c>
      <c r="AD79" s="51">
        <f t="shared" si="0"/>
        <v>2969.9077854831244</v>
      </c>
      <c r="AE79" s="51">
        <f t="shared" si="0"/>
        <v>3013.8576001694751</v>
      </c>
      <c r="AF79" s="51">
        <f t="shared" si="0"/>
        <v>3048.0092725979275</v>
      </c>
      <c r="AG79" s="51">
        <f t="shared" si="0"/>
        <v>3073.0148880116817</v>
      </c>
      <c r="AH79" s="51">
        <f t="shared" si="0"/>
        <v>3089.5810693759977</v>
      </c>
      <c r="AI79" s="51">
        <f t="shared" si="0"/>
        <v>3098.509289367576</v>
      </c>
      <c r="AJ79" s="51">
        <f t="shared" si="0"/>
        <v>3100.6733097999718</v>
      </c>
      <c r="AK79" s="51">
        <f t="shared" si="0"/>
        <v>3096.9198825791364</v>
      </c>
      <c r="AL79" s="51">
        <f t="shared" si="0"/>
        <v>3087.8168116608399</v>
      </c>
      <c r="AM79" s="51">
        <f t="shared" si="0"/>
        <v>3073.8774810392688</v>
      </c>
      <c r="AN79" s="51">
        <f t="shared" si="0"/>
        <v>3055.6310833305261</v>
      </c>
      <c r="AO79" s="51">
        <f t="shared" si="0"/>
        <v>3033.6152308814153</v>
      </c>
      <c r="AP79" s="51">
        <f t="shared" si="0"/>
        <v>3008.3693486732477</v>
      </c>
      <c r="AQ79" s="51">
        <f t="shared" si="0"/>
        <v>2980.4289098320564</v>
      </c>
      <c r="AR79" s="51">
        <f t="shared" si="0"/>
        <v>2950.3205470886423</v>
      </c>
      <c r="AS79" s="51">
        <f t="shared" si="0"/>
        <v>2918.5580495489344</v>
      </c>
      <c r="AT79" s="51">
        <f t="shared" si="0"/>
        <v>2885.6392339705026</v>
      </c>
      <c r="AU79" s="51">
        <f t="shared" si="0"/>
        <v>2852.0436635387155</v>
      </c>
      <c r="AV79" s="51">
        <f t="shared" si="0"/>
        <v>2818.2311748778479</v>
      </c>
      <c r="AW79" s="51">
        <f t="shared" si="0"/>
        <v>2784.6411655755719</v>
      </c>
      <c r="AX79" s="51">
        <f t="shared" si="0"/>
        <v>2751.6925896099651</v>
      </c>
      <c r="AY79" s="51">
        <f t="shared" si="0"/>
        <v>2719.7846064527985</v>
      </c>
      <c r="AZ79" s="51">
        <f t="shared" si="0"/>
        <v>2689.2978309597565</v>
      </c>
      <c r="BA79" s="51">
        <f t="shared" si="0"/>
        <v>2660.5961351249612</v>
      </c>
      <c r="BB79" s="51">
        <f t="shared" si="0"/>
        <v>2634.0289590710886</v>
      </c>
      <c r="BC79" s="51">
        <f t="shared" si="0"/>
        <v>2609.9340970086669</v>
      </c>
      <c r="BD79" s="51">
        <f t="shared" si="0"/>
        <v>2588.6409341273625</v>
      </c>
      <c r="BE79" s="51">
        <f t="shared" si="0"/>
        <v>2570.4741223514629</v>
      </c>
      <c r="BF79" s="51">
        <f t="shared" si="0"/>
        <v>2555.7576965619651</v>
      </c>
      <c r="BG79" s="51">
        <f t="shared" si="0"/>
        <v>2544.819648319296</v>
      </c>
      <c r="BH79" s="51">
        <f t="shared" si="0"/>
        <v>2537.996991489872</v>
      </c>
      <c r="BI79" s="52">
        <f t="shared" si="0"/>
        <v>2535.6413737940402</v>
      </c>
    </row>
    <row r="80" spans="1:61" x14ac:dyDescent="0.2">
      <c r="A80" s="260" t="s">
        <v>279</v>
      </c>
      <c r="B80" s="40"/>
      <c r="I80" s="54">
        <f t="shared" ref="I80" si="1">I15</f>
        <v>1691.9642035906934</v>
      </c>
      <c r="J80" s="54">
        <f t="shared" si="0"/>
        <v>1680.8699560030407</v>
      </c>
      <c r="K80" s="54">
        <f t="shared" si="0"/>
        <v>1629.0528811988204</v>
      </c>
      <c r="L80" s="54">
        <f t="shared" si="0"/>
        <v>1645.1568841099402</v>
      </c>
      <c r="M80" s="54">
        <f t="shared" si="0"/>
        <v>1616.2967364381511</v>
      </c>
      <c r="N80" s="54">
        <f t="shared" si="0"/>
        <v>1570.7335794601238</v>
      </c>
      <c r="O80" s="54">
        <f t="shared" si="0"/>
        <v>1558.6134131412034</v>
      </c>
      <c r="P80" s="54">
        <f t="shared" si="0"/>
        <v>1540.772253083157</v>
      </c>
      <c r="Q80" s="54">
        <f t="shared" si="0"/>
        <v>1502.1130367157548</v>
      </c>
      <c r="R80" s="54">
        <f t="shared" si="0"/>
        <v>1479.4019047376719</v>
      </c>
      <c r="S80" s="54">
        <f t="shared" si="0"/>
        <v>1502.499103959708</v>
      </c>
      <c r="T80" s="54">
        <f t="shared" si="0"/>
        <v>1502.2602870929002</v>
      </c>
      <c r="U80" s="54">
        <f t="shared" si="0"/>
        <v>1460.4994252894223</v>
      </c>
      <c r="V80" s="54">
        <f t="shared" si="0"/>
        <v>1579.9619826365199</v>
      </c>
      <c r="W80" s="54">
        <f t="shared" si="0"/>
        <v>1694.8545592328228</v>
      </c>
      <c r="X80" s="54">
        <f t="shared" si="0"/>
        <v>1706.2383412463837</v>
      </c>
      <c r="Y80" s="54">
        <f t="shared" si="0"/>
        <v>1734.7089359266158</v>
      </c>
      <c r="Z80" s="54">
        <f t="shared" si="0"/>
        <v>1771.7029022629911</v>
      </c>
      <c r="AA80" s="54">
        <f t="shared" si="0"/>
        <v>1809.4989459751675</v>
      </c>
      <c r="AB80" s="54">
        <f t="shared" si="0"/>
        <v>1845.3004440283846</v>
      </c>
      <c r="AC80" s="54">
        <f t="shared" si="0"/>
        <v>1877.5149311348175</v>
      </c>
      <c r="AD80" s="54">
        <f t="shared" si="0"/>
        <v>1904.4673065535642</v>
      </c>
      <c r="AE80" s="54">
        <f t="shared" si="0"/>
        <v>1924.437009374697</v>
      </c>
      <c r="AF80" s="54">
        <f t="shared" si="0"/>
        <v>1936.2399038723736</v>
      </c>
      <c r="AG80" s="54">
        <f t="shared" si="0"/>
        <v>1940.8907158126879</v>
      </c>
      <c r="AH80" s="54">
        <f t="shared" si="0"/>
        <v>1940.0351377307393</v>
      </c>
      <c r="AI80" s="54">
        <f t="shared" si="0"/>
        <v>1935.3737779514531</v>
      </c>
      <c r="AJ80" s="54">
        <f t="shared" si="0"/>
        <v>1928.6214784789388</v>
      </c>
      <c r="AK80" s="54">
        <f t="shared" si="0"/>
        <v>1921.2104122433593</v>
      </c>
      <c r="AL80" s="54">
        <f t="shared" si="0"/>
        <v>1913.4739155003513</v>
      </c>
      <c r="AM80" s="54">
        <f t="shared" si="0"/>
        <v>1905.4716366670448</v>
      </c>
      <c r="AN80" s="54">
        <f t="shared" si="0"/>
        <v>1897.2624190823874</v>
      </c>
      <c r="AO80" s="54">
        <f t="shared" si="0"/>
        <v>1888.9042299556008</v>
      </c>
      <c r="AP80" s="54">
        <f t="shared" si="0"/>
        <v>1880.4541071336107</v>
      </c>
      <c r="AQ80" s="54">
        <f t="shared" si="0"/>
        <v>1871.9681232548078</v>
      </c>
      <c r="AR80" s="54">
        <f t="shared" si="0"/>
        <v>1863.5013668194267</v>
      </c>
      <c r="AS80" s="54">
        <f t="shared" si="0"/>
        <v>1855.107939684166</v>
      </c>
      <c r="AT80" s="54">
        <f t="shared" si="0"/>
        <v>1846.8409704795167</v>
      </c>
      <c r="AU80" s="54">
        <f t="shared" si="0"/>
        <v>1838.7526434529138</v>
      </c>
      <c r="AV80" s="54">
        <f t="shared" si="0"/>
        <v>1830.8942422577873</v>
      </c>
      <c r="AW80" s="54">
        <f t="shared" si="0"/>
        <v>1823.3162082378469</v>
      </c>
      <c r="AX80" s="54">
        <f t="shared" si="0"/>
        <v>1816.0682127969178</v>
      </c>
      <c r="AY80" s="54">
        <f t="shared" si="0"/>
        <v>1809.1992434965464</v>
      </c>
      <c r="AZ80" s="54">
        <f t="shared" si="0"/>
        <v>1802.7577035865402</v>
      </c>
      <c r="BA80" s="54">
        <f t="shared" si="0"/>
        <v>1796.7915247467515</v>
      </c>
      <c r="BB80" s="54">
        <f t="shared" si="0"/>
        <v>1791.3482929019497</v>
      </c>
      <c r="BC80" s="54">
        <f t="shared" si="0"/>
        <v>1786.475387065308</v>
      </c>
      <c r="BD80" s="54">
        <f t="shared" si="0"/>
        <v>1782.2201312699012</v>
      </c>
      <c r="BE80" s="54">
        <f t="shared" si="0"/>
        <v>1778.6299597619761</v>
      </c>
      <c r="BF80" s="54">
        <f t="shared" si="0"/>
        <v>1775.7525957548548</v>
      </c>
      <c r="BG80" s="54">
        <f t="shared" si="0"/>
        <v>1773.6362441788722</v>
      </c>
      <c r="BH80" s="54">
        <f t="shared" si="0"/>
        <v>1772.3297990114797</v>
      </c>
      <c r="BI80" s="55">
        <f t="shared" si="0"/>
        <v>1771.8830659334328</v>
      </c>
    </row>
    <row r="81" spans="1:61" x14ac:dyDescent="0.2">
      <c r="A81" s="260" t="s">
        <v>280</v>
      </c>
      <c r="B81" s="40"/>
      <c r="I81" s="54">
        <f>I16+I17</f>
        <v>461.97504430714594</v>
      </c>
      <c r="J81" s="54">
        <f t="shared" ref="J81:BI81" si="2">J16+J17</f>
        <v>539.30689229828624</v>
      </c>
      <c r="K81" s="54">
        <f t="shared" si="2"/>
        <v>612.89930133806774</v>
      </c>
      <c r="L81" s="54">
        <f t="shared" si="2"/>
        <v>697.13326073626968</v>
      </c>
      <c r="M81" s="54">
        <f t="shared" si="2"/>
        <v>787.98266440397038</v>
      </c>
      <c r="N81" s="54">
        <f t="shared" si="2"/>
        <v>846.74247191151085</v>
      </c>
      <c r="O81" s="54">
        <f t="shared" si="2"/>
        <v>889.23816899073245</v>
      </c>
      <c r="P81" s="54">
        <f t="shared" si="2"/>
        <v>869.65121887680755</v>
      </c>
      <c r="Q81" s="54">
        <f t="shared" si="2"/>
        <v>840.84215326483059</v>
      </c>
      <c r="R81" s="54">
        <f t="shared" si="2"/>
        <v>824.9623680408763</v>
      </c>
      <c r="S81" s="54">
        <f t="shared" si="2"/>
        <v>800.03282171269313</v>
      </c>
      <c r="T81" s="54">
        <f t="shared" si="2"/>
        <v>814.98449384399464</v>
      </c>
      <c r="U81" s="54">
        <f t="shared" si="2"/>
        <v>779.56559972921377</v>
      </c>
      <c r="V81" s="54">
        <f t="shared" si="2"/>
        <v>824.91563116752479</v>
      </c>
      <c r="W81" s="54">
        <f t="shared" si="2"/>
        <v>924.98677110439587</v>
      </c>
      <c r="X81" s="54">
        <f t="shared" si="2"/>
        <v>924.03023158043675</v>
      </c>
      <c r="Y81" s="54">
        <f t="shared" si="2"/>
        <v>922.87160163719682</v>
      </c>
      <c r="Z81" s="54">
        <f t="shared" si="2"/>
        <v>924.05126333892747</v>
      </c>
      <c r="AA81" s="54">
        <f t="shared" si="2"/>
        <v>929.41566173763647</v>
      </c>
      <c r="AB81" s="54">
        <f t="shared" si="2"/>
        <v>938.22990472908123</v>
      </c>
      <c r="AC81" s="54">
        <f t="shared" si="2"/>
        <v>949.11884878290459</v>
      </c>
      <c r="AD81" s="54">
        <f t="shared" si="2"/>
        <v>960.67251555404937</v>
      </c>
      <c r="AE81" s="54">
        <f t="shared" si="2"/>
        <v>971.42227889320429</v>
      </c>
      <c r="AF81" s="54">
        <f t="shared" si="2"/>
        <v>980.06999960612893</v>
      </c>
      <c r="AG81" s="54">
        <f t="shared" si="2"/>
        <v>986.20988906175353</v>
      </c>
      <c r="AH81" s="54">
        <f t="shared" si="2"/>
        <v>989.67736819404172</v>
      </c>
      <c r="AI81" s="54">
        <f t="shared" si="2"/>
        <v>990.32722236666291</v>
      </c>
      <c r="AJ81" s="54">
        <f t="shared" si="2"/>
        <v>988.03723385016849</v>
      </c>
      <c r="AK81" s="54">
        <f t="shared" si="2"/>
        <v>982.7734980047926</v>
      </c>
      <c r="AL81" s="54">
        <f t="shared" si="2"/>
        <v>974.77505369119899</v>
      </c>
      <c r="AM81" s="54">
        <f t="shared" si="2"/>
        <v>964.35927694680572</v>
      </c>
      <c r="AN81" s="54">
        <f t="shared" si="2"/>
        <v>951.85205391889826</v>
      </c>
      <c r="AO81" s="54">
        <f t="shared" si="2"/>
        <v>937.5810511272125</v>
      </c>
      <c r="AP81" s="54">
        <f t="shared" si="2"/>
        <v>921.86988124701088</v>
      </c>
      <c r="AQ81" s="54">
        <f t="shared" si="2"/>
        <v>905.03322501531397</v>
      </c>
      <c r="AR81" s="54">
        <f t="shared" si="2"/>
        <v>887.37292658094361</v>
      </c>
      <c r="AS81" s="54">
        <f t="shared" si="2"/>
        <v>869.17504359027316</v>
      </c>
      <c r="AT81" s="54">
        <f t="shared" si="2"/>
        <v>850.70780499300622</v>
      </c>
      <c r="AU81" s="54">
        <f t="shared" si="2"/>
        <v>832.22040892922541</v>
      </c>
      <c r="AV81" s="54">
        <f t="shared" si="2"/>
        <v>813.94257969475575</v>
      </c>
      <c r="AW81" s="54">
        <f t="shared" si="2"/>
        <v>796.08479598024041</v>
      </c>
      <c r="AX81" s="54">
        <f t="shared" si="2"/>
        <v>778.83910148261361</v>
      </c>
      <c r="AY81" s="54">
        <f t="shared" si="2"/>
        <v>762.3804126735763</v>
      </c>
      <c r="AZ81" s="54">
        <f t="shared" si="2"/>
        <v>746.8682460716301</v>
      </c>
      <c r="BA81" s="54">
        <f t="shared" si="2"/>
        <v>732.44879797402928</v>
      </c>
      <c r="BB81" s="54">
        <f t="shared" si="2"/>
        <v>719.25732256073297</v>
      </c>
      <c r="BC81" s="54">
        <f t="shared" si="2"/>
        <v>707.42076904116198</v>
      </c>
      <c r="BD81" s="54">
        <f t="shared" si="2"/>
        <v>697.06065471658997</v>
      </c>
      <c r="BE81" s="54">
        <f t="shared" si="2"/>
        <v>688.29616831551675</v>
      </c>
      <c r="BF81" s="54">
        <f t="shared" si="2"/>
        <v>681.24751677909114</v>
      </c>
      <c r="BG81" s="54">
        <f t="shared" si="2"/>
        <v>676.03954911102073</v>
      </c>
      <c r="BH81" s="54">
        <f t="shared" si="2"/>
        <v>672.80571349564013</v>
      </c>
      <c r="BI81" s="55">
        <f t="shared" si="2"/>
        <v>671.69242945011092</v>
      </c>
    </row>
    <row r="82" spans="1:61" x14ac:dyDescent="0.2">
      <c r="A82" s="260" t="s">
        <v>281</v>
      </c>
      <c r="B82" s="40"/>
      <c r="I82" s="54">
        <f>I18+I19+I20</f>
        <v>188.3346119683618</v>
      </c>
      <c r="J82" s="54">
        <f t="shared" ref="J82:BI82" si="3">J18+J19+J20</f>
        <v>214.70342317481749</v>
      </c>
      <c r="K82" s="54">
        <f t="shared" si="3"/>
        <v>251.56475822637498</v>
      </c>
      <c r="L82" s="54">
        <f t="shared" si="3"/>
        <v>292.08518704151152</v>
      </c>
      <c r="M82" s="54">
        <f t="shared" si="3"/>
        <v>311.08586603752508</v>
      </c>
      <c r="N82" s="54">
        <f t="shared" si="3"/>
        <v>322.17631259331768</v>
      </c>
      <c r="O82" s="54">
        <f t="shared" si="3"/>
        <v>318.56814556928987</v>
      </c>
      <c r="P82" s="54">
        <f t="shared" si="3"/>
        <v>300.29256631472447</v>
      </c>
      <c r="Q82" s="54">
        <f t="shared" si="3"/>
        <v>286.41109626760812</v>
      </c>
      <c r="R82" s="54">
        <f t="shared" si="3"/>
        <v>306.71509543851101</v>
      </c>
      <c r="S82" s="54">
        <f t="shared" si="3"/>
        <v>333.28245206526765</v>
      </c>
      <c r="T82" s="54">
        <f t="shared" si="3"/>
        <v>348.95326179918055</v>
      </c>
      <c r="U82" s="54">
        <f t="shared" si="3"/>
        <v>317.85993717896542</v>
      </c>
      <c r="V82" s="54">
        <f t="shared" si="3"/>
        <v>353.02230805270131</v>
      </c>
      <c r="W82" s="54">
        <f t="shared" si="3"/>
        <v>370.00171069210728</v>
      </c>
      <c r="X82" s="54">
        <f t="shared" si="3"/>
        <v>374.39483207393948</v>
      </c>
      <c r="Y82" s="54">
        <f t="shared" si="3"/>
        <v>386.01037374511355</v>
      </c>
      <c r="Z82" s="54">
        <f t="shared" si="3"/>
        <v>402.28236924635002</v>
      </c>
      <c r="AA82" s="54">
        <f t="shared" si="3"/>
        <v>420.00295538097311</v>
      </c>
      <c r="AB82" s="54">
        <f t="shared" si="3"/>
        <v>438.09489640322886</v>
      </c>
      <c r="AC82" s="54">
        <f t="shared" si="3"/>
        <v>456.33692937432301</v>
      </c>
      <c r="AD82" s="54">
        <f t="shared" si="3"/>
        <v>474.67494901163946</v>
      </c>
      <c r="AE82" s="54">
        <f t="shared" si="3"/>
        <v>493.20956254645091</v>
      </c>
      <c r="AF82" s="54">
        <f t="shared" si="3"/>
        <v>512.11696275311249</v>
      </c>
      <c r="AG82" s="54">
        <f t="shared" si="3"/>
        <v>531.34407283894063</v>
      </c>
      <c r="AH82" s="54">
        <f t="shared" si="3"/>
        <v>550.7343471934953</v>
      </c>
      <c r="AI82" s="54">
        <f t="shared" si="3"/>
        <v>570.08748752680924</v>
      </c>
      <c r="AJ82" s="54">
        <f t="shared" si="3"/>
        <v>589.15496615596635</v>
      </c>
      <c r="AK82" s="54">
        <f t="shared" si="3"/>
        <v>607.68777882858649</v>
      </c>
      <c r="AL82" s="54">
        <f t="shared" si="3"/>
        <v>625.60499152932937</v>
      </c>
      <c r="AM82" s="54">
        <f t="shared" si="3"/>
        <v>642.87313120531678</v>
      </c>
      <c r="AN82" s="54">
        <f t="shared" si="3"/>
        <v>659.45997467792358</v>
      </c>
      <c r="AO82" s="54">
        <f t="shared" si="3"/>
        <v>675.33455743971604</v>
      </c>
      <c r="AP82" s="54">
        <f t="shared" si="3"/>
        <v>690.46731742720874</v>
      </c>
      <c r="AQ82" s="54">
        <f t="shared" si="3"/>
        <v>704.83035735477449</v>
      </c>
      <c r="AR82" s="54">
        <f t="shared" si="3"/>
        <v>718.39780493706371</v>
      </c>
      <c r="AS82" s="54">
        <f t="shared" si="3"/>
        <v>731.14624777385029</v>
      </c>
      <c r="AT82" s="54">
        <f t="shared" si="3"/>
        <v>743.05521871080714</v>
      </c>
      <c r="AU82" s="54">
        <f t="shared" si="3"/>
        <v>754.10770794567134</v>
      </c>
      <c r="AV82" s="54">
        <f t="shared" si="3"/>
        <v>764.290679803628</v>
      </c>
      <c r="AW82" s="54">
        <f t="shared" si="3"/>
        <v>773.59557471965854</v>
      </c>
      <c r="AX82" s="54">
        <f t="shared" si="3"/>
        <v>782.01878029913053</v>
      </c>
      <c r="AY82" s="54">
        <f t="shared" si="3"/>
        <v>789.56205915332907</v>
      </c>
      <c r="AZ82" s="54">
        <f t="shared" si="3"/>
        <v>796.23292532210826</v>
      </c>
      <c r="BA82" s="54">
        <f t="shared" si="3"/>
        <v>802.04496533188933</v>
      </c>
      <c r="BB82" s="54">
        <f t="shared" si="3"/>
        <v>807.01810416347791</v>
      </c>
      <c r="BC82" s="54">
        <f t="shared" si="3"/>
        <v>811.17882053219842</v>
      </c>
      <c r="BD82" s="54">
        <f t="shared" si="3"/>
        <v>814.56031986718449</v>
      </c>
      <c r="BE82" s="54">
        <f t="shared" si="3"/>
        <v>817.20267721685582</v>
      </c>
      <c r="BF82" s="54">
        <f t="shared" si="3"/>
        <v>819.15296604675075</v>
      </c>
      <c r="BG82" s="54">
        <f t="shared" si="3"/>
        <v>820.46539262360943</v>
      </c>
      <c r="BH82" s="54">
        <f t="shared" si="3"/>
        <v>821.20145953298072</v>
      </c>
      <c r="BI82" s="55">
        <f t="shared" si="3"/>
        <v>821.43018604669351</v>
      </c>
    </row>
    <row r="83" spans="1:61" x14ac:dyDescent="0.2">
      <c r="A83" s="260" t="s">
        <v>282</v>
      </c>
      <c r="B83" s="40"/>
      <c r="I83" s="54">
        <f>I21+I22+I23+I24</f>
        <v>2454.8371613017289</v>
      </c>
      <c r="J83" s="54">
        <f t="shared" ref="J83:BI83" si="4">J21+J22+J23+J24</f>
        <v>2625.8153773714039</v>
      </c>
      <c r="K83" s="54">
        <f t="shared" si="4"/>
        <v>2906.3916262115386</v>
      </c>
      <c r="L83" s="54">
        <f t="shared" si="4"/>
        <v>3210.2341245899033</v>
      </c>
      <c r="M83" s="54">
        <f t="shared" si="4"/>
        <v>3416.4197497834148</v>
      </c>
      <c r="N83" s="54">
        <f t="shared" si="4"/>
        <v>3537.0991015896575</v>
      </c>
      <c r="O83" s="54">
        <f t="shared" si="4"/>
        <v>3654.9197138031955</v>
      </c>
      <c r="P83" s="54">
        <f t="shared" si="4"/>
        <v>3662.0951607589686</v>
      </c>
      <c r="Q83" s="54">
        <f t="shared" si="4"/>
        <v>3672.0622717658493</v>
      </c>
      <c r="R83" s="54">
        <f t="shared" si="4"/>
        <v>3970.0491173401556</v>
      </c>
      <c r="S83" s="54">
        <f t="shared" si="4"/>
        <v>4203.9675093378282</v>
      </c>
      <c r="T83" s="54">
        <f t="shared" si="4"/>
        <v>4224.0130373930315</v>
      </c>
      <c r="U83" s="54">
        <f t="shared" si="4"/>
        <v>4086.3310130589362</v>
      </c>
      <c r="V83" s="54">
        <f t="shared" si="4"/>
        <v>4562.6322638797656</v>
      </c>
      <c r="W83" s="54">
        <f t="shared" si="4"/>
        <v>4807.5125763941342</v>
      </c>
      <c r="X83" s="54">
        <f t="shared" si="4"/>
        <v>4851.7550495901432</v>
      </c>
      <c r="Y83" s="54">
        <f t="shared" si="4"/>
        <v>4964.5511069642143</v>
      </c>
      <c r="Z83" s="54">
        <f t="shared" si="4"/>
        <v>5115.8415971270624</v>
      </c>
      <c r="AA83" s="54">
        <f t="shared" si="4"/>
        <v>5278.1354603233112</v>
      </c>
      <c r="AB83" s="54">
        <f t="shared" si="4"/>
        <v>5443.9309885531184</v>
      </c>
      <c r="AC83" s="54">
        <f t="shared" si="4"/>
        <v>5610.9853219491488</v>
      </c>
      <c r="AD83" s="54">
        <f t="shared" si="4"/>
        <v>5776.8943190420359</v>
      </c>
      <c r="AE83" s="54">
        <f t="shared" si="4"/>
        <v>5939.0811115320321</v>
      </c>
      <c r="AF83" s="54">
        <f t="shared" si="4"/>
        <v>6095.0899433136437</v>
      </c>
      <c r="AG83" s="54">
        <f t="shared" si="4"/>
        <v>6243.5017879167262</v>
      </c>
      <c r="AH83" s="54">
        <f t="shared" si="4"/>
        <v>6383.1592424483561</v>
      </c>
      <c r="AI83" s="54">
        <f t="shared" si="4"/>
        <v>6512.9024791168367</v>
      </c>
      <c r="AJ83" s="54">
        <f t="shared" si="4"/>
        <v>6631.5821793469777</v>
      </c>
      <c r="AK83" s="54">
        <f t="shared" si="4"/>
        <v>6738.2849170118834</v>
      </c>
      <c r="AL83" s="54">
        <f t="shared" si="4"/>
        <v>6833.0029557947437</v>
      </c>
      <c r="AM83" s="54">
        <f t="shared" si="4"/>
        <v>6916.0391946304198</v>
      </c>
      <c r="AN83" s="54">
        <f t="shared" si="4"/>
        <v>6987.7914043479468</v>
      </c>
      <c r="AO83" s="54">
        <f t="shared" si="4"/>
        <v>7048.7412500811242</v>
      </c>
      <c r="AP83" s="54">
        <f t="shared" si="4"/>
        <v>7099.4432326224533</v>
      </c>
      <c r="AQ83" s="54">
        <f t="shared" si="4"/>
        <v>7140.5138050382229</v>
      </c>
      <c r="AR83" s="54">
        <f t="shared" si="4"/>
        <v>7172.6208855235873</v>
      </c>
      <c r="AS83" s="54">
        <f t="shared" si="4"/>
        <v>7196.4739512137112</v>
      </c>
      <c r="AT83" s="54">
        <f t="shared" si="4"/>
        <v>7212.814861976427</v>
      </c>
      <c r="AU83" s="54">
        <f t="shared" si="4"/>
        <v>7222.4095293191758</v>
      </c>
      <c r="AV83" s="54">
        <f t="shared" si="4"/>
        <v>7226.0405144092438</v>
      </c>
      <c r="AW83" s="54">
        <f t="shared" si="4"/>
        <v>7224.5006115316764</v>
      </c>
      <c r="AX83" s="54">
        <f t="shared" si="4"/>
        <v>7218.5874495645949</v>
      </c>
      <c r="AY83" s="54">
        <f t="shared" si="4"/>
        <v>7209.0991245042569</v>
      </c>
      <c r="AZ83" s="54">
        <f t="shared" si="4"/>
        <v>7196.8308608256684</v>
      </c>
      <c r="BA83" s="54">
        <f t="shared" si="4"/>
        <v>7182.5726884937312</v>
      </c>
      <c r="BB83" s="54">
        <f t="shared" si="4"/>
        <v>7167.1081156322525</v>
      </c>
      <c r="BC83" s="54">
        <f t="shared" si="4"/>
        <v>7151.2137740468888</v>
      </c>
      <c r="BD83" s="54">
        <f t="shared" si="4"/>
        <v>7135.66001580185</v>
      </c>
      <c r="BE83" s="54">
        <f t="shared" si="4"/>
        <v>7121.2124436981085</v>
      </c>
      <c r="BF83" s="54">
        <f t="shared" si="4"/>
        <v>7108.6343666720786</v>
      </c>
      <c r="BG83" s="54">
        <f t="shared" si="4"/>
        <v>7098.690182774003</v>
      </c>
      <c r="BH83" s="54">
        <f t="shared" si="4"/>
        <v>7092.1497075475963</v>
      </c>
      <c r="BI83" s="55">
        <f t="shared" si="4"/>
        <v>7089.7934844924966</v>
      </c>
    </row>
    <row r="84" spans="1:61" x14ac:dyDescent="0.2">
      <c r="A84" s="260" t="s">
        <v>283</v>
      </c>
      <c r="B84" s="40"/>
      <c r="I84" s="54">
        <f>I25</f>
        <v>777.95991739521935</v>
      </c>
      <c r="J84" s="54">
        <f t="shared" ref="J84:BI84" si="5">J25</f>
        <v>800.14486261054606</v>
      </c>
      <c r="K84" s="54">
        <f t="shared" si="5"/>
        <v>867.16819741371125</v>
      </c>
      <c r="L84" s="54">
        <f t="shared" si="5"/>
        <v>902.40443183874095</v>
      </c>
      <c r="M84" s="54">
        <f t="shared" si="5"/>
        <v>963.89151239458693</v>
      </c>
      <c r="N84" s="54">
        <f t="shared" si="5"/>
        <v>995.32175969285993</v>
      </c>
      <c r="O84" s="54">
        <f t="shared" si="5"/>
        <v>1018.1773917073065</v>
      </c>
      <c r="P84" s="54">
        <f t="shared" si="5"/>
        <v>1033.569172982455</v>
      </c>
      <c r="Q84" s="54">
        <f t="shared" si="5"/>
        <v>1064.120195424287</v>
      </c>
      <c r="R84" s="54">
        <f t="shared" si="5"/>
        <v>1120.1978705238769</v>
      </c>
      <c r="S84" s="54">
        <f t="shared" si="5"/>
        <v>1126.5331937839655</v>
      </c>
      <c r="T84" s="54">
        <f t="shared" si="5"/>
        <v>1100.2861515096881</v>
      </c>
      <c r="U84" s="54">
        <f t="shared" si="5"/>
        <v>1071.8283979331518</v>
      </c>
      <c r="V84" s="54">
        <f t="shared" si="5"/>
        <v>1131.5999339945606</v>
      </c>
      <c r="W84" s="54">
        <f t="shared" si="5"/>
        <v>1118.4784851316513</v>
      </c>
      <c r="X84" s="54">
        <f t="shared" si="5"/>
        <v>1121.0180268515626</v>
      </c>
      <c r="Y84" s="54">
        <f t="shared" si="5"/>
        <v>1127.9151221599475</v>
      </c>
      <c r="Z84" s="54">
        <f t="shared" si="5"/>
        <v>1138.1054651399429</v>
      </c>
      <c r="AA84" s="54">
        <f t="shared" si="5"/>
        <v>1150.4426310319086</v>
      </c>
      <c r="AB84" s="54">
        <f t="shared" si="5"/>
        <v>1163.4311289510229</v>
      </c>
      <c r="AC84" s="54">
        <f t="shared" si="5"/>
        <v>1175.4312454167289</v>
      </c>
      <c r="AD84" s="54">
        <f t="shared" si="5"/>
        <v>1184.7376867274302</v>
      </c>
      <c r="AE84" s="54">
        <f t="shared" si="5"/>
        <v>1189.6060953844235</v>
      </c>
      <c r="AF84" s="54">
        <f t="shared" si="5"/>
        <v>1188.7891281467605</v>
      </c>
      <c r="AG84" s="54">
        <f t="shared" si="5"/>
        <v>1183.0418679257107</v>
      </c>
      <c r="AH84" s="54">
        <f t="shared" si="5"/>
        <v>1173.6513674637322</v>
      </c>
      <c r="AI84" s="54">
        <f t="shared" si="5"/>
        <v>1161.9083338532209</v>
      </c>
      <c r="AJ84" s="54">
        <f t="shared" si="5"/>
        <v>1149.0751851433674</v>
      </c>
      <c r="AK84" s="54">
        <f t="shared" si="5"/>
        <v>1136.1785639750349</v>
      </c>
      <c r="AL84" s="54">
        <f t="shared" si="5"/>
        <v>1123.4526969058313</v>
      </c>
      <c r="AM84" s="54">
        <f t="shared" si="5"/>
        <v>1110.9364590940106</v>
      </c>
      <c r="AN84" s="54">
        <f t="shared" si="5"/>
        <v>1098.6669283575548</v>
      </c>
      <c r="AO84" s="54">
        <f t="shared" si="5"/>
        <v>1086.6794674505777</v>
      </c>
      <c r="AP84" s="54">
        <f t="shared" si="5"/>
        <v>1075.0078180176251</v>
      </c>
      <c r="AQ84" s="54">
        <f t="shared" si="5"/>
        <v>1063.6842052368215</v>
      </c>
      <c r="AR84" s="54">
        <f t="shared" si="5"/>
        <v>1052.7394522608906</v>
      </c>
      <c r="AS84" s="54">
        <f t="shared" si="5"/>
        <v>1042.2031036714538</v>
      </c>
      <c r="AT84" s="54">
        <f t="shared" si="5"/>
        <v>1032.1035572760338</v>
      </c>
      <c r="AU84" s="54">
        <f t="shared" si="5"/>
        <v>1022.4682036976541</v>
      </c>
      <c r="AV84" s="54">
        <f t="shared" si="5"/>
        <v>1013.3235733335318</v>
      </c>
      <c r="AW84" s="54">
        <f t="shared" si="5"/>
        <v>1004.6954903914204</v>
      </c>
      <c r="AX84" s="54">
        <f t="shared" si="5"/>
        <v>996.6092338498546</v>
      </c>
      <c r="AY84" s="54">
        <f t="shared" si="5"/>
        <v>989.08970533167508</v>
      </c>
      <c r="AZ84" s="54">
        <f t="shared" si="5"/>
        <v>982.16160402930302</v>
      </c>
      <c r="BA84" s="54">
        <f t="shared" si="5"/>
        <v>975.84960897577889</v>
      </c>
      <c r="BB84" s="54">
        <f t="shared" si="5"/>
        <v>970.17856911865363</v>
      </c>
      <c r="BC84" s="54">
        <f t="shared" si="5"/>
        <v>965.17370182538014</v>
      </c>
      <c r="BD84" s="54">
        <f t="shared" si="5"/>
        <v>960.8608006305667</v>
      </c>
      <c r="BE84" s="54">
        <f t="shared" si="5"/>
        <v>957.26645322913566</v>
      </c>
      <c r="BF84" s="54">
        <f t="shared" si="5"/>
        <v>954.41827092724407</v>
      </c>
      <c r="BG84" s="54">
        <f t="shared" si="5"/>
        <v>952.34513098750438</v>
      </c>
      <c r="BH84" s="54">
        <f t="shared" si="5"/>
        <v>951.07743354957097</v>
      </c>
      <c r="BI84" s="55">
        <f t="shared" si="5"/>
        <v>950.64737507522273</v>
      </c>
    </row>
    <row r="85" spans="1:61" x14ac:dyDescent="0.2">
      <c r="A85" s="260" t="s">
        <v>284</v>
      </c>
      <c r="B85" s="40"/>
      <c r="I85" s="54">
        <f>I26+I27</f>
        <v>794.13119388446216</v>
      </c>
      <c r="J85" s="54">
        <f t="shared" ref="J85:BI85" si="6">J26+J27</f>
        <v>825.51106162498331</v>
      </c>
      <c r="K85" s="54">
        <f t="shared" si="6"/>
        <v>926.7062844402725</v>
      </c>
      <c r="L85" s="54">
        <f t="shared" si="6"/>
        <v>1020.4272871821819</v>
      </c>
      <c r="M85" s="54">
        <f t="shared" si="6"/>
        <v>1043.3087046749624</v>
      </c>
      <c r="N85" s="54">
        <f t="shared" si="6"/>
        <v>1066.0064245156573</v>
      </c>
      <c r="O85" s="54">
        <f t="shared" si="6"/>
        <v>1091.5137260003926</v>
      </c>
      <c r="P85" s="54">
        <f t="shared" si="6"/>
        <v>1083.1465453210731</v>
      </c>
      <c r="Q85" s="54">
        <f t="shared" si="6"/>
        <v>1095.5096754342712</v>
      </c>
      <c r="R85" s="54">
        <f t="shared" si="6"/>
        <v>1167.9142875743082</v>
      </c>
      <c r="S85" s="54">
        <f t="shared" si="6"/>
        <v>1215.434406539068</v>
      </c>
      <c r="T85" s="54">
        <f t="shared" si="6"/>
        <v>1187.9873679037082</v>
      </c>
      <c r="U85" s="54">
        <f t="shared" si="6"/>
        <v>1033.4340072709037</v>
      </c>
      <c r="V85" s="54">
        <f t="shared" si="6"/>
        <v>1167.8811127670378</v>
      </c>
      <c r="W85" s="54">
        <f t="shared" si="6"/>
        <v>1170.7906159687132</v>
      </c>
      <c r="X85" s="54">
        <f t="shared" si="6"/>
        <v>1171.2662531304115</v>
      </c>
      <c r="Y85" s="54">
        <f t="shared" si="6"/>
        <v>1173.5828864808468</v>
      </c>
      <c r="Z85" s="54">
        <f t="shared" si="6"/>
        <v>1179.0446253429682</v>
      </c>
      <c r="AA85" s="54">
        <f t="shared" si="6"/>
        <v>1188.3634221423929</v>
      </c>
      <c r="AB85" s="54">
        <f t="shared" si="6"/>
        <v>1200.2162390635226</v>
      </c>
      <c r="AC85" s="54">
        <f t="shared" si="6"/>
        <v>1212.7609594215082</v>
      </c>
      <c r="AD85" s="54">
        <f t="shared" si="6"/>
        <v>1224.1069151711133</v>
      </c>
      <c r="AE85" s="54">
        <f t="shared" si="6"/>
        <v>1232.311513371558</v>
      </c>
      <c r="AF85" s="54">
        <f t="shared" si="6"/>
        <v>1235.8543191641061</v>
      </c>
      <c r="AG85" s="54">
        <f t="shared" si="6"/>
        <v>1235.0273994210056</v>
      </c>
      <c r="AH85" s="54">
        <f t="shared" si="6"/>
        <v>1230.6095882613527</v>
      </c>
      <c r="AI85" s="54">
        <f t="shared" si="6"/>
        <v>1223.3957030459505</v>
      </c>
      <c r="AJ85" s="54">
        <f t="shared" si="6"/>
        <v>1214.1765088593027</v>
      </c>
      <c r="AK85" s="54">
        <f t="shared" si="6"/>
        <v>1203.6269595609356</v>
      </c>
      <c r="AL85" s="54">
        <f t="shared" si="6"/>
        <v>1192.0098207851054</v>
      </c>
      <c r="AM85" s="54">
        <f t="shared" si="6"/>
        <v>1179.4892701041858</v>
      </c>
      <c r="AN85" s="54">
        <f t="shared" si="6"/>
        <v>1166.2305446927598</v>
      </c>
      <c r="AO85" s="54">
        <f t="shared" si="6"/>
        <v>1152.397434074672</v>
      </c>
      <c r="AP85" s="54">
        <f t="shared" si="6"/>
        <v>1138.1501465503861</v>
      </c>
      <c r="AQ85" s="54">
        <f t="shared" si="6"/>
        <v>1123.6435635240882</v>
      </c>
      <c r="AR85" s="54">
        <f t="shared" si="6"/>
        <v>1109.0258812664595</v>
      </c>
      <c r="AS85" s="54">
        <f t="shared" si="6"/>
        <v>1094.4376276698711</v>
      </c>
      <c r="AT85" s="54">
        <f t="shared" si="6"/>
        <v>1080.0110323568833</v>
      </c>
      <c r="AU85" s="54">
        <f t="shared" si="6"/>
        <v>1065.869722015505</v>
      </c>
      <c r="AV85" s="54">
        <f t="shared" si="6"/>
        <v>1052.1287088676324</v>
      </c>
      <c r="AW85" s="54">
        <f t="shared" si="6"/>
        <v>1038.8946384650278</v>
      </c>
      <c r="AX85" s="54">
        <f t="shared" si="6"/>
        <v>1026.2662632429024</v>
      </c>
      <c r="AY85" s="54">
        <f t="shared" si="6"/>
        <v>1014.335110125097</v>
      </c>
      <c r="AZ85" s="54">
        <f t="shared" si="6"/>
        <v>1003.1863136594102</v>
      </c>
      <c r="BA85" s="54">
        <f t="shared" si="6"/>
        <v>992.89959039073642</v>
      </c>
      <c r="BB85" s="54">
        <f t="shared" si="6"/>
        <v>983.55033522304097</v>
      </c>
      <c r="BC85" s="54">
        <f t="shared" si="6"/>
        <v>975.21082620415291</v>
      </c>
      <c r="BD85" s="54">
        <f t="shared" si="6"/>
        <v>967.95153037907858</v>
      </c>
      <c r="BE85" s="54">
        <f t="shared" si="6"/>
        <v>961.84251005500141</v>
      </c>
      <c r="BF85" s="54">
        <f t="shared" si="6"/>
        <v>956.95493603603336</v>
      </c>
      <c r="BG85" s="54">
        <f t="shared" si="6"/>
        <v>953.36272222785715</v>
      </c>
      <c r="BH85" s="54">
        <f t="shared" si="6"/>
        <v>951.14430467986722</v>
      </c>
      <c r="BI85" s="55">
        <f t="shared" si="6"/>
        <v>950.38459792213462</v>
      </c>
    </row>
    <row r="86" spans="1:61" x14ac:dyDescent="0.2">
      <c r="A86" s="260" t="s">
        <v>285</v>
      </c>
      <c r="B86" s="40"/>
      <c r="I86" s="54">
        <f>I28+I29</f>
        <v>312.88148361152503</v>
      </c>
      <c r="J86" s="54">
        <f t="shared" ref="J86:BI86" si="7">J28+J29</f>
        <v>338.13805783384225</v>
      </c>
      <c r="K86" s="54">
        <f t="shared" si="7"/>
        <v>398.41529338817213</v>
      </c>
      <c r="L86" s="54">
        <f t="shared" si="7"/>
        <v>454.54989898416466</v>
      </c>
      <c r="M86" s="54">
        <f t="shared" si="7"/>
        <v>484.41888292328485</v>
      </c>
      <c r="N86" s="54">
        <f t="shared" si="7"/>
        <v>511.42123288645234</v>
      </c>
      <c r="O86" s="54">
        <f t="shared" si="7"/>
        <v>535.42946394546993</v>
      </c>
      <c r="P86" s="54">
        <f t="shared" si="7"/>
        <v>541.1003690431055</v>
      </c>
      <c r="Q86" s="54">
        <f t="shared" si="7"/>
        <v>563.56545296461491</v>
      </c>
      <c r="R86" s="54">
        <f t="shared" si="7"/>
        <v>613.4637742737151</v>
      </c>
      <c r="S86" s="54">
        <f t="shared" si="7"/>
        <v>634.43255277677679</v>
      </c>
      <c r="T86" s="54">
        <f t="shared" si="7"/>
        <v>625.86579158336508</v>
      </c>
      <c r="U86" s="54">
        <f t="shared" si="7"/>
        <v>588.07392999604315</v>
      </c>
      <c r="V86" s="54">
        <f t="shared" si="7"/>
        <v>680.17697929486417</v>
      </c>
      <c r="W86" s="54">
        <f t="shared" si="7"/>
        <v>670.99484812682158</v>
      </c>
      <c r="X86" s="54">
        <f t="shared" si="7"/>
        <v>672.65268118667473</v>
      </c>
      <c r="Y86" s="54">
        <f t="shared" si="7"/>
        <v>677.43445198858387</v>
      </c>
      <c r="Z86" s="54">
        <f t="shared" si="7"/>
        <v>685.07846021863827</v>
      </c>
      <c r="AA86" s="54">
        <f t="shared" si="7"/>
        <v>695.26691214497032</v>
      </c>
      <c r="AB86" s="54">
        <f t="shared" si="7"/>
        <v>707.36266804227728</v>
      </c>
      <c r="AC86" s="54">
        <f t="shared" si="7"/>
        <v>720.61465984479742</v>
      </c>
      <c r="AD86" s="54">
        <f t="shared" si="7"/>
        <v>734.21884768145719</v>
      </c>
      <c r="AE86" s="54">
        <f t="shared" si="7"/>
        <v>747.30960733843335</v>
      </c>
      <c r="AF86" s="54">
        <f t="shared" si="7"/>
        <v>759.10074096706592</v>
      </c>
      <c r="AG86" s="54">
        <f t="shared" si="7"/>
        <v>769.33160775796318</v>
      </c>
      <c r="AH86" s="54">
        <f t="shared" si="7"/>
        <v>777.88359617011963</v>
      </c>
      <c r="AI86" s="54">
        <f t="shared" si="7"/>
        <v>784.64659552160288</v>
      </c>
      <c r="AJ86" s="54">
        <f t="shared" si="7"/>
        <v>789.52081863401031</v>
      </c>
      <c r="AK86" s="54">
        <f t="shared" si="7"/>
        <v>792.45187307614412</v>
      </c>
      <c r="AL86" s="54">
        <f t="shared" si="7"/>
        <v>793.53265299002078</v>
      </c>
      <c r="AM86" s="54">
        <f t="shared" si="7"/>
        <v>792.90347763828049</v>
      </c>
      <c r="AN86" s="54">
        <f t="shared" si="7"/>
        <v>790.71590522317183</v>
      </c>
      <c r="AO86" s="54">
        <f t="shared" si="7"/>
        <v>787.12965355767062</v>
      </c>
      <c r="AP86" s="54">
        <f t="shared" si="7"/>
        <v>782.30973428230868</v>
      </c>
      <c r="AQ86" s="54">
        <f t="shared" si="7"/>
        <v>776.42385110324267</v>
      </c>
      <c r="AR86" s="54">
        <f t="shared" si="7"/>
        <v>769.64009843270151</v>
      </c>
      <c r="AS86" s="54">
        <f t="shared" si="7"/>
        <v>762.12498374500615</v>
      </c>
      <c r="AT86" s="54">
        <f t="shared" si="7"/>
        <v>754.04178530229831</v>
      </c>
      <c r="AU86" s="54">
        <f t="shared" si="7"/>
        <v>745.54924691029612</v>
      </c>
      <c r="AV86" s="54">
        <f t="shared" si="7"/>
        <v>736.80060317823973</v>
      </c>
      <c r="AW86" s="54">
        <f t="shared" si="7"/>
        <v>727.94292242435984</v>
      </c>
      <c r="AX86" s="54">
        <f t="shared" si="7"/>
        <v>719.11674985557033</v>
      </c>
      <c r="AY86" s="54">
        <f t="shared" si="7"/>
        <v>710.45603086624556</v>
      </c>
      <c r="AZ86" s="54">
        <f t="shared" si="7"/>
        <v>702.08829311490229</v>
      </c>
      <c r="BA86" s="54">
        <f t="shared" si="7"/>
        <v>694.13506629716278</v>
      </c>
      <c r="BB86" s="54">
        <f t="shared" si="7"/>
        <v>686.71252008118881</v>
      </c>
      <c r="BC86" s="54">
        <f t="shared" si="7"/>
        <v>679.93230335957071</v>
      </c>
      <c r="BD86" s="54">
        <f t="shared" si="7"/>
        <v>673.90257167238747</v>
      </c>
      <c r="BE86" s="54">
        <f t="shared" si="7"/>
        <v>668.72919427448664</v>
      </c>
      <c r="BF86" s="54">
        <f t="shared" si="7"/>
        <v>664.51713780128057</v>
      </c>
      <c r="BG86" s="54">
        <f t="shared" si="7"/>
        <v>661.37202982605686</v>
      </c>
      <c r="BH86" s="54">
        <f t="shared" si="7"/>
        <v>659.40191284978209</v>
      </c>
      <c r="BI86" s="55">
        <f t="shared" si="7"/>
        <v>658.71920754031316</v>
      </c>
    </row>
    <row r="87" spans="1:61" x14ac:dyDescent="0.2">
      <c r="A87" s="260" t="s">
        <v>286</v>
      </c>
      <c r="B87" s="40"/>
      <c r="I87" s="54">
        <f>I30+I31+I32</f>
        <v>633.24101415449195</v>
      </c>
      <c r="J87" s="54">
        <f t="shared" ref="J87:BI87" si="8">J30+J31+J32</f>
        <v>656.9524760941357</v>
      </c>
      <c r="K87" s="54">
        <f t="shared" si="8"/>
        <v>735.05205868571045</v>
      </c>
      <c r="L87" s="54">
        <f t="shared" si="8"/>
        <v>803.22604011991803</v>
      </c>
      <c r="M87" s="54">
        <f t="shared" si="8"/>
        <v>838.14481307405174</v>
      </c>
      <c r="N87" s="54">
        <f t="shared" si="8"/>
        <v>879.44918385090205</v>
      </c>
      <c r="O87" s="54">
        <f t="shared" si="8"/>
        <v>920.17866935129575</v>
      </c>
      <c r="P87" s="54">
        <f t="shared" si="8"/>
        <v>923.06261542904986</v>
      </c>
      <c r="Q87" s="54">
        <f t="shared" si="8"/>
        <v>947.57062618735085</v>
      </c>
      <c r="R87" s="54">
        <f t="shared" si="8"/>
        <v>1024.300806196396</v>
      </c>
      <c r="S87" s="54">
        <f t="shared" si="8"/>
        <v>1062.1733133250104</v>
      </c>
      <c r="T87" s="54">
        <f t="shared" si="8"/>
        <v>1053.986525665171</v>
      </c>
      <c r="U87" s="54">
        <f t="shared" si="8"/>
        <v>1003.590336166021</v>
      </c>
      <c r="V87" s="54">
        <f t="shared" si="8"/>
        <v>1146.6830716344077</v>
      </c>
      <c r="W87" s="54">
        <f t="shared" si="8"/>
        <v>1153.9161439221259</v>
      </c>
      <c r="X87" s="54">
        <f t="shared" si="8"/>
        <v>1162.3788696106237</v>
      </c>
      <c r="Y87" s="54">
        <f t="shared" si="8"/>
        <v>1183.8303153240172</v>
      </c>
      <c r="Z87" s="54">
        <f t="shared" si="8"/>
        <v>1212.3597059020908</v>
      </c>
      <c r="AA87" s="54">
        <f t="shared" si="8"/>
        <v>1242.6484591979026</v>
      </c>
      <c r="AB87" s="54">
        <f t="shared" si="8"/>
        <v>1272.8721952363362</v>
      </c>
      <c r="AC87" s="54">
        <f t="shared" si="8"/>
        <v>1302.0589209053242</v>
      </c>
      <c r="AD87" s="54">
        <f t="shared" si="8"/>
        <v>1329.1633885494248</v>
      </c>
      <c r="AE87" s="54">
        <f t="shared" si="8"/>
        <v>1353.0822226712505</v>
      </c>
      <c r="AF87" s="54">
        <f t="shared" si="8"/>
        <v>1372.9457436563985</v>
      </c>
      <c r="AG87" s="54">
        <f t="shared" si="8"/>
        <v>1388.9656443592905</v>
      </c>
      <c r="AH87" s="54">
        <f t="shared" si="8"/>
        <v>1401.6600166462774</v>
      </c>
      <c r="AI87" s="54">
        <f t="shared" si="8"/>
        <v>1411.5690515015608</v>
      </c>
      <c r="AJ87" s="54">
        <f t="shared" si="8"/>
        <v>1419.238920268383</v>
      </c>
      <c r="AK87" s="54">
        <f t="shared" si="8"/>
        <v>1425.1333833546762</v>
      </c>
      <c r="AL87" s="54">
        <f t="shared" si="8"/>
        <v>1429.4002640756812</v>
      </c>
      <c r="AM87" s="54">
        <f t="shared" si="8"/>
        <v>1432.1204207270364</v>
      </c>
      <c r="AN87" s="54">
        <f t="shared" si="8"/>
        <v>1433.3870895597386</v>
      </c>
      <c r="AO87" s="54">
        <f t="shared" si="8"/>
        <v>1433.3041370219889</v>
      </c>
      <c r="AP87" s="54">
        <f t="shared" si="8"/>
        <v>1431.9843157981791</v>
      </c>
      <c r="AQ87" s="54">
        <f t="shared" si="8"/>
        <v>1429.5475647424439</v>
      </c>
      <c r="AR87" s="54">
        <f t="shared" si="8"/>
        <v>1426.1193874548176</v>
      </c>
      <c r="AS87" s="54">
        <f t="shared" si="8"/>
        <v>1421.8293386358939</v>
      </c>
      <c r="AT87" s="54">
        <f t="shared" si="8"/>
        <v>1416.8096417231036</v>
      </c>
      <c r="AU87" s="54">
        <f t="shared" si="8"/>
        <v>1411.1939558653435</v>
      </c>
      <c r="AV87" s="54">
        <f t="shared" si="8"/>
        <v>1405.1163052032434</v>
      </c>
      <c r="AW87" s="54">
        <f t="shared" si="8"/>
        <v>1398.7101788222419</v>
      </c>
      <c r="AX87" s="54">
        <f t="shared" si="8"/>
        <v>1392.1078057315403</v>
      </c>
      <c r="AY87" s="54">
        <f t="shared" si="8"/>
        <v>1385.4396058575487</v>
      </c>
      <c r="AZ87" s="54">
        <f t="shared" si="8"/>
        <v>1378.833815360169</v>
      </c>
      <c r="BA87" s="54">
        <f t="shared" si="8"/>
        <v>1372.4162825954388</v>
      </c>
      <c r="BB87" s="54">
        <f t="shared" si="8"/>
        <v>1366.3104297505715</v>
      </c>
      <c r="BC87" s="54">
        <f t="shared" si="8"/>
        <v>1360.6373745468641</v>
      </c>
      <c r="BD87" s="54">
        <f t="shared" si="8"/>
        <v>1355.5162064135066</v>
      </c>
      <c r="BE87" s="54">
        <f t="shared" si="8"/>
        <v>1351.0644121497176</v>
      </c>
      <c r="BF87" s="54">
        <f t="shared" si="8"/>
        <v>1347.3984472850429</v>
      </c>
      <c r="BG87" s="54">
        <f t="shared" si="8"/>
        <v>1344.6344510952072</v>
      </c>
      <c r="BH87" s="54">
        <f t="shared" si="8"/>
        <v>1342.8891055228105</v>
      </c>
      <c r="BI87" s="55">
        <f t="shared" si="8"/>
        <v>1342.2806410915382</v>
      </c>
    </row>
    <row r="88" spans="1:61" x14ac:dyDescent="0.2">
      <c r="A88" s="260" t="s">
        <v>287</v>
      </c>
      <c r="B88" s="40"/>
      <c r="I88" s="54">
        <f>I33</f>
        <v>637.16698879349872</v>
      </c>
      <c r="J88" s="54">
        <f t="shared" ref="J88:BI88" si="9">J33</f>
        <v>635.4050592414402</v>
      </c>
      <c r="K88" s="54">
        <f t="shared" si="9"/>
        <v>676.28810522775109</v>
      </c>
      <c r="L88" s="54">
        <f t="shared" si="9"/>
        <v>699.21935440753566</v>
      </c>
      <c r="M88" s="54">
        <f t="shared" si="9"/>
        <v>707.5885313743712</v>
      </c>
      <c r="N88" s="54">
        <f t="shared" si="9"/>
        <v>713.18461791746836</v>
      </c>
      <c r="O88" s="54">
        <f t="shared" si="9"/>
        <v>720.67276491046107</v>
      </c>
      <c r="P88" s="54">
        <f t="shared" si="9"/>
        <v>734.30200114359138</v>
      </c>
      <c r="Q88" s="54">
        <f t="shared" si="9"/>
        <v>764.60618968075028</v>
      </c>
      <c r="R88" s="54">
        <f t="shared" si="9"/>
        <v>811.09142498845029</v>
      </c>
      <c r="S88" s="54">
        <f t="shared" si="9"/>
        <v>859.28912273215599</v>
      </c>
      <c r="T88" s="54">
        <f t="shared" si="9"/>
        <v>869.92301724643733</v>
      </c>
      <c r="U88" s="54">
        <f t="shared" si="9"/>
        <v>847.42336584085638</v>
      </c>
      <c r="V88" s="54">
        <f t="shared" si="9"/>
        <v>889.38677171330733</v>
      </c>
      <c r="W88" s="54">
        <f t="shared" si="9"/>
        <v>857.39068108754168</v>
      </c>
      <c r="X88" s="54">
        <f t="shared" si="9"/>
        <v>862.12530943509671</v>
      </c>
      <c r="Y88" s="54">
        <f t="shared" si="9"/>
        <v>873.90279668899291</v>
      </c>
      <c r="Z88" s="54">
        <f t="shared" si="9"/>
        <v>889.06538434499919</v>
      </c>
      <c r="AA88" s="54">
        <f t="shared" si="9"/>
        <v>904.31082572973048</v>
      </c>
      <c r="AB88" s="54">
        <f t="shared" si="9"/>
        <v>918.30373187250791</v>
      </c>
      <c r="AC88" s="54">
        <f t="shared" si="9"/>
        <v>930.18551581867496</v>
      </c>
      <c r="AD88" s="54">
        <f t="shared" si="9"/>
        <v>939.0688045038637</v>
      </c>
      <c r="AE88" s="54">
        <f t="shared" si="9"/>
        <v>944.06062756487029</v>
      </c>
      <c r="AF88" s="54">
        <f t="shared" si="9"/>
        <v>944.56982542920127</v>
      </c>
      <c r="AG88" s="54">
        <f t="shared" si="9"/>
        <v>941.16399377282721</v>
      </c>
      <c r="AH88" s="54">
        <f t="shared" si="9"/>
        <v>934.72961745444593</v>
      </c>
      <c r="AI88" s="54">
        <f t="shared" si="9"/>
        <v>926.16545223351466</v>
      </c>
      <c r="AJ88" s="54">
        <f t="shared" si="9"/>
        <v>916.35854315211611</v>
      </c>
      <c r="AK88" s="54">
        <f t="shared" si="9"/>
        <v>906.04392735499334</v>
      </c>
      <c r="AL88" s="54">
        <f t="shared" si="9"/>
        <v>895.43446996039756</v>
      </c>
      <c r="AM88" s="54">
        <f t="shared" si="9"/>
        <v>884.6126357555529</v>
      </c>
      <c r="AN88" s="54">
        <f t="shared" si="9"/>
        <v>873.65765138571351</v>
      </c>
      <c r="AO88" s="54">
        <f t="shared" si="9"/>
        <v>862.64535587291164</v>
      </c>
      <c r="AP88" s="54">
        <f t="shared" si="9"/>
        <v>851.64811840284062</v>
      </c>
      <c r="AQ88" s="54">
        <f t="shared" si="9"/>
        <v>840.73481868941394</v>
      </c>
      <c r="AR88" s="54">
        <f t="shared" si="9"/>
        <v>829.970885102902</v>
      </c>
      <c r="AS88" s="54">
        <f t="shared" si="9"/>
        <v>819.41838576363693</v>
      </c>
      <c r="AT88" s="54">
        <f t="shared" si="9"/>
        <v>809.13616794395659</v>
      </c>
      <c r="AU88" s="54">
        <f t="shared" si="9"/>
        <v>799.1800413714858</v>
      </c>
      <c r="AV88" s="54">
        <f t="shared" si="9"/>
        <v>789.60300137288175</v>
      </c>
      <c r="AW88" s="54">
        <f t="shared" si="9"/>
        <v>780.45548822630724</v>
      </c>
      <c r="AX88" s="54">
        <f t="shared" si="9"/>
        <v>771.78567959164911</v>
      </c>
      <c r="AY88" s="54">
        <f t="shared" si="9"/>
        <v>763.63981345095317</v>
      </c>
      <c r="AZ88" s="54">
        <f t="shared" si="9"/>
        <v>756.06253961037976</v>
      </c>
      <c r="BA88" s="54">
        <f t="shared" si="9"/>
        <v>749.09729848473557</v>
      </c>
      <c r="BB88" s="54">
        <f t="shared" si="9"/>
        <v>742.78672660374173</v>
      </c>
      <c r="BC88" s="54">
        <f t="shared" si="9"/>
        <v>737.17308904664856</v>
      </c>
      <c r="BD88" s="54">
        <f t="shared" si="9"/>
        <v>732.29873983158313</v>
      </c>
      <c r="BE88" s="54">
        <f t="shared" si="9"/>
        <v>728.20661216502924</v>
      </c>
      <c r="BF88" s="54">
        <f t="shared" si="9"/>
        <v>724.94074140465796</v>
      </c>
      <c r="BG88" s="54">
        <f t="shared" si="9"/>
        <v>722.54682461929724</v>
      </c>
      <c r="BH88" s="54">
        <f t="shared" si="9"/>
        <v>721.07282176073045</v>
      </c>
      <c r="BI88" s="55">
        <f t="shared" si="9"/>
        <v>720.56960471566526</v>
      </c>
    </row>
    <row r="89" spans="1:61" x14ac:dyDescent="0.2">
      <c r="A89" s="260" t="s">
        <v>288</v>
      </c>
      <c r="B89" s="40"/>
      <c r="I89" s="54">
        <f>I34+I35+I36+I37</f>
        <v>2560.8758667895736</v>
      </c>
      <c r="J89" s="54">
        <f t="shared" ref="J89:BI89" si="10">J34+J35+J36+J37</f>
        <v>2764.9378094832209</v>
      </c>
      <c r="K89" s="54">
        <f t="shared" si="10"/>
        <v>3105.5610641497979</v>
      </c>
      <c r="L89" s="54">
        <f t="shared" si="10"/>
        <v>3424.4854776950906</v>
      </c>
      <c r="M89" s="54">
        <f t="shared" si="10"/>
        <v>3650.4088843802569</v>
      </c>
      <c r="N89" s="54">
        <f t="shared" si="10"/>
        <v>3884.5218272380716</v>
      </c>
      <c r="O89" s="54">
        <f t="shared" si="10"/>
        <v>4107.3332190393821</v>
      </c>
      <c r="P89" s="54">
        <f t="shared" si="10"/>
        <v>4260.3967213762999</v>
      </c>
      <c r="Q89" s="54">
        <f t="shared" si="10"/>
        <v>4500.8625410492241</v>
      </c>
      <c r="R89" s="54">
        <f t="shared" si="10"/>
        <v>4837.5903445099902</v>
      </c>
      <c r="S89" s="54">
        <f t="shared" si="10"/>
        <v>5059.9853033207719</v>
      </c>
      <c r="T89" s="54">
        <f t="shared" si="10"/>
        <v>5145.0901980029448</v>
      </c>
      <c r="U89" s="54">
        <f t="shared" si="10"/>
        <v>5158.069783353104</v>
      </c>
      <c r="V89" s="54">
        <f t="shared" si="10"/>
        <v>5990.6000346023575</v>
      </c>
      <c r="W89" s="54">
        <f t="shared" si="10"/>
        <v>6217.9985802493011</v>
      </c>
      <c r="X89" s="54">
        <f t="shared" si="10"/>
        <v>6328.085892129604</v>
      </c>
      <c r="Y89" s="54">
        <f t="shared" si="10"/>
        <v>6596.6465027061822</v>
      </c>
      <c r="Z89" s="54">
        <f t="shared" si="10"/>
        <v>6927.2256150522571</v>
      </c>
      <c r="AA89" s="54">
        <f t="shared" si="10"/>
        <v>7227.8706670131196</v>
      </c>
      <c r="AB89" s="54">
        <f t="shared" si="10"/>
        <v>7482.0269985851919</v>
      </c>
      <c r="AC89" s="54">
        <f t="shared" si="10"/>
        <v>7696.2430809839325</v>
      </c>
      <c r="AD89" s="54">
        <f t="shared" si="10"/>
        <v>7879.4003035197529</v>
      </c>
      <c r="AE89" s="54">
        <f t="shared" si="10"/>
        <v>8042.2554496751909</v>
      </c>
      <c r="AF89" s="54">
        <f t="shared" si="10"/>
        <v>8195.1908323591069</v>
      </c>
      <c r="AG89" s="54">
        <f t="shared" si="10"/>
        <v>8341.5612417583743</v>
      </c>
      <c r="AH89" s="54">
        <f t="shared" si="10"/>
        <v>8482.9134304028594</v>
      </c>
      <c r="AI89" s="54">
        <f t="shared" si="10"/>
        <v>8620.7521140353856</v>
      </c>
      <c r="AJ89" s="54">
        <f t="shared" si="10"/>
        <v>8756.3921171572401</v>
      </c>
      <c r="AK89" s="54">
        <f t="shared" si="10"/>
        <v>8890.7135880497863</v>
      </c>
      <c r="AL89" s="54">
        <f t="shared" si="10"/>
        <v>9023.8236270402613</v>
      </c>
      <c r="AM89" s="54">
        <f t="shared" si="10"/>
        <v>9155.6362604194182</v>
      </c>
      <c r="AN89" s="54">
        <f t="shared" si="10"/>
        <v>9286.0281333578496</v>
      </c>
      <c r="AO89" s="54">
        <f t="shared" si="10"/>
        <v>9414.8353105496499</v>
      </c>
      <c r="AP89" s="54">
        <f t="shared" si="10"/>
        <v>9541.8506004145129</v>
      </c>
      <c r="AQ89" s="54">
        <f t="shared" si="10"/>
        <v>9666.8215005190723</v>
      </c>
      <c r="AR89" s="54">
        <f t="shared" si="10"/>
        <v>9789.4488622516928</v>
      </c>
      <c r="AS89" s="54">
        <f t="shared" si="10"/>
        <v>9909.386371159022</v>
      </c>
      <c r="AT89" s="54">
        <f t="shared" si="10"/>
        <v>10026.240935395665</v>
      </c>
      <c r="AU89" s="54">
        <f t="shared" si="10"/>
        <v>10139.574068136571</v>
      </c>
      <c r="AV89" s="54">
        <f t="shared" si="10"/>
        <v>10248.904340273486</v>
      </c>
      <c r="AW89" s="54">
        <f t="shared" si="10"/>
        <v>10353.710967033501</v>
      </c>
      <c r="AX89" s="54">
        <f t="shared" si="10"/>
        <v>10453.438576161838</v>
      </c>
      <c r="AY89" s="54">
        <f t="shared" si="10"/>
        <v>10547.503185937599</v>
      </c>
      <c r="AZ89" s="54">
        <f t="shared" si="10"/>
        <v>10635.299398589388</v>
      </c>
      <c r="BA89" s="54">
        <f t="shared" si="10"/>
        <v>10716.208788828077</v>
      </c>
      <c r="BB89" s="54">
        <f t="shared" si="10"/>
        <v>10789.60943854214</v>
      </c>
      <c r="BC89" s="54">
        <f t="shared" si="10"/>
        <v>10854.886537700399</v>
      </c>
      <c r="BD89" s="54">
        <f t="shared" si="10"/>
        <v>10911.443938829525</v>
      </c>
      <c r="BE89" s="54">
        <f t="shared" si="10"/>
        <v>10958.716518907229</v>
      </c>
      <c r="BF89" s="54">
        <f t="shared" si="10"/>
        <v>10996.183169118713</v>
      </c>
      <c r="BG89" s="54">
        <f t="shared" si="10"/>
        <v>11023.380200793659</v>
      </c>
      <c r="BH89" s="54">
        <f t="shared" si="10"/>
        <v>11039.914926218136</v>
      </c>
      <c r="BI89" s="55">
        <f t="shared" si="10"/>
        <v>11045.479147228007</v>
      </c>
    </row>
    <row r="90" spans="1:61" x14ac:dyDescent="0.2">
      <c r="A90" s="260" t="s">
        <v>289</v>
      </c>
      <c r="B90" s="40"/>
      <c r="I90" s="54">
        <f>I38</f>
        <v>969.86529677334454</v>
      </c>
      <c r="J90" s="54">
        <f t="shared" ref="J90:BI90" si="11">J38</f>
        <v>1054.5240750677958</v>
      </c>
      <c r="K90" s="54">
        <f t="shared" si="11"/>
        <v>1231.9487832991067</v>
      </c>
      <c r="L90" s="54">
        <f t="shared" si="11"/>
        <v>1401.566718147817</v>
      </c>
      <c r="M90" s="54">
        <f t="shared" si="11"/>
        <v>1483.7223646090169</v>
      </c>
      <c r="N90" s="54">
        <f t="shared" si="11"/>
        <v>1571.5684766320201</v>
      </c>
      <c r="O90" s="54">
        <f t="shared" si="11"/>
        <v>1646.8308809364089</v>
      </c>
      <c r="P90" s="54">
        <f t="shared" si="11"/>
        <v>1663.9142092848247</v>
      </c>
      <c r="Q90" s="54">
        <f t="shared" si="11"/>
        <v>1729.3353394650969</v>
      </c>
      <c r="R90" s="54">
        <f t="shared" si="11"/>
        <v>1815.2175877512082</v>
      </c>
      <c r="S90" s="54">
        <f t="shared" si="11"/>
        <v>1890.5503654260967</v>
      </c>
      <c r="T90" s="54">
        <f t="shared" si="11"/>
        <v>1985.0357835637794</v>
      </c>
      <c r="U90" s="54">
        <f t="shared" si="11"/>
        <v>1974.020219422028</v>
      </c>
      <c r="V90" s="54">
        <f t="shared" si="11"/>
        <v>2219.755042611464</v>
      </c>
      <c r="W90" s="54">
        <f t="shared" si="11"/>
        <v>2221.0746865680835</v>
      </c>
      <c r="X90" s="54">
        <f t="shared" si="11"/>
        <v>2244.6122792937081</v>
      </c>
      <c r="Y90" s="54">
        <f t="shared" si="11"/>
        <v>2301.7338252904015</v>
      </c>
      <c r="Z90" s="54">
        <f t="shared" si="11"/>
        <v>2371.7741637621293</v>
      </c>
      <c r="AA90" s="54">
        <f t="shared" si="11"/>
        <v>2436.0064004975156</v>
      </c>
      <c r="AB90" s="54">
        <f t="shared" si="11"/>
        <v>2490.0428386417602</v>
      </c>
      <c r="AC90" s="54">
        <f t="shared" si="11"/>
        <v>2533.4274647952843</v>
      </c>
      <c r="AD90" s="54">
        <f t="shared" si="11"/>
        <v>2565.8623336368069</v>
      </c>
      <c r="AE90" s="54">
        <f t="shared" si="11"/>
        <v>2587.2083800014989</v>
      </c>
      <c r="AF90" s="54">
        <f t="shared" si="11"/>
        <v>2597.7790608182818</v>
      </c>
      <c r="AG90" s="54">
        <f t="shared" si="11"/>
        <v>2599.2242000448859</v>
      </c>
      <c r="AH90" s="54">
        <f t="shared" si="11"/>
        <v>2593.6035161278701</v>
      </c>
      <c r="AI90" s="54">
        <f t="shared" si="11"/>
        <v>2583.0292986220516</v>
      </c>
      <c r="AJ90" s="54">
        <f t="shared" si="11"/>
        <v>2569.6180071627082</v>
      </c>
      <c r="AK90" s="54">
        <f t="shared" si="11"/>
        <v>2555.1363031342348</v>
      </c>
      <c r="AL90" s="54">
        <f t="shared" si="11"/>
        <v>2540.0332966447036</v>
      </c>
      <c r="AM90" s="54">
        <f t="shared" si="11"/>
        <v>2524.4300133390552</v>
      </c>
      <c r="AN90" s="54">
        <f t="shared" si="11"/>
        <v>2508.4451210282969</v>
      </c>
      <c r="AO90" s="54">
        <f t="shared" si="11"/>
        <v>2492.1947298496284</v>
      </c>
      <c r="AP90" s="54">
        <f t="shared" si="11"/>
        <v>2475.7922466088853</v>
      </c>
      <c r="AQ90" s="54">
        <f t="shared" si="11"/>
        <v>2459.3482814195163</v>
      </c>
      <c r="AR90" s="54">
        <f t="shared" si="11"/>
        <v>2442.9706046019955</v>
      </c>
      <c r="AS90" s="54">
        <f t="shared" si="11"/>
        <v>2426.7641517227435</v>
      </c>
      <c r="AT90" s="54">
        <f t="shared" si="11"/>
        <v>2410.8310746271795</v>
      </c>
      <c r="AU90" s="54">
        <f t="shared" si="11"/>
        <v>2395.2708363555316</v>
      </c>
      <c r="AV90" s="54">
        <f t="shared" si="11"/>
        <v>2380.1803479171263</v>
      </c>
      <c r="AW90" s="54">
        <f t="shared" si="11"/>
        <v>2365.6541450368659</v>
      </c>
      <c r="AX90" s="54">
        <f t="shared" si="11"/>
        <v>2351.7846031724839</v>
      </c>
      <c r="AY90" s="54">
        <f t="shared" si="11"/>
        <v>2338.662189330159</v>
      </c>
      <c r="AZ90" s="54">
        <f t="shared" si="11"/>
        <v>2326.375749477168</v>
      </c>
      <c r="BA90" s="54">
        <f t="shared" si="11"/>
        <v>2315.0128306609918</v>
      </c>
      <c r="BB90" s="54">
        <f t="shared" si="11"/>
        <v>2304.6600372940075</v>
      </c>
      <c r="BC90" s="54">
        <f t="shared" si="11"/>
        <v>2295.4034214510343</v>
      </c>
      <c r="BD90" s="54">
        <f t="shared" si="11"/>
        <v>2287.3289074536547</v>
      </c>
      <c r="BE90" s="54">
        <f t="shared" si="11"/>
        <v>2280.5227514823564</v>
      </c>
      <c r="BF90" s="54">
        <f t="shared" si="11"/>
        <v>2275.072037466824</v>
      </c>
      <c r="BG90" s="54">
        <f t="shared" si="11"/>
        <v>2271.0652110601363</v>
      </c>
      <c r="BH90" s="54">
        <f t="shared" si="11"/>
        <v>2268.5926541085169</v>
      </c>
      <c r="BI90" s="55">
        <f t="shared" si="11"/>
        <v>2267.747302691238</v>
      </c>
    </row>
    <row r="91" spans="1:61" x14ac:dyDescent="0.2">
      <c r="A91" s="260" t="s">
        <v>290</v>
      </c>
      <c r="B91" s="40"/>
      <c r="I91" s="54">
        <f>I39+I40</f>
        <v>2597.0509188204237</v>
      </c>
      <c r="J91" s="54">
        <f t="shared" ref="J91:BI91" si="12">J39+J40</f>
        <v>2726.7398155051605</v>
      </c>
      <c r="K91" s="54">
        <f t="shared" si="12"/>
        <v>2967.9328846353892</v>
      </c>
      <c r="L91" s="54">
        <f t="shared" si="12"/>
        <v>3162.3679261120096</v>
      </c>
      <c r="M91" s="54">
        <f t="shared" si="12"/>
        <v>3331.3503163887726</v>
      </c>
      <c r="N91" s="54">
        <f t="shared" si="12"/>
        <v>3525.4810456247324</v>
      </c>
      <c r="O91" s="54">
        <f t="shared" si="12"/>
        <v>3658.4208621730013</v>
      </c>
      <c r="P91" s="54">
        <f t="shared" si="12"/>
        <v>3728.0927483218288</v>
      </c>
      <c r="Q91" s="54">
        <f t="shared" si="12"/>
        <v>3677.9997747986417</v>
      </c>
      <c r="R91" s="54">
        <f t="shared" si="12"/>
        <v>3750.6771824741027</v>
      </c>
      <c r="S91" s="54">
        <f t="shared" si="12"/>
        <v>4007.1459255589216</v>
      </c>
      <c r="T91" s="54">
        <f t="shared" si="12"/>
        <v>4235.8782596613346</v>
      </c>
      <c r="U91" s="54">
        <f t="shared" si="12"/>
        <v>4307.7125172410397</v>
      </c>
      <c r="V91" s="54">
        <f t="shared" si="12"/>
        <v>4583.195091143124</v>
      </c>
      <c r="W91" s="54">
        <f t="shared" si="12"/>
        <v>4780.7831913358204</v>
      </c>
      <c r="X91" s="54">
        <f t="shared" si="12"/>
        <v>4846.5505912750559</v>
      </c>
      <c r="Y91" s="54">
        <f t="shared" si="12"/>
        <v>5009.4975098259802</v>
      </c>
      <c r="Z91" s="54">
        <f t="shared" si="12"/>
        <v>5216.9928691600926</v>
      </c>
      <c r="AA91" s="54">
        <f t="shared" si="12"/>
        <v>5419.8365648912186</v>
      </c>
      <c r="AB91" s="54">
        <f t="shared" si="12"/>
        <v>5604.9088847435323</v>
      </c>
      <c r="AC91" s="54">
        <f t="shared" si="12"/>
        <v>5768.9640006865584</v>
      </c>
      <c r="AD91" s="54">
        <f t="shared" si="12"/>
        <v>5908.8975656832681</v>
      </c>
      <c r="AE91" s="54">
        <f t="shared" si="12"/>
        <v>6021.829260984553</v>
      </c>
      <c r="AF91" s="54">
        <f t="shared" si="12"/>
        <v>6106.3722269895898</v>
      </c>
      <c r="AG91" s="54">
        <f t="shared" si="12"/>
        <v>6166.3513655206043</v>
      </c>
      <c r="AH91" s="54">
        <f t="shared" si="12"/>
        <v>6207.3337811701822</v>
      </c>
      <c r="AI91" s="54">
        <f t="shared" si="12"/>
        <v>6235.2734090398408</v>
      </c>
      <c r="AJ91" s="54">
        <f t="shared" si="12"/>
        <v>6256.353295139128</v>
      </c>
      <c r="AK91" s="54">
        <f t="shared" si="12"/>
        <v>6275.8218548552713</v>
      </c>
      <c r="AL91" s="54">
        <f t="shared" si="12"/>
        <v>6294.7315498226471</v>
      </c>
      <c r="AM91" s="54">
        <f t="shared" si="12"/>
        <v>6313.0760640858334</v>
      </c>
      <c r="AN91" s="54">
        <f t="shared" si="12"/>
        <v>6330.8471757768175</v>
      </c>
      <c r="AO91" s="54">
        <f t="shared" si="12"/>
        <v>6348.0346298993009</v>
      </c>
      <c r="AP91" s="54">
        <f t="shared" si="12"/>
        <v>6364.6260423049735</v>
      </c>
      <c r="AQ91" s="54">
        <f t="shared" si="12"/>
        <v>6380.606836048255</v>
      </c>
      <c r="AR91" s="54">
        <f t="shared" si="12"/>
        <v>6395.960211252378</v>
      </c>
      <c r="AS91" s="54">
        <f t="shared" si="12"/>
        <v>6410.6671495522514</v>
      </c>
      <c r="AT91" s="54">
        <f t="shared" si="12"/>
        <v>6424.7064540985493</v>
      </c>
      <c r="AU91" s="54">
        <f t="shared" si="12"/>
        <v>6438.0548260115629</v>
      </c>
      <c r="AV91" s="54">
        <f t="shared" si="12"/>
        <v>6450.6869780608831</v>
      </c>
      <c r="AW91" s="54">
        <f t="shared" si="12"/>
        <v>6462.5757862184491</v>
      </c>
      <c r="AX91" s="54">
        <f t="shared" si="12"/>
        <v>6473.6924795854575</v>
      </c>
      <c r="AY91" s="54">
        <f t="shared" si="12"/>
        <v>6484.0068690289972</v>
      </c>
      <c r="AZ91" s="54">
        <f t="shared" si="12"/>
        <v>6493.4876146812412</v>
      </c>
      <c r="BA91" s="54">
        <f t="shared" si="12"/>
        <v>6502.1025322517798</v>
      </c>
      <c r="BB91" s="54">
        <f t="shared" si="12"/>
        <v>6509.8189378835868</v>
      </c>
      <c r="BC91" s="54">
        <f t="shared" si="12"/>
        <v>6516.6040310456883</v>
      </c>
      <c r="BD91" s="54">
        <f t="shared" si="12"/>
        <v>6522.4253147004893</v>
      </c>
      <c r="BE91" s="54">
        <f t="shared" si="12"/>
        <v>6527.2510517143237</v>
      </c>
      <c r="BF91" s="54">
        <f t="shared" si="12"/>
        <v>6531.0507561963468</v>
      </c>
      <c r="BG91" s="54">
        <f t="shared" si="12"/>
        <v>6533.7957181568217</v>
      </c>
      <c r="BH91" s="54">
        <f t="shared" si="12"/>
        <v>6535.4595595731944</v>
      </c>
      <c r="BI91" s="55">
        <f t="shared" si="12"/>
        <v>6536.0188196456447</v>
      </c>
    </row>
    <row r="92" spans="1:61" x14ac:dyDescent="0.2">
      <c r="A92" s="260" t="s">
        <v>291</v>
      </c>
      <c r="B92" s="40"/>
      <c r="I92" s="54">
        <f>I41</f>
        <v>825.35203982323162</v>
      </c>
      <c r="J92" s="54">
        <f t="shared" ref="J92:BI94" si="13">J41</f>
        <v>860.62424293328729</v>
      </c>
      <c r="K92" s="54">
        <f t="shared" si="13"/>
        <v>994.5601714893121</v>
      </c>
      <c r="L92" s="54">
        <f t="shared" si="13"/>
        <v>1125.7598991764332</v>
      </c>
      <c r="M92" s="54">
        <f t="shared" si="13"/>
        <v>1202.4657387811435</v>
      </c>
      <c r="N92" s="54">
        <f t="shared" si="13"/>
        <v>1283.9402712372946</v>
      </c>
      <c r="O92" s="54">
        <f t="shared" si="13"/>
        <v>1373.7400086801558</v>
      </c>
      <c r="P92" s="54">
        <f t="shared" si="13"/>
        <v>1399.7199374534182</v>
      </c>
      <c r="Q92" s="54">
        <f t="shared" si="13"/>
        <v>1477.9749989056179</v>
      </c>
      <c r="R92" s="54">
        <f t="shared" si="13"/>
        <v>1594.7588110067843</v>
      </c>
      <c r="S92" s="54">
        <f t="shared" si="13"/>
        <v>1648.2392055673163</v>
      </c>
      <c r="T92" s="54">
        <f t="shared" si="13"/>
        <v>1681.3499544976607</v>
      </c>
      <c r="U92" s="54">
        <f t="shared" si="13"/>
        <v>1711.0551127601359</v>
      </c>
      <c r="V92" s="54">
        <f t="shared" si="13"/>
        <v>2066.5774519172019</v>
      </c>
      <c r="W92" s="54">
        <f t="shared" si="13"/>
        <v>2090.8982819264734</v>
      </c>
      <c r="X92" s="54">
        <f t="shared" si="13"/>
        <v>2119.3057331089226</v>
      </c>
      <c r="Y92" s="54">
        <f t="shared" si="13"/>
        <v>2188.0310463626297</v>
      </c>
      <c r="Z92" s="54">
        <f t="shared" si="13"/>
        <v>2271.5856936795408</v>
      </c>
      <c r="AA92" s="54">
        <f t="shared" si="13"/>
        <v>2346.8309020073611</v>
      </c>
      <c r="AB92" s="54">
        <f t="shared" si="13"/>
        <v>2410.7450330517509</v>
      </c>
      <c r="AC92" s="54">
        <f t="shared" si="13"/>
        <v>2466.1641798151968</v>
      </c>
      <c r="AD92" s="54">
        <f t="shared" si="13"/>
        <v>2516.3921744714385</v>
      </c>
      <c r="AE92" s="54">
        <f t="shared" si="13"/>
        <v>2565.1024484809082</v>
      </c>
      <c r="AF92" s="54">
        <f t="shared" si="13"/>
        <v>2615.4613066427682</v>
      </c>
      <c r="AG92" s="54">
        <f t="shared" si="13"/>
        <v>2667.5167549190278</v>
      </c>
      <c r="AH92" s="54">
        <f t="shared" si="13"/>
        <v>2720.4584364095167</v>
      </c>
      <c r="AI92" s="54">
        <f t="shared" si="13"/>
        <v>2773.4090415774931</v>
      </c>
      <c r="AJ92" s="54">
        <f t="shared" si="13"/>
        <v>2825.4229090150197</v>
      </c>
      <c r="AK92" s="54">
        <f t="shared" si="13"/>
        <v>2875.6524553552294</v>
      </c>
      <c r="AL92" s="54">
        <f t="shared" si="13"/>
        <v>2923.8694252444852</v>
      </c>
      <c r="AM92" s="54">
        <f t="shared" si="13"/>
        <v>2970.0128016653971</v>
      </c>
      <c r="AN92" s="54">
        <f t="shared" si="13"/>
        <v>3014.0299789304477</v>
      </c>
      <c r="AO92" s="54">
        <f t="shared" si="13"/>
        <v>3055.8768029020475</v>
      </c>
      <c r="AP92" s="54">
        <f t="shared" si="13"/>
        <v>3095.5175601944261</v>
      </c>
      <c r="AQ92" s="54">
        <f t="shared" si="13"/>
        <v>3132.9249186317002</v>
      </c>
      <c r="AR92" s="54">
        <f t="shared" si="13"/>
        <v>3168.0798215689038</v>
      </c>
      <c r="AS92" s="54">
        <f t="shared" si="13"/>
        <v>3200.9713389698841</v>
      </c>
      <c r="AT92" s="54">
        <f t="shared" si="13"/>
        <v>3231.596478376347</v>
      </c>
      <c r="AU92" s="54">
        <f t="shared" si="13"/>
        <v>3259.959959097017</v>
      </c>
      <c r="AV92" s="54">
        <f t="shared" si="13"/>
        <v>3286.0739530947963</v>
      </c>
      <c r="AW92" s="54">
        <f t="shared" si="13"/>
        <v>3309.9577961542741</v>
      </c>
      <c r="AX92" s="54">
        <f t="shared" si="13"/>
        <v>3331.637672974306</v>
      </c>
      <c r="AY92" s="54">
        <f t="shared" si="13"/>
        <v>3351.1462798522098</v>
      </c>
      <c r="AZ92" s="54">
        <f t="shared" si="13"/>
        <v>3368.5224686101305</v>
      </c>
      <c r="BA92" s="54">
        <f t="shared" si="13"/>
        <v>3383.8108753634833</v>
      </c>
      <c r="BB92" s="54">
        <f t="shared" si="13"/>
        <v>3397.0615376491455</v>
      </c>
      <c r="BC92" s="54">
        <f t="shared" si="13"/>
        <v>3408.3295033200916</v>
      </c>
      <c r="BD92" s="54">
        <f t="shared" si="13"/>
        <v>3417.6744344774229</v>
      </c>
      <c r="BE92" s="54">
        <f t="shared" si="13"/>
        <v>3425.1602095535859</v>
      </c>
      <c r="BF92" s="54">
        <f t="shared" si="13"/>
        <v>3430.8545264853115</v>
      </c>
      <c r="BG92" s="54">
        <f t="shared" si="13"/>
        <v>3434.8285097245166</v>
      </c>
      <c r="BH92" s="54">
        <f t="shared" si="13"/>
        <v>3437.1563236347101</v>
      </c>
      <c r="BI92" s="55">
        <f t="shared" si="13"/>
        <v>3437.9147946106877</v>
      </c>
    </row>
    <row r="93" spans="1:61" x14ac:dyDescent="0.2">
      <c r="A93" s="260" t="s">
        <v>292</v>
      </c>
      <c r="B93" s="40"/>
      <c r="I93" s="54">
        <f>I42</f>
        <v>957.48912910180843</v>
      </c>
      <c r="J93" s="54">
        <f t="shared" si="13"/>
        <v>1007.4847756088832</v>
      </c>
      <c r="K93" s="54">
        <f t="shared" si="13"/>
        <v>1190.6924414462044</v>
      </c>
      <c r="L93" s="54">
        <f t="shared" si="13"/>
        <v>1343.1889625419417</v>
      </c>
      <c r="M93" s="54">
        <f t="shared" si="13"/>
        <v>1386.1188711991374</v>
      </c>
      <c r="N93" s="54">
        <f t="shared" si="13"/>
        <v>1437.9007595991709</v>
      </c>
      <c r="O93" s="54">
        <f t="shared" si="13"/>
        <v>1504.0047055880304</v>
      </c>
      <c r="P93" s="54">
        <f t="shared" si="13"/>
        <v>1468.2394548218376</v>
      </c>
      <c r="Q93" s="54">
        <f t="shared" si="13"/>
        <v>1517.3701234262553</v>
      </c>
      <c r="R93" s="54">
        <f t="shared" si="13"/>
        <v>1697.1667887148062</v>
      </c>
      <c r="S93" s="54">
        <f t="shared" si="13"/>
        <v>1811.5369065308341</v>
      </c>
      <c r="T93" s="54">
        <f t="shared" si="13"/>
        <v>1821.7287125216355</v>
      </c>
      <c r="U93" s="54">
        <f t="shared" si="13"/>
        <v>1852.1517291354023</v>
      </c>
      <c r="V93" s="54">
        <f t="shared" si="13"/>
        <v>2167.5672054910888</v>
      </c>
      <c r="W93" s="54">
        <f t="shared" si="13"/>
        <v>2175.4614760435193</v>
      </c>
      <c r="X93" s="54">
        <f t="shared" si="13"/>
        <v>2206.8615221539021</v>
      </c>
      <c r="Y93" s="54">
        <f t="shared" si="13"/>
        <v>2282.9331695939663</v>
      </c>
      <c r="Z93" s="54">
        <f t="shared" si="13"/>
        <v>2375.6164960719184</v>
      </c>
      <c r="AA93" s="54">
        <f t="shared" si="13"/>
        <v>2459.2605269403598</v>
      </c>
      <c r="AB93" s="54">
        <f t="shared" si="13"/>
        <v>2530.438198435751</v>
      </c>
      <c r="AC93" s="54">
        <f t="shared" si="13"/>
        <v>2592.2524987196102</v>
      </c>
      <c r="AD93" s="54">
        <f t="shared" si="13"/>
        <v>2648.3575727354014</v>
      </c>
      <c r="AE93" s="54">
        <f t="shared" si="13"/>
        <v>2702.8446015384002</v>
      </c>
      <c r="AF93" s="54">
        <f t="shared" si="13"/>
        <v>2759.2659792166846</v>
      </c>
      <c r="AG93" s="54">
        <f t="shared" si="13"/>
        <v>2817.7279324496544</v>
      </c>
      <c r="AH93" s="54">
        <f t="shared" si="13"/>
        <v>2877.3853898606576</v>
      </c>
      <c r="AI93" s="54">
        <f t="shared" si="13"/>
        <v>2937.3180994673821</v>
      </c>
      <c r="AJ93" s="54">
        <f t="shared" si="13"/>
        <v>2996.5282983416382</v>
      </c>
      <c r="AK93" s="54">
        <f t="shared" si="13"/>
        <v>3054.1131504919372</v>
      </c>
      <c r="AL93" s="54">
        <f t="shared" si="13"/>
        <v>3109.8087173885624</v>
      </c>
      <c r="AM93" s="54">
        <f t="shared" si="13"/>
        <v>3163.5224382205788</v>
      </c>
      <c r="AN93" s="54">
        <f t="shared" si="13"/>
        <v>3215.168405124954</v>
      </c>
      <c r="AO93" s="54">
        <f t="shared" si="13"/>
        <v>3264.6676097213372</v>
      </c>
      <c r="AP93" s="54">
        <f t="shared" si="13"/>
        <v>3311.9481482755605</v>
      </c>
      <c r="AQ93" s="54">
        <f t="shared" si="13"/>
        <v>3356.945385343975</v>
      </c>
      <c r="AR93" s="54">
        <f t="shared" si="13"/>
        <v>3399.6020760779143</v>
      </c>
      <c r="AS93" s="54">
        <f t="shared" si="13"/>
        <v>3439.8684476802987</v>
      </c>
      <c r="AT93" s="54">
        <f t="shared" si="13"/>
        <v>3477.7022408013841</v>
      </c>
      <c r="AU93" s="54">
        <f t="shared" si="13"/>
        <v>3513.0687119364934</v>
      </c>
      <c r="AV93" s="54">
        <f t="shared" si="13"/>
        <v>3545.9405981427449</v>
      </c>
      <c r="AW93" s="54">
        <f t="shared" si="13"/>
        <v>3576.2980456231303</v>
      </c>
      <c r="AX93" s="54">
        <f t="shared" si="13"/>
        <v>3604.1285039333475</v>
      </c>
      <c r="AY93" s="54">
        <f t="shared" si="13"/>
        <v>3629.4265877488883</v>
      </c>
      <c r="AZ93" s="54">
        <f t="shared" si="13"/>
        <v>3652.1939082864446</v>
      </c>
      <c r="BA93" s="54">
        <f t="shared" si="13"/>
        <v>3672.4388766045572</v>
      </c>
      <c r="BB93" s="54">
        <f t="shared" si="13"/>
        <v>3690.1764811134835</v>
      </c>
      <c r="BC93" s="54">
        <f t="shared" si="13"/>
        <v>3705.428041704537</v>
      </c>
      <c r="BD93" s="54">
        <f t="shared" si="13"/>
        <v>3718.2209429641252</v>
      </c>
      <c r="BE93" s="54">
        <f t="shared" si="13"/>
        <v>3728.5883489698026</v>
      </c>
      <c r="BF93" s="54">
        <f t="shared" si="13"/>
        <v>3736.5689021744579</v>
      </c>
      <c r="BG93" s="54">
        <f t="shared" si="13"/>
        <v>3742.2064088727207</v>
      </c>
      <c r="BH93" s="54">
        <f t="shared" si="13"/>
        <v>3745.5495137111261</v>
      </c>
      <c r="BI93" s="55">
        <f t="shared" si="13"/>
        <v>3746.6513656534589</v>
      </c>
    </row>
    <row r="94" spans="1:61" x14ac:dyDescent="0.2">
      <c r="A94" s="260" t="s">
        <v>293</v>
      </c>
      <c r="B94" s="40"/>
      <c r="I94" s="54">
        <f>I43</f>
        <v>636.84917179891238</v>
      </c>
      <c r="J94" s="54">
        <f t="shared" si="13"/>
        <v>682.17640383462935</v>
      </c>
      <c r="K94" s="54">
        <f t="shared" si="13"/>
        <v>798.94066636712569</v>
      </c>
      <c r="L94" s="54">
        <f t="shared" si="13"/>
        <v>919.68852177451481</v>
      </c>
      <c r="M94" s="54">
        <f t="shared" si="13"/>
        <v>953.46054365731106</v>
      </c>
      <c r="N94" s="54">
        <f t="shared" si="13"/>
        <v>982.73916071012547</v>
      </c>
      <c r="O94" s="54">
        <f t="shared" si="13"/>
        <v>1007.190217386193</v>
      </c>
      <c r="P94" s="54">
        <f t="shared" si="13"/>
        <v>988.01686580060073</v>
      </c>
      <c r="Q94" s="54">
        <f t="shared" si="13"/>
        <v>1028.7917095739863</v>
      </c>
      <c r="R94" s="54">
        <f t="shared" si="13"/>
        <v>1164.2331935578331</v>
      </c>
      <c r="S94" s="54">
        <f t="shared" si="13"/>
        <v>1285.5808657429811</v>
      </c>
      <c r="T94" s="54">
        <f t="shared" si="13"/>
        <v>1325.0409909702028</v>
      </c>
      <c r="U94" s="54">
        <f t="shared" si="13"/>
        <v>1362.5508537800022</v>
      </c>
      <c r="V94" s="54">
        <f t="shared" si="13"/>
        <v>1597.4262241195795</v>
      </c>
      <c r="W94" s="54">
        <f t="shared" si="13"/>
        <v>1681.134442521691</v>
      </c>
      <c r="X94" s="54">
        <f t="shared" si="13"/>
        <v>1720.1992537063552</v>
      </c>
      <c r="Y94" s="54">
        <f t="shared" si="13"/>
        <v>1816.2285429445624</v>
      </c>
      <c r="Z94" s="54">
        <f t="shared" si="13"/>
        <v>1935.8508469775174</v>
      </c>
      <c r="AA94" s="54">
        <f t="shared" si="13"/>
        <v>2046.2404226877309</v>
      </c>
      <c r="AB94" s="54">
        <f t="shared" si="13"/>
        <v>2141.9853150931754</v>
      </c>
      <c r="AC94" s="54">
        <f t="shared" si="13"/>
        <v>2226.4993194378699</v>
      </c>
      <c r="AD94" s="54">
        <f t="shared" si="13"/>
        <v>2304.3374520860807</v>
      </c>
      <c r="AE94" s="54">
        <f t="shared" si="13"/>
        <v>2380.9935010671093</v>
      </c>
      <c r="AF94" s="54">
        <f t="shared" si="13"/>
        <v>2461.5641870263498</v>
      </c>
      <c r="AG94" s="54">
        <f t="shared" si="13"/>
        <v>2546.7201014652037</v>
      </c>
      <c r="AH94" s="54">
        <f t="shared" si="13"/>
        <v>2635.8801240124649</v>
      </c>
      <c r="AI94" s="54">
        <f t="shared" si="13"/>
        <v>2728.360622732735</v>
      </c>
      <c r="AJ94" s="54">
        <f t="shared" si="13"/>
        <v>2823.3639170591559</v>
      </c>
      <c r="AK94" s="54">
        <f t="shared" si="13"/>
        <v>2920.098510013278</v>
      </c>
      <c r="AL94" s="54">
        <f t="shared" si="13"/>
        <v>3018.1961901065115</v>
      </c>
      <c r="AM94" s="54">
        <f t="shared" si="13"/>
        <v>3117.3804853833326</v>
      </c>
      <c r="AN94" s="54">
        <f t="shared" si="13"/>
        <v>3217.3447606299324</v>
      </c>
      <c r="AO94" s="54">
        <f t="shared" si="13"/>
        <v>3317.7517976758463</v>
      </c>
      <c r="AP94" s="54">
        <f t="shared" si="13"/>
        <v>3418.2336844263709</v>
      </c>
      <c r="AQ94" s="54">
        <f t="shared" si="13"/>
        <v>3518.3920519224375</v>
      </c>
      <c r="AR94" s="54">
        <f t="shared" si="13"/>
        <v>3617.7986978158024</v>
      </c>
      <c r="AS94" s="54">
        <f t="shared" si="13"/>
        <v>3715.996632795503</v>
      </c>
      <c r="AT94" s="54">
        <f t="shared" si="13"/>
        <v>3812.5015836082785</v>
      </c>
      <c r="AU94" s="54">
        <f t="shared" si="13"/>
        <v>3906.8039822953269</v>
      </c>
      <c r="AV94" s="54">
        <f t="shared" si="13"/>
        <v>3998.371466055879</v>
      </c>
      <c r="AW94" s="54">
        <f t="shared" si="13"/>
        <v>4086.6519057012301</v>
      </c>
      <c r="AX94" s="54">
        <f t="shared" si="13"/>
        <v>4171.0769729684944</v>
      </c>
      <c r="AY94" s="54">
        <f t="shared" si="13"/>
        <v>4251.06624804288</v>
      </c>
      <c r="AZ94" s="54">
        <f t="shared" si="13"/>
        <v>4326.0318585512741</v>
      </c>
      <c r="BA94" s="54">
        <f t="shared" si="13"/>
        <v>4395.3836301424399</v>
      </c>
      <c r="BB94" s="54">
        <f t="shared" si="13"/>
        <v>4458.5347167107766</v>
      </c>
      <c r="BC94" s="54">
        <f t="shared" si="13"/>
        <v>4514.9076655507943</v>
      </c>
      <c r="BD94" s="54">
        <f t="shared" si="13"/>
        <v>4563.94085949691</v>
      </c>
      <c r="BE94" s="54">
        <f t="shared" si="13"/>
        <v>4605.095264704004</v>
      </c>
      <c r="BF94" s="54">
        <f t="shared" si="13"/>
        <v>4637.8613995001851</v>
      </c>
      <c r="BG94" s="54">
        <f t="shared" si="13"/>
        <v>4661.7664270734067</v>
      </c>
      <c r="BH94" s="54">
        <f t="shared" si="13"/>
        <v>4676.3812630509756</v>
      </c>
      <c r="BI94" s="55">
        <f t="shared" si="13"/>
        <v>4681.3275787257044</v>
      </c>
    </row>
    <row r="95" spans="1:61" x14ac:dyDescent="0.2">
      <c r="A95" s="260" t="s">
        <v>294</v>
      </c>
      <c r="B95" s="40"/>
      <c r="I95" s="54">
        <f>I44+I45</f>
        <v>1623.8018058106015</v>
      </c>
      <c r="J95" s="54">
        <f t="shared" ref="J95:BI95" si="14">J44+J45</f>
        <v>1822.4951609926225</v>
      </c>
      <c r="K95" s="54">
        <f t="shared" si="14"/>
        <v>2166.298644952557</v>
      </c>
      <c r="L95" s="54">
        <f t="shared" si="14"/>
        <v>2331.3408392066517</v>
      </c>
      <c r="M95" s="54">
        <f t="shared" si="14"/>
        <v>2383.0435220231129</v>
      </c>
      <c r="N95" s="54">
        <f t="shared" si="14"/>
        <v>2540.8630589329832</v>
      </c>
      <c r="O95" s="54">
        <f t="shared" si="14"/>
        <v>2728.838438356292</v>
      </c>
      <c r="P95" s="54">
        <f t="shared" si="14"/>
        <v>2762.9644114695907</v>
      </c>
      <c r="Q95" s="54">
        <f t="shared" si="14"/>
        <v>3032.1263849062357</v>
      </c>
      <c r="R95" s="54">
        <f t="shared" si="14"/>
        <v>3401.7294408571947</v>
      </c>
      <c r="S95" s="54">
        <f t="shared" si="14"/>
        <v>3556.0155065145791</v>
      </c>
      <c r="T95" s="54">
        <f t="shared" si="14"/>
        <v>3532.2470339744173</v>
      </c>
      <c r="U95" s="54">
        <f t="shared" si="14"/>
        <v>3588.8015752326332</v>
      </c>
      <c r="V95" s="54">
        <f t="shared" si="14"/>
        <v>3965.5598401128746</v>
      </c>
      <c r="W95" s="54">
        <f t="shared" si="14"/>
        <v>4247.4403854669345</v>
      </c>
      <c r="X95" s="54">
        <f t="shared" si="14"/>
        <v>4302.3597872499686</v>
      </c>
      <c r="Y95" s="54">
        <f t="shared" si="14"/>
        <v>4435.1531427908794</v>
      </c>
      <c r="Z95" s="54">
        <f t="shared" si="14"/>
        <v>4596.4711438533932</v>
      </c>
      <c r="AA95" s="54">
        <f t="shared" si="14"/>
        <v>4741.6347514200343</v>
      </c>
      <c r="AB95" s="54">
        <f t="shared" si="14"/>
        <v>4864.8593654545448</v>
      </c>
      <c r="AC95" s="54">
        <f t="shared" si="14"/>
        <v>4971.6460377246694</v>
      </c>
      <c r="AD95" s="54">
        <f t="shared" si="14"/>
        <v>5068.3775192718849</v>
      </c>
      <c r="AE95" s="54">
        <f t="shared" si="14"/>
        <v>5162.1330480179531</v>
      </c>
      <c r="AF95" s="54">
        <f t="shared" si="14"/>
        <v>5258.9926480435151</v>
      </c>
      <c r="AG95" s="54">
        <f t="shared" si="14"/>
        <v>5358.9856246136878</v>
      </c>
      <c r="AH95" s="54">
        <f t="shared" si="14"/>
        <v>5460.47819303294</v>
      </c>
      <c r="AI95" s="54">
        <f t="shared" si="14"/>
        <v>5561.7084050533394</v>
      </c>
      <c r="AJ95" s="54">
        <f t="shared" si="14"/>
        <v>5660.7842393428473</v>
      </c>
      <c r="AK95" s="54">
        <f t="shared" si="14"/>
        <v>5756.0218539176794</v>
      </c>
      <c r="AL95" s="54">
        <f t="shared" si="14"/>
        <v>5847.0000478708362</v>
      </c>
      <c r="AM95" s="54">
        <f t="shared" si="14"/>
        <v>5933.6386243098268</v>
      </c>
      <c r="AN95" s="54">
        <f t="shared" si="14"/>
        <v>6015.8752414522969</v>
      </c>
      <c r="AO95" s="54">
        <f t="shared" si="14"/>
        <v>6093.6650553037534</v>
      </c>
      <c r="AP95" s="54">
        <f t="shared" si="14"/>
        <v>6166.9802869224841</v>
      </c>
      <c r="AQ95" s="54">
        <f t="shared" si="14"/>
        <v>6235.8097242395579</v>
      </c>
      <c r="AR95" s="54">
        <f t="shared" si="14"/>
        <v>6300.158168175687</v>
      </c>
      <c r="AS95" s="54">
        <f t="shared" si="14"/>
        <v>6360.0458324785213</v>
      </c>
      <c r="AT95" s="54">
        <f t="shared" si="14"/>
        <v>6415.5077063182543</v>
      </c>
      <c r="AU95" s="54">
        <f t="shared" si="14"/>
        <v>6466.5928882398057</v>
      </c>
      <c r="AV95" s="54">
        <f t="shared" si="14"/>
        <v>6513.3638995983883</v>
      </c>
      <c r="AW95" s="54">
        <f t="shared" si="14"/>
        <v>6555.8959851129785</v>
      </c>
      <c r="AX95" s="54">
        <f t="shared" si="14"/>
        <v>6594.2764076761741</v>
      </c>
      <c r="AY95" s="54">
        <f t="shared" si="14"/>
        <v>6628.6037440686614</v>
      </c>
      <c r="AZ95" s="54">
        <f t="shared" si="14"/>
        <v>6658.9871877542782</v>
      </c>
      <c r="BA95" s="54">
        <f t="shared" si="14"/>
        <v>6685.5458644843402</v>
      </c>
      <c r="BB95" s="54">
        <f t="shared" si="14"/>
        <v>6708.408166026361</v>
      </c>
      <c r="BC95" s="54">
        <f t="shared" si="14"/>
        <v>6727.7111069568709</v>
      </c>
      <c r="BD95" s="54">
        <f t="shared" si="14"/>
        <v>6743.5997091279169</v>
      </c>
      <c r="BE95" s="54">
        <f t="shared" si="14"/>
        <v>6756.2264181331766</v>
      </c>
      <c r="BF95" s="54">
        <f t="shared" si="14"/>
        <v>6765.750555869472</v>
      </c>
      <c r="BG95" s="54">
        <f t="shared" si="14"/>
        <v>6772.3378131123682</v>
      </c>
      <c r="BH95" s="54">
        <f t="shared" si="14"/>
        <v>6776.1597859072826</v>
      </c>
      <c r="BI95" s="55">
        <f t="shared" si="14"/>
        <v>6777.3935595199264</v>
      </c>
    </row>
    <row r="96" spans="1:61" x14ac:dyDescent="0.2">
      <c r="A96" s="260" t="s">
        <v>295</v>
      </c>
      <c r="B96" s="40"/>
      <c r="I96" s="54">
        <f>I46</f>
        <v>1217.5195160253679</v>
      </c>
      <c r="J96" s="54">
        <f t="shared" ref="J96:BI98" si="15">J46</f>
        <v>1292.6341207581518</v>
      </c>
      <c r="K96" s="54">
        <f t="shared" si="15"/>
        <v>1490.0363414785679</v>
      </c>
      <c r="L96" s="54">
        <f t="shared" si="15"/>
        <v>1639.350314270589</v>
      </c>
      <c r="M96" s="54">
        <f t="shared" si="15"/>
        <v>1712.0343556535668</v>
      </c>
      <c r="N96" s="54">
        <f t="shared" si="15"/>
        <v>1803.6398418356748</v>
      </c>
      <c r="O96" s="54">
        <f t="shared" si="15"/>
        <v>1891.7453428330407</v>
      </c>
      <c r="P96" s="54">
        <f t="shared" si="15"/>
        <v>1925.726984191494</v>
      </c>
      <c r="Q96" s="54">
        <f t="shared" si="15"/>
        <v>2039.0277316223494</v>
      </c>
      <c r="R96" s="54">
        <f t="shared" si="15"/>
        <v>2282.7007277873363</v>
      </c>
      <c r="S96" s="54">
        <f t="shared" si="15"/>
        <v>2438.8021860920107</v>
      </c>
      <c r="T96" s="54">
        <f t="shared" si="15"/>
        <v>2603.0134076603781</v>
      </c>
      <c r="U96" s="54">
        <f t="shared" si="15"/>
        <v>2742.170325969631</v>
      </c>
      <c r="V96" s="54">
        <f t="shared" si="15"/>
        <v>3334.778314369561</v>
      </c>
      <c r="W96" s="54">
        <f t="shared" si="15"/>
        <v>3790.6958165959172</v>
      </c>
      <c r="X96" s="54">
        <f t="shared" si="15"/>
        <v>3930.6789261416316</v>
      </c>
      <c r="Y96" s="54">
        <f t="shared" si="15"/>
        <v>4283.9937069392099</v>
      </c>
      <c r="Z96" s="54">
        <f t="shared" si="15"/>
        <v>4743.1375993097708</v>
      </c>
      <c r="AA96" s="54">
        <f t="shared" si="15"/>
        <v>5188.4946547776981</v>
      </c>
      <c r="AB96" s="54">
        <f t="shared" si="15"/>
        <v>5592.1548847442546</v>
      </c>
      <c r="AC96" s="54">
        <f t="shared" si="15"/>
        <v>5959.4018745055955</v>
      </c>
      <c r="AD96" s="54">
        <f t="shared" si="15"/>
        <v>6301.3748449577761</v>
      </c>
      <c r="AE96" s="54">
        <f t="shared" si="15"/>
        <v>6634.3841153638105</v>
      </c>
      <c r="AF96" s="54">
        <f t="shared" si="15"/>
        <v>6975.1234989623372</v>
      </c>
      <c r="AG96" s="54">
        <f t="shared" si="15"/>
        <v>7325.9149852139608</v>
      </c>
      <c r="AH96" s="54">
        <f t="shared" si="15"/>
        <v>7684.808751590359</v>
      </c>
      <c r="AI96" s="54">
        <f t="shared" si="15"/>
        <v>8049.4832638162306</v>
      </c>
      <c r="AJ96" s="54">
        <f t="shared" si="15"/>
        <v>8417.230502671282</v>
      </c>
      <c r="AK96" s="54">
        <f t="shared" si="15"/>
        <v>8785.2969303846894</v>
      </c>
      <c r="AL96" s="54">
        <f t="shared" si="15"/>
        <v>9152.0455040955421</v>
      </c>
      <c r="AM96" s="54">
        <f t="shared" si="15"/>
        <v>9516.1238975769757</v>
      </c>
      <c r="AN96" s="54">
        <f t="shared" si="15"/>
        <v>9876.1547137130583</v>
      </c>
      <c r="AO96" s="54">
        <f t="shared" si="15"/>
        <v>10230.744773095979</v>
      </c>
      <c r="AP96" s="54">
        <f t="shared" si="15"/>
        <v>10578.494729009028</v>
      </c>
      <c r="AQ96" s="54">
        <f t="shared" si="15"/>
        <v>10918.008909375938</v>
      </c>
      <c r="AR96" s="54">
        <f t="shared" si="15"/>
        <v>11247.905282303704</v>
      </c>
      <c r="AS96" s="54">
        <f t="shared" si="15"/>
        <v>11566.825439372926</v>
      </c>
      <c r="AT96" s="54">
        <f t="shared" si="15"/>
        <v>11873.444489879586</v>
      </c>
      <c r="AU96" s="54">
        <f t="shared" si="15"/>
        <v>12166.480759823668</v>
      </c>
      <c r="AV96" s="54">
        <f t="shared" si="15"/>
        <v>12444.705191557103</v>
      </c>
      <c r="AW96" s="54">
        <f t="shared" si="15"/>
        <v>12706.950343607698</v>
      </c>
      <c r="AX96" s="54">
        <f t="shared" si="15"/>
        <v>12952.118895220452</v>
      </c>
      <c r="AY96" s="54">
        <f t="shared" si="15"/>
        <v>13179.191566510392</v>
      </c>
      <c r="AZ96" s="54">
        <f t="shared" si="15"/>
        <v>13387.234372687371</v>
      </c>
      <c r="BA96" s="54">
        <f t="shared" si="15"/>
        <v>13575.405139461023</v>
      </c>
      <c r="BB96" s="54">
        <f t="shared" si="15"/>
        <v>13742.959216307041</v>
      </c>
      <c r="BC96" s="54">
        <f t="shared" si="15"/>
        <v>13889.254334615231</v>
      </c>
      <c r="BD96" s="54">
        <f t="shared" si="15"/>
        <v>14013.754568663209</v>
      </c>
      <c r="BE96" s="54">
        <f t="shared" si="15"/>
        <v>14116.033368690842</v>
      </c>
      <c r="BF96" s="54">
        <f t="shared" si="15"/>
        <v>14195.775646901111</v>
      </c>
      <c r="BG96" s="54">
        <f t="shared" si="15"/>
        <v>14252.778908799208</v>
      </c>
      <c r="BH96" s="54">
        <f t="shared" si="15"/>
        <v>14286.953433724551</v>
      </c>
      <c r="BI96" s="55">
        <f t="shared" si="15"/>
        <v>14298.321519558111</v>
      </c>
    </row>
    <row r="97" spans="1:61" x14ac:dyDescent="0.2">
      <c r="A97" s="260" t="s">
        <v>296</v>
      </c>
      <c r="B97" s="40"/>
      <c r="I97" s="54">
        <f>I47</f>
        <v>1706.6024804589906</v>
      </c>
      <c r="J97" s="54">
        <f t="shared" si="15"/>
        <v>1703.5010482581254</v>
      </c>
      <c r="K97" s="54">
        <f t="shared" si="15"/>
        <v>1933.8707410286615</v>
      </c>
      <c r="L97" s="54">
        <f t="shared" si="15"/>
        <v>2153.675657808727</v>
      </c>
      <c r="M97" s="54">
        <f t="shared" si="15"/>
        <v>2298.3702505757124</v>
      </c>
      <c r="N97" s="54">
        <f t="shared" si="15"/>
        <v>2430.0821452448795</v>
      </c>
      <c r="O97" s="54">
        <f t="shared" si="15"/>
        <v>2614.0226283800762</v>
      </c>
      <c r="P97" s="54">
        <f t="shared" si="15"/>
        <v>2740.3367900106496</v>
      </c>
      <c r="Q97" s="54">
        <f t="shared" si="15"/>
        <v>2941.6791661197531</v>
      </c>
      <c r="R97" s="54">
        <f t="shared" si="15"/>
        <v>3388.5062004678171</v>
      </c>
      <c r="S97" s="54">
        <f t="shared" si="15"/>
        <v>3815.9156485707945</v>
      </c>
      <c r="T97" s="54">
        <f t="shared" si="15"/>
        <v>4021.3431733748421</v>
      </c>
      <c r="U97" s="54">
        <f t="shared" si="15"/>
        <v>4189.6426485802067</v>
      </c>
      <c r="V97" s="54">
        <f t="shared" si="15"/>
        <v>5047.07826989772</v>
      </c>
      <c r="W97" s="54">
        <f t="shared" si="15"/>
        <v>5516.6342563589078</v>
      </c>
      <c r="X97" s="54">
        <f t="shared" si="15"/>
        <v>5690.8434912614921</v>
      </c>
      <c r="Y97" s="54">
        <f t="shared" si="15"/>
        <v>6120.6059854847545</v>
      </c>
      <c r="Z97" s="54">
        <f t="shared" si="15"/>
        <v>6655.6914542300974</v>
      </c>
      <c r="AA97" s="54">
        <f t="shared" si="15"/>
        <v>7138.7920379898078</v>
      </c>
      <c r="AB97" s="54">
        <f t="shared" si="15"/>
        <v>7545.4572138589838</v>
      </c>
      <c r="AC97" s="54">
        <f t="shared" si="15"/>
        <v>7898.74926466741</v>
      </c>
      <c r="AD97" s="54">
        <f t="shared" si="15"/>
        <v>8230.4899450719204</v>
      </c>
      <c r="AE97" s="54">
        <f t="shared" si="15"/>
        <v>8579.6643860523036</v>
      </c>
      <c r="AF97" s="54">
        <f t="shared" si="15"/>
        <v>8982.539078166732</v>
      </c>
      <c r="AG97" s="54">
        <f t="shared" si="15"/>
        <v>9440.9626546407999</v>
      </c>
      <c r="AH97" s="54">
        <f t="shared" si="15"/>
        <v>9946.0407674109465</v>
      </c>
      <c r="AI97" s="54">
        <f t="shared" si="15"/>
        <v>10486.4725200743</v>
      </c>
      <c r="AJ97" s="54">
        <f t="shared" si="15"/>
        <v>11047.964904140219</v>
      </c>
      <c r="AK97" s="54">
        <f t="shared" si="15"/>
        <v>11615.84001418666</v>
      </c>
      <c r="AL97" s="54">
        <f t="shared" si="15"/>
        <v>12185.115618370621</v>
      </c>
      <c r="AM97" s="54">
        <f t="shared" si="15"/>
        <v>12753.458210603623</v>
      </c>
      <c r="AN97" s="54">
        <f t="shared" si="15"/>
        <v>13318.463630827046</v>
      </c>
      <c r="AO97" s="54">
        <f t="shared" si="15"/>
        <v>13877.675597194917</v>
      </c>
      <c r="AP97" s="54">
        <f t="shared" si="15"/>
        <v>14428.60518654364</v>
      </c>
      <c r="AQ97" s="54">
        <f t="shared" si="15"/>
        <v>14968.751026779975</v>
      </c>
      <c r="AR97" s="54">
        <f t="shared" si="15"/>
        <v>15495.61995172877</v>
      </c>
      <c r="AS97" s="54">
        <f t="shared" si="15"/>
        <v>16006.747860160118</v>
      </c>
      <c r="AT97" s="54">
        <f t="shared" si="15"/>
        <v>16499.720516328522</v>
      </c>
      <c r="AU97" s="54">
        <f t="shared" si="15"/>
        <v>16972.194029476705</v>
      </c>
      <c r="AV97" s="54">
        <f t="shared" si="15"/>
        <v>17421.914754352689</v>
      </c>
      <c r="AW97" s="54">
        <f t="shared" si="15"/>
        <v>17846.738363741966</v>
      </c>
      <c r="AX97" s="54">
        <f t="shared" si="15"/>
        <v>18244.647857106022</v>
      </c>
      <c r="AY97" s="54">
        <f t="shared" si="15"/>
        <v>18613.770286343846</v>
      </c>
      <c r="AZ97" s="54">
        <f t="shared" si="15"/>
        <v>18952.392000079682</v>
      </c>
      <c r="BA97" s="54">
        <f t="shared" si="15"/>
        <v>19258.972231281456</v>
      </c>
      <c r="BB97" s="54">
        <f t="shared" si="15"/>
        <v>19532.154878934667</v>
      </c>
      <c r="BC97" s="54">
        <f t="shared" si="15"/>
        <v>19770.778362400048</v>
      </c>
      <c r="BD97" s="54">
        <f t="shared" si="15"/>
        <v>19973.883456401149</v>
      </c>
      <c r="BE97" s="54">
        <f t="shared" si="15"/>
        <v>20140.719044750975</v>
      </c>
      <c r="BF97" s="54">
        <f t="shared" si="15"/>
        <v>20270.745761346272</v>
      </c>
      <c r="BG97" s="54">
        <f t="shared" si="15"/>
        <v>20363.637517081217</v>
      </c>
      <c r="BH97" s="54">
        <f t="shared" si="15"/>
        <v>20419.28094061519</v>
      </c>
      <c r="BI97" s="55">
        <f t="shared" si="15"/>
        <v>20437.772788874085</v>
      </c>
    </row>
    <row r="98" spans="1:61" x14ac:dyDescent="0.2">
      <c r="A98" s="260" t="s">
        <v>297</v>
      </c>
      <c r="B98" s="40"/>
      <c r="I98" s="54">
        <f>I48</f>
        <v>174.94890796108089</v>
      </c>
      <c r="J98" s="54">
        <f t="shared" si="15"/>
        <v>169.15820543043426</v>
      </c>
      <c r="K98" s="54">
        <f t="shared" si="15"/>
        <v>196.46933500099175</v>
      </c>
      <c r="L98" s="54">
        <f t="shared" si="15"/>
        <v>219.55529259720151</v>
      </c>
      <c r="M98" s="54">
        <f t="shared" si="15"/>
        <v>235.35118038279785</v>
      </c>
      <c r="N98" s="54">
        <f t="shared" si="15"/>
        <v>249.50909097016776</v>
      </c>
      <c r="O98" s="54">
        <f t="shared" si="15"/>
        <v>261.69729116037337</v>
      </c>
      <c r="P98" s="54">
        <f t="shared" si="15"/>
        <v>261.68098067397437</v>
      </c>
      <c r="Q98" s="54">
        <f t="shared" si="15"/>
        <v>279.37539782966684</v>
      </c>
      <c r="R98" s="54">
        <f t="shared" si="15"/>
        <v>318.13496199016924</v>
      </c>
      <c r="S98" s="54">
        <f t="shared" si="15"/>
        <v>336.40604594488298</v>
      </c>
      <c r="T98" s="54">
        <f t="shared" si="15"/>
        <v>358.40848198921412</v>
      </c>
      <c r="U98" s="54">
        <f t="shared" si="15"/>
        <v>358.49983471901351</v>
      </c>
      <c r="V98" s="54">
        <f t="shared" si="15"/>
        <v>418.05813758237923</v>
      </c>
      <c r="W98" s="54">
        <f t="shared" si="15"/>
        <v>444.2119594191438</v>
      </c>
      <c r="X98" s="54">
        <f t="shared" si="15"/>
        <v>453.24296115666567</v>
      </c>
      <c r="Y98" s="54">
        <f t="shared" si="15"/>
        <v>475.01460587624558</v>
      </c>
      <c r="Z98" s="54">
        <f t="shared" si="15"/>
        <v>501.12731952496523</v>
      </c>
      <c r="AA98" s="54">
        <f t="shared" si="15"/>
        <v>523.60720426331102</v>
      </c>
      <c r="AB98" s="54">
        <f t="shared" si="15"/>
        <v>541.64528576904934</v>
      </c>
      <c r="AC98" s="54">
        <f t="shared" si="15"/>
        <v>556.71458041825633</v>
      </c>
      <c r="AD98" s="54">
        <f t="shared" si="15"/>
        <v>570.57790624217353</v>
      </c>
      <c r="AE98" s="54">
        <f t="shared" si="15"/>
        <v>585.21909347740666</v>
      </c>
      <c r="AF98" s="54">
        <f t="shared" si="15"/>
        <v>602.37479620890065</v>
      </c>
      <c r="AG98" s="54">
        <f t="shared" si="15"/>
        <v>622.08824645823142</v>
      </c>
      <c r="AH98" s="54">
        <f t="shared" si="15"/>
        <v>643.9221464267988</v>
      </c>
      <c r="AI98" s="54">
        <f t="shared" si="15"/>
        <v>667.37533932327904</v>
      </c>
      <c r="AJ98" s="54">
        <f t="shared" si="15"/>
        <v>691.86544116404878</v>
      </c>
      <c r="AK98" s="54">
        <f t="shared" si="15"/>
        <v>716.83067203392295</v>
      </c>
      <c r="AL98" s="54">
        <f t="shared" si="15"/>
        <v>742.09885573360486</v>
      </c>
      <c r="AM98" s="54">
        <f t="shared" si="15"/>
        <v>767.59735554983831</v>
      </c>
      <c r="AN98" s="54">
        <f t="shared" si="15"/>
        <v>793.2461795452183</v>
      </c>
      <c r="AO98" s="54">
        <f t="shared" si="15"/>
        <v>818.95795370757037</v>
      </c>
      <c r="AP98" s="54">
        <f t="shared" si="15"/>
        <v>844.63797489311071</v>
      </c>
      <c r="AQ98" s="54">
        <f t="shared" si="15"/>
        <v>870.18435202578087</v>
      </c>
      <c r="AR98" s="54">
        <f t="shared" si="15"/>
        <v>895.48824357087142</v>
      </c>
      <c r="AS98" s="54">
        <f t="shared" si="15"/>
        <v>920.43419863469774</v>
      </c>
      <c r="AT98" s="54">
        <f t="shared" si="15"/>
        <v>944.90060813735454</v>
      </c>
      <c r="AU98" s="54">
        <f t="shared" si="15"/>
        <v>968.76027135071206</v>
      </c>
      <c r="AV98" s="54">
        <f t="shared" si="15"/>
        <v>991.88108168143458</v>
      </c>
      <c r="AW98" s="54">
        <f t="shared" si="15"/>
        <v>1014.1268339080457</v>
      </c>
      <c r="AX98" s="54">
        <f t="shared" si="15"/>
        <v>1035.3581531578031</v>
      </c>
      <c r="AY98" s="54">
        <f t="shared" si="15"/>
        <v>1055.4335437470274</v>
      </c>
      <c r="AZ98" s="54">
        <f t="shared" si="15"/>
        <v>1074.2105536301005</v>
      </c>
      <c r="BA98" s="54">
        <f t="shared" si="15"/>
        <v>1091.547047639054</v>
      </c>
      <c r="BB98" s="54">
        <f t="shared" si="15"/>
        <v>1107.3025799884556</v>
      </c>
      <c r="BC98" s="54">
        <f t="shared" si="15"/>
        <v>1121.3398537198598</v>
      </c>
      <c r="BD98" s="54">
        <f t="shared" si="15"/>
        <v>1133.526251925942</v>
      </c>
      <c r="BE98" s="54">
        <f t="shared" si="15"/>
        <v>1143.735422795113</v>
      </c>
      <c r="BF98" s="54">
        <f t="shared" si="15"/>
        <v>1151.848897828399</v>
      </c>
      <c r="BG98" s="54">
        <f t="shared" si="15"/>
        <v>1157.7577200833584</v>
      </c>
      <c r="BH98" s="54">
        <f t="shared" si="15"/>
        <v>1161.3640570806622</v>
      </c>
      <c r="BI98" s="55">
        <f t="shared" si="15"/>
        <v>1162.5827711545173</v>
      </c>
    </row>
    <row r="99" spans="1:61" x14ac:dyDescent="0.2">
      <c r="A99" s="260" t="s">
        <v>298</v>
      </c>
      <c r="B99" s="40"/>
      <c r="I99" s="54">
        <f>I49+I50</f>
        <v>111.46028951314003</v>
      </c>
      <c r="J99" s="54">
        <f t="shared" ref="J99:BI99" si="16">J49+J50</f>
        <v>120.30787133937859</v>
      </c>
      <c r="K99" s="54">
        <f t="shared" si="16"/>
        <v>141.43053509268847</v>
      </c>
      <c r="L99" s="54">
        <f t="shared" si="16"/>
        <v>159.98361785708192</v>
      </c>
      <c r="M99" s="54">
        <f t="shared" si="16"/>
        <v>167.95873433969678</v>
      </c>
      <c r="N99" s="54">
        <f t="shared" si="16"/>
        <v>172.05530032135397</v>
      </c>
      <c r="O99" s="54">
        <f t="shared" si="16"/>
        <v>181.9600660386933</v>
      </c>
      <c r="P99" s="54">
        <f t="shared" si="16"/>
        <v>194.94534916622629</v>
      </c>
      <c r="Q99" s="54">
        <f t="shared" si="16"/>
        <v>203.22948683917804</v>
      </c>
      <c r="R99" s="54">
        <f t="shared" si="16"/>
        <v>213.07428392840546</v>
      </c>
      <c r="S99" s="54">
        <f t="shared" si="16"/>
        <v>220.22999263419672</v>
      </c>
      <c r="T99" s="54">
        <f t="shared" si="16"/>
        <v>229.27298523539721</v>
      </c>
      <c r="U99" s="54">
        <f t="shared" si="16"/>
        <v>221.1260248388711</v>
      </c>
      <c r="V99" s="54">
        <f t="shared" si="16"/>
        <v>277.87684123406291</v>
      </c>
      <c r="W99" s="54">
        <f t="shared" si="16"/>
        <v>329.30584324697315</v>
      </c>
      <c r="X99" s="54">
        <f t="shared" si="16"/>
        <v>338.04975038656238</v>
      </c>
      <c r="Y99" s="54">
        <f t="shared" si="16"/>
        <v>360.40235085099062</v>
      </c>
      <c r="Z99" s="54">
        <f t="shared" si="16"/>
        <v>390.23378087375011</v>
      </c>
      <c r="AA99" s="54">
        <f t="shared" si="16"/>
        <v>420.81326633210682</v>
      </c>
      <c r="AB99" s="54">
        <f t="shared" si="16"/>
        <v>450.53085158546969</v>
      </c>
      <c r="AC99" s="54">
        <f t="shared" si="16"/>
        <v>479.55696973433135</v>
      </c>
      <c r="AD99" s="54">
        <f t="shared" si="16"/>
        <v>508.32707345929271</v>
      </c>
      <c r="AE99" s="54">
        <f t="shared" si="16"/>
        <v>537.53934470049649</v>
      </c>
      <c r="AF99" s="54">
        <f t="shared" si="16"/>
        <v>567.96933183538431</v>
      </c>
      <c r="AG99" s="54">
        <f t="shared" si="16"/>
        <v>599.80656766155971</v>
      </c>
      <c r="AH99" s="54">
        <f t="shared" si="16"/>
        <v>633.06560493239658</v>
      </c>
      <c r="AI99" s="54">
        <f t="shared" si="16"/>
        <v>667.75365541466567</v>
      </c>
      <c r="AJ99" s="54">
        <f t="shared" si="16"/>
        <v>703.86944451039176</v>
      </c>
      <c r="AK99" s="54">
        <f t="shared" si="16"/>
        <v>741.40198050568461</v>
      </c>
      <c r="AL99" s="54">
        <f t="shared" si="16"/>
        <v>780.32704434927427</v>
      </c>
      <c r="AM99" s="54">
        <f t="shared" si="16"/>
        <v>820.6013238397843</v>
      </c>
      <c r="AN99" s="54">
        <f t="shared" si="16"/>
        <v>862.15902400841526</v>
      </c>
      <c r="AO99" s="54">
        <f t="shared" si="16"/>
        <v>904.90899242055593</v>
      </c>
      <c r="AP99" s="54">
        <f t="shared" si="16"/>
        <v>948.73198386622414</v>
      </c>
      <c r="AQ99" s="54">
        <f t="shared" si="16"/>
        <v>993.47816185644501</v>
      </c>
      <c r="AR99" s="54">
        <f t="shared" si="16"/>
        <v>1038.9649436240395</v>
      </c>
      <c r="AS99" s="54">
        <f t="shared" si="16"/>
        <v>1084.9753027907448</v>
      </c>
      <c r="AT99" s="54">
        <f t="shared" si="16"/>
        <v>1131.2566487958952</v>
      </c>
      <c r="AU99" s="54">
        <f t="shared" si="16"/>
        <v>1177.520403822617</v>
      </c>
      <c r="AV99" s="54">
        <f t="shared" si="16"/>
        <v>1223.4423955257137</v>
      </c>
      <c r="AW99" s="54">
        <f t="shared" si="16"/>
        <v>1268.6641766089122</v>
      </c>
      <c r="AX99" s="54">
        <f t="shared" si="16"/>
        <v>1312.7953695454351</v>
      </c>
      <c r="AY99" s="54">
        <f t="shared" si="16"/>
        <v>1355.4171159541424</v>
      </c>
      <c r="AZ99" s="54">
        <f t="shared" si="16"/>
        <v>1396.0866850098503</v>
      </c>
      <c r="BA99" s="54">
        <f t="shared" si="16"/>
        <v>1434.3432637317878</v>
      </c>
      <c r="BB99" s="54">
        <f t="shared" si="16"/>
        <v>1469.7149143480021</v>
      </c>
      <c r="BC99" s="54">
        <f t="shared" si="16"/>
        <v>1501.7266408588548</v>
      </c>
      <c r="BD99" s="54">
        <f t="shared" si="16"/>
        <v>1529.9094595365862</v>
      </c>
      <c r="BE99" s="54">
        <f t="shared" si="16"/>
        <v>1553.8103179675995</v>
      </c>
      <c r="BF99" s="54">
        <f t="shared" si="16"/>
        <v>1573.002656379213</v>
      </c>
      <c r="BG99" s="54">
        <f t="shared" si="16"/>
        <v>1587.0973557993607</v>
      </c>
      <c r="BH99" s="54">
        <f t="shared" si="16"/>
        <v>1595.7537727997274</v>
      </c>
      <c r="BI99" s="55">
        <f t="shared" si="16"/>
        <v>1598.6905230919817</v>
      </c>
    </row>
    <row r="100" spans="1:61" x14ac:dyDescent="0.2">
      <c r="A100" s="260" t="s">
        <v>299</v>
      </c>
      <c r="B100" s="40"/>
      <c r="I100" s="54">
        <f>I51</f>
        <v>22.452835911654002</v>
      </c>
      <c r="J100" s="54">
        <f t="shared" ref="J100:BI103" si="17">J51</f>
        <v>23.412379173753692</v>
      </c>
      <c r="K100" s="54">
        <f t="shared" si="17"/>
        <v>27.055965524115788</v>
      </c>
      <c r="L100" s="54">
        <f t="shared" si="17"/>
        <v>30.625116401895806</v>
      </c>
      <c r="M100" s="54">
        <f t="shared" si="17"/>
        <v>32.536888744587912</v>
      </c>
      <c r="N100" s="54">
        <f t="shared" si="17"/>
        <v>35.699637404168797</v>
      </c>
      <c r="O100" s="54">
        <f t="shared" si="17"/>
        <v>38.367627851350051</v>
      </c>
      <c r="P100" s="54">
        <f t="shared" si="17"/>
        <v>39.602824835326153</v>
      </c>
      <c r="Q100" s="54">
        <f t="shared" si="17"/>
        <v>41.15991326248249</v>
      </c>
      <c r="R100" s="54">
        <f t="shared" si="17"/>
        <v>45.745408371569674</v>
      </c>
      <c r="S100" s="54">
        <f t="shared" si="17"/>
        <v>50.832278851937239</v>
      </c>
      <c r="T100" s="54">
        <f t="shared" si="17"/>
        <v>55.823300807607737</v>
      </c>
      <c r="U100" s="54">
        <f t="shared" si="17"/>
        <v>52.219430202324659</v>
      </c>
      <c r="V100" s="54">
        <f t="shared" si="17"/>
        <v>57.360679492383881</v>
      </c>
      <c r="W100" s="54">
        <f t="shared" si="17"/>
        <v>65.377607731033848</v>
      </c>
      <c r="X100" s="54">
        <f t="shared" si="17"/>
        <v>66.893520686187273</v>
      </c>
      <c r="Y100" s="54">
        <f t="shared" si="17"/>
        <v>70.709344470013676</v>
      </c>
      <c r="Z100" s="54">
        <f t="shared" si="17"/>
        <v>75.691794439040976</v>
      </c>
      <c r="AA100" s="54">
        <f t="shared" si="17"/>
        <v>80.718694213308808</v>
      </c>
      <c r="AB100" s="54">
        <f t="shared" si="17"/>
        <v>85.557342148007365</v>
      </c>
      <c r="AC100" s="54">
        <f t="shared" si="17"/>
        <v>90.247538293016177</v>
      </c>
      <c r="AD100" s="54">
        <f t="shared" si="17"/>
        <v>94.851774233479247</v>
      </c>
      <c r="AE100" s="54">
        <f t="shared" si="17"/>
        <v>99.454550874191639</v>
      </c>
      <c r="AF100" s="54">
        <f t="shared" si="17"/>
        <v>104.13946181881718</v>
      </c>
      <c r="AG100" s="54">
        <f t="shared" si="17"/>
        <v>108.91329441718868</v>
      </c>
      <c r="AH100" s="54">
        <f t="shared" si="17"/>
        <v>113.76012386657042</v>
      </c>
      <c r="AI100" s="54">
        <f t="shared" si="17"/>
        <v>118.6619583579115</v>
      </c>
      <c r="AJ100" s="54">
        <f t="shared" si="17"/>
        <v>123.59871589706538</v>
      </c>
      <c r="AK100" s="54">
        <f t="shared" si="17"/>
        <v>128.54959517408292</v>
      </c>
      <c r="AL100" s="54">
        <f t="shared" si="17"/>
        <v>133.49763096017358</v>
      </c>
      <c r="AM100" s="54">
        <f t="shared" si="17"/>
        <v>138.4263909150423</v>
      </c>
      <c r="AN100" s="54">
        <f t="shared" si="17"/>
        <v>143.31878762596597</v>
      </c>
      <c r="AO100" s="54">
        <f t="shared" si="17"/>
        <v>148.15716139227445</v>
      </c>
      <c r="AP100" s="54">
        <f t="shared" si="17"/>
        <v>152.92337188838221</v>
      </c>
      <c r="AQ100" s="54">
        <f t="shared" si="17"/>
        <v>157.59889823236369</v>
      </c>
      <c r="AR100" s="54">
        <f t="shared" si="17"/>
        <v>162.164946862405</v>
      </c>
      <c r="AS100" s="54">
        <f t="shared" si="17"/>
        <v>166.60256650013298</v>
      </c>
      <c r="AT100" s="54">
        <f t="shared" si="17"/>
        <v>170.89276935981408</v>
      </c>
      <c r="AU100" s="54">
        <f t="shared" si="17"/>
        <v>175.01665764774219</v>
      </c>
      <c r="AV100" s="54">
        <f t="shared" si="17"/>
        <v>178.95555428887067</v>
      </c>
      <c r="AW100" s="54">
        <f t="shared" si="17"/>
        <v>182.69113671991039</v>
      </c>
      <c r="AX100" s="54">
        <f t="shared" si="17"/>
        <v>186.20557250171814</v>
      </c>
      <c r="AY100" s="54">
        <f t="shared" si="17"/>
        <v>189.48165543069163</v>
      </c>
      <c r="AZ100" s="54">
        <f t="shared" si="17"/>
        <v>192.50294077086832</v>
      </c>
      <c r="BA100" s="54">
        <f t="shared" si="17"/>
        <v>195.25387818700835</v>
      </c>
      <c r="BB100" s="54">
        <f t="shared" si="17"/>
        <v>197.71994093554014</v>
      </c>
      <c r="BC100" s="54">
        <f t="shared" si="17"/>
        <v>199.88774986591423</v>
      </c>
      <c r="BD100" s="54">
        <f t="shared" si="17"/>
        <v>201.74519080048998</v>
      </c>
      <c r="BE100" s="54">
        <f t="shared" si="17"/>
        <v>203.28152389707907</v>
      </c>
      <c r="BF100" s="54">
        <f t="shared" si="17"/>
        <v>204.48748365480645</v>
      </c>
      <c r="BG100" s="54">
        <f t="shared" si="17"/>
        <v>205.3553683009016</v>
      </c>
      <c r="BH100" s="54">
        <f t="shared" si="17"/>
        <v>205.87911739278653</v>
      </c>
      <c r="BI100" s="55">
        <f t="shared" si="17"/>
        <v>206.05437658548999</v>
      </c>
    </row>
    <row r="101" spans="1:61" x14ac:dyDescent="0.2">
      <c r="A101" s="260" t="s">
        <v>300</v>
      </c>
      <c r="B101" s="40"/>
      <c r="I101" s="54">
        <f>I52</f>
        <v>1466.9497714236093</v>
      </c>
      <c r="J101" s="54">
        <f t="shared" si="17"/>
        <v>1474.0179441560417</v>
      </c>
      <c r="K101" s="54">
        <f t="shared" si="17"/>
        <v>1588.8989412835126</v>
      </c>
      <c r="L101" s="54">
        <f t="shared" si="17"/>
        <v>1680.9431100365668</v>
      </c>
      <c r="M101" s="54">
        <f t="shared" si="17"/>
        <v>1680.2596337294835</v>
      </c>
      <c r="N101" s="54">
        <f t="shared" si="17"/>
        <v>1695.144439478476</v>
      </c>
      <c r="O101" s="54">
        <f t="shared" si="17"/>
        <v>1660.9369108534145</v>
      </c>
      <c r="P101" s="54">
        <f t="shared" si="17"/>
        <v>1583.6219721367613</v>
      </c>
      <c r="Q101" s="54">
        <f t="shared" si="17"/>
        <v>1619.613841507062</v>
      </c>
      <c r="R101" s="54">
        <f t="shared" si="17"/>
        <v>1767.2620779648926</v>
      </c>
      <c r="S101" s="54">
        <f t="shared" si="17"/>
        <v>1928.5876837904223</v>
      </c>
      <c r="T101" s="54">
        <f t="shared" si="17"/>
        <v>1980.3465919708456</v>
      </c>
      <c r="U101" s="54">
        <f t="shared" si="17"/>
        <v>1952.1155968033461</v>
      </c>
      <c r="V101" s="54">
        <f t="shared" si="17"/>
        <v>2254.0667697181825</v>
      </c>
      <c r="W101" s="54">
        <f t="shared" si="17"/>
        <v>2406.5305171590167</v>
      </c>
      <c r="X101" s="54">
        <f t="shared" si="17"/>
        <v>2479.9755937014506</v>
      </c>
      <c r="Y101" s="54">
        <f t="shared" si="17"/>
        <v>2659.5880073503545</v>
      </c>
      <c r="Z101" s="54">
        <f t="shared" si="17"/>
        <v>2879.3240108304053</v>
      </c>
      <c r="AA101" s="54">
        <f t="shared" si="17"/>
        <v>3071.0734926235568</v>
      </c>
      <c r="AB101" s="54">
        <f t="shared" si="17"/>
        <v>3226.2026636590053</v>
      </c>
      <c r="AC101" s="54">
        <f t="shared" si="17"/>
        <v>3357.2919578470269</v>
      </c>
      <c r="AD101" s="54">
        <f t="shared" si="17"/>
        <v>3480.7823418720718</v>
      </c>
      <c r="AE101" s="54">
        <f t="shared" si="17"/>
        <v>3616.1728381291705</v>
      </c>
      <c r="AF101" s="54">
        <f t="shared" si="17"/>
        <v>3781.2190671109279</v>
      </c>
      <c r="AG101" s="54">
        <f t="shared" si="17"/>
        <v>3976.2780562195881</v>
      </c>
      <c r="AH101" s="54">
        <f t="shared" si="17"/>
        <v>4196.3077418890789</v>
      </c>
      <c r="AI101" s="54">
        <f t="shared" si="17"/>
        <v>4434.932551296266</v>
      </c>
      <c r="AJ101" s="54">
        <f t="shared" si="17"/>
        <v>4684.0254068790855</v>
      </c>
      <c r="AK101" s="54">
        <f t="shared" si="17"/>
        <v>4935.1894130059163</v>
      </c>
      <c r="AL101" s="54">
        <f t="shared" si="17"/>
        <v>5185.6856773011932</v>
      </c>
      <c r="AM101" s="54">
        <f t="shared" si="17"/>
        <v>5434.3568120457576</v>
      </c>
      <c r="AN101" s="54">
        <f t="shared" si="17"/>
        <v>5680.0417284226387</v>
      </c>
      <c r="AO101" s="54">
        <f t="shared" si="17"/>
        <v>5921.5872807780042</v>
      </c>
      <c r="AP101" s="54">
        <f t="shared" si="17"/>
        <v>6157.8597546212304</v>
      </c>
      <c r="AQ101" s="54">
        <f t="shared" si="17"/>
        <v>6387.7560192582278</v>
      </c>
      <c r="AR101" s="54">
        <f t="shared" si="17"/>
        <v>6610.2141763777754</v>
      </c>
      <c r="AS101" s="54">
        <f t="shared" si="17"/>
        <v>6824.2235496780377</v>
      </c>
      <c r="AT101" s="54">
        <f t="shared" si="17"/>
        <v>7028.8338772558727</v>
      </c>
      <c r="AU101" s="54">
        <f t="shared" si="17"/>
        <v>7223.1635874485955</v>
      </c>
      <c r="AV101" s="54">
        <f t="shared" si="17"/>
        <v>7406.4070595490648</v>
      </c>
      <c r="AW101" s="54">
        <f t="shared" si="17"/>
        <v>7577.840792720127</v>
      </c>
      <c r="AX101" s="54">
        <f t="shared" si="17"/>
        <v>7736.8284289280791</v>
      </c>
      <c r="AY101" s="54">
        <f t="shared" si="17"/>
        <v>7882.8245982304297</v>
      </c>
      <c r="AZ101" s="54">
        <f t="shared" si="17"/>
        <v>8015.3775767567895</v>
      </c>
      <c r="BA101" s="54">
        <f t="shared" si="17"/>
        <v>8134.1307687317749</v>
      </c>
      <c r="BB101" s="54">
        <f t="shared" si="17"/>
        <v>8238.8230434786783</v>
      </c>
      <c r="BC101" s="54">
        <f t="shared" si="17"/>
        <v>8329.2879761558816</v>
      </c>
      <c r="BD101" s="54">
        <f t="shared" si="17"/>
        <v>8405.4520567283253</v>
      </c>
      <c r="BE101" s="54">
        <f t="shared" si="17"/>
        <v>8467.3319451537791</v>
      </c>
      <c r="BF101" s="54">
        <f t="shared" si="17"/>
        <v>8515.0308618298932</v>
      </c>
      <c r="BG101" s="54">
        <f t="shared" si="17"/>
        <v>8548.7342109411911</v>
      </c>
      <c r="BH101" s="54">
        <f t="shared" si="17"/>
        <v>8568.704540462837</v>
      </c>
      <c r="BI101" s="55">
        <f t="shared" si="17"/>
        <v>8575.2759462906888</v>
      </c>
    </row>
    <row r="102" spans="1:61" x14ac:dyDescent="0.2">
      <c r="A102" s="260" t="s">
        <v>301</v>
      </c>
      <c r="B102" s="40"/>
      <c r="I102" s="54">
        <f>I53</f>
        <v>87.53053933252626</v>
      </c>
      <c r="J102" s="54">
        <f t="shared" si="17"/>
        <v>95.08803735377785</v>
      </c>
      <c r="K102" s="54">
        <f t="shared" si="17"/>
        <v>108.87049937819883</v>
      </c>
      <c r="L102" s="54">
        <f t="shared" si="17"/>
        <v>118.31566272018181</v>
      </c>
      <c r="M102" s="54">
        <f t="shared" si="17"/>
        <v>125.81415161256815</v>
      </c>
      <c r="N102" s="54">
        <f t="shared" si="17"/>
        <v>140.31477005110062</v>
      </c>
      <c r="O102" s="54">
        <f t="shared" si="17"/>
        <v>156.72015248722698</v>
      </c>
      <c r="P102" s="54">
        <f t="shared" si="17"/>
        <v>165.1852348132401</v>
      </c>
      <c r="Q102" s="54">
        <f t="shared" si="17"/>
        <v>184.25366435012344</v>
      </c>
      <c r="R102" s="54">
        <f t="shared" si="17"/>
        <v>209.81637237905477</v>
      </c>
      <c r="S102" s="54">
        <f t="shared" si="17"/>
        <v>245.89161153311522</v>
      </c>
      <c r="T102" s="54">
        <f t="shared" si="17"/>
        <v>264.34481065829374</v>
      </c>
      <c r="U102" s="54">
        <f t="shared" si="17"/>
        <v>255.71778339066671</v>
      </c>
      <c r="V102" s="54">
        <f t="shared" si="17"/>
        <v>314.44198403038911</v>
      </c>
      <c r="W102" s="54">
        <f t="shared" si="17"/>
        <v>339.54369713094945</v>
      </c>
      <c r="X102" s="54">
        <f t="shared" si="17"/>
        <v>353.06413775707745</v>
      </c>
      <c r="Y102" s="54">
        <f t="shared" si="17"/>
        <v>387.47915935158267</v>
      </c>
      <c r="Z102" s="54">
        <f t="shared" si="17"/>
        <v>432.87381180786497</v>
      </c>
      <c r="AA102" s="54">
        <f t="shared" si="17"/>
        <v>477.88515381484098</v>
      </c>
      <c r="AB102" s="54">
        <f t="shared" si="17"/>
        <v>519.59454536125816</v>
      </c>
      <c r="AC102" s="54">
        <f t="shared" si="17"/>
        <v>558.16632344726338</v>
      </c>
      <c r="AD102" s="54">
        <f t="shared" si="17"/>
        <v>594.29197173368709</v>
      </c>
      <c r="AE102" s="54">
        <f t="shared" si="17"/>
        <v>629.14748861392047</v>
      </c>
      <c r="AF102" s="54">
        <f t="shared" si="17"/>
        <v>664.05261808446153</v>
      </c>
      <c r="AG102" s="54">
        <f t="shared" si="17"/>
        <v>699.42066805966078</v>
      </c>
      <c r="AH102" s="54">
        <f t="shared" si="17"/>
        <v>735.44594928094637</v>
      </c>
      <c r="AI102" s="54">
        <f t="shared" si="17"/>
        <v>772.37778973907575</v>
      </c>
      <c r="AJ102" s="54">
        <f t="shared" si="17"/>
        <v>810.52403745122058</v>
      </c>
      <c r="AK102" s="54">
        <f t="shared" si="17"/>
        <v>850.17574098633941</v>
      </c>
      <c r="AL102" s="54">
        <f t="shared" si="17"/>
        <v>891.34239214880313</v>
      </c>
      <c r="AM102" s="54">
        <f t="shared" si="17"/>
        <v>933.94007205415733</v>
      </c>
      <c r="AN102" s="54">
        <f t="shared" si="17"/>
        <v>977.86207409050292</v>
      </c>
      <c r="AO102" s="54">
        <f t="shared" si="17"/>
        <v>1022.9770500294337</v>
      </c>
      <c r="AP102" s="54">
        <f t="shared" si="17"/>
        <v>1069.1273129693602</v>
      </c>
      <c r="AQ102" s="54">
        <f t="shared" si="17"/>
        <v>1116.1273616134931</v>
      </c>
      <c r="AR102" s="54">
        <f t="shared" si="17"/>
        <v>1163.7626962677523</v>
      </c>
      <c r="AS102" s="54">
        <f t="shared" si="17"/>
        <v>1211.7890016484596</v>
      </c>
      <c r="AT102" s="54">
        <f t="shared" si="17"/>
        <v>1259.931774686218</v>
      </c>
      <c r="AU102" s="54">
        <f t="shared" si="17"/>
        <v>1307.886476546905</v>
      </c>
      <c r="AV102" s="54">
        <f t="shared" si="17"/>
        <v>1355.3192866025149</v>
      </c>
      <c r="AW102" s="54">
        <f t="shared" si="17"/>
        <v>1401.8685316279273</v>
      </c>
      <c r="AX102" s="54">
        <f t="shared" si="17"/>
        <v>1447.1468556716732</v>
      </c>
      <c r="AY102" s="54">
        <f t="shared" si="17"/>
        <v>1490.744184517845</v>
      </c>
      <c r="AZ102" s="54">
        <f t="shared" si="17"/>
        <v>1532.2315231978068</v>
      </c>
      <c r="BA102" s="54">
        <f t="shared" si="17"/>
        <v>1571.1656055398225</v>
      </c>
      <c r="BB102" s="54">
        <f t="shared" si="17"/>
        <v>1607.0943913524413</v>
      </c>
      <c r="BC102" s="54">
        <f t="shared" si="17"/>
        <v>1639.5633798205829</v>
      </c>
      <c r="BD102" s="54">
        <f t="shared" si="17"/>
        <v>1668.1226775796752</v>
      </c>
      <c r="BE102" s="54">
        <f t="shared" si="17"/>
        <v>1692.3347274999248</v>
      </c>
      <c r="BF102" s="54">
        <f t="shared" si="17"/>
        <v>1711.7825704892214</v>
      </c>
      <c r="BG102" s="54">
        <f t="shared" si="17"/>
        <v>1726.0784788825508</v>
      </c>
      <c r="BH102" s="54">
        <f t="shared" si="17"/>
        <v>1734.8727677161976</v>
      </c>
      <c r="BI102" s="55">
        <f t="shared" si="17"/>
        <v>1737.8625610450733</v>
      </c>
    </row>
    <row r="103" spans="1:61" x14ac:dyDescent="0.2">
      <c r="A103" s="261" t="s">
        <v>302</v>
      </c>
      <c r="B103" s="41"/>
      <c r="C103" s="262"/>
      <c r="D103" s="262"/>
      <c r="E103" s="262"/>
      <c r="F103" s="262"/>
      <c r="G103" s="262"/>
      <c r="H103" s="262"/>
      <c r="I103" s="59">
        <f>I54</f>
        <v>106.41260783441682</v>
      </c>
      <c r="J103" s="59">
        <f t="shared" si="17"/>
        <v>106.01747682394466</v>
      </c>
      <c r="K103" s="59">
        <f t="shared" si="17"/>
        <v>108.72061703685718</v>
      </c>
      <c r="L103" s="59">
        <f t="shared" si="17"/>
        <v>112.09366041509065</v>
      </c>
      <c r="M103" s="59">
        <f t="shared" si="17"/>
        <v>111.51452051101201</v>
      </c>
      <c r="N103" s="59">
        <f t="shared" si="17"/>
        <v>113.03205913023037</v>
      </c>
      <c r="O103" s="59">
        <f t="shared" si="17"/>
        <v>116.38619015098108</v>
      </c>
      <c r="P103" s="59">
        <f t="shared" si="17"/>
        <v>116.59976918770862</v>
      </c>
      <c r="Q103" s="59">
        <f t="shared" si="17"/>
        <v>121.7531333299423</v>
      </c>
      <c r="R103" s="59">
        <f t="shared" si="17"/>
        <v>133.96162549530575</v>
      </c>
      <c r="S103" s="59">
        <f t="shared" si="17"/>
        <v>142.45560376808243</v>
      </c>
      <c r="T103" s="59">
        <f t="shared" si="17"/>
        <v>148.20170190389067</v>
      </c>
      <c r="U103" s="59">
        <f t="shared" si="17"/>
        <v>150.38995216573491</v>
      </c>
      <c r="V103" s="59">
        <f t="shared" si="17"/>
        <v>171.45992894014705</v>
      </c>
      <c r="W103" s="59">
        <f t="shared" si="17"/>
        <v>178.87718995463754</v>
      </c>
      <c r="X103" s="59">
        <f t="shared" si="17"/>
        <v>183.77021696200862</v>
      </c>
      <c r="Y103" s="59">
        <f t="shared" si="17"/>
        <v>196.02824911363328</v>
      </c>
      <c r="Z103" s="59">
        <f t="shared" si="17"/>
        <v>211.84105089199647</v>
      </c>
      <c r="AA103" s="59">
        <f t="shared" si="17"/>
        <v>227.2866514306744</v>
      </c>
      <c r="AB103" s="59">
        <f t="shared" si="17"/>
        <v>241.45374029498143</v>
      </c>
      <c r="AC103" s="59">
        <f t="shared" si="17"/>
        <v>254.39809433610102</v>
      </c>
      <c r="AD103" s="59">
        <f t="shared" si="17"/>
        <v>266.27928986221139</v>
      </c>
      <c r="AE103" s="59">
        <f t="shared" si="17"/>
        <v>277.35005529312252</v>
      </c>
      <c r="AF103" s="59">
        <f t="shared" si="17"/>
        <v>287.89744081867423</v>
      </c>
      <c r="AG103" s="59">
        <f t="shared" si="17"/>
        <v>298.07664051278448</v>
      </c>
      <c r="AH103" s="59">
        <f t="shared" si="17"/>
        <v>308.02660008549503</v>
      </c>
      <c r="AI103" s="59">
        <f t="shared" si="17"/>
        <v>317.91293066316564</v>
      </c>
      <c r="AJ103" s="59">
        <f t="shared" si="17"/>
        <v>327.92717210017116</v>
      </c>
      <c r="AK103" s="59">
        <f t="shared" si="17"/>
        <v>338.24350219581379</v>
      </c>
      <c r="AL103" s="59">
        <f t="shared" si="17"/>
        <v>348.87849436496924</v>
      </c>
      <c r="AM103" s="59">
        <f t="shared" si="17"/>
        <v>359.80359856734941</v>
      </c>
      <c r="AN103" s="59">
        <f t="shared" si="17"/>
        <v>370.98577684469041</v>
      </c>
      <c r="AO103" s="59">
        <f t="shared" si="17"/>
        <v>382.38721026118935</v>
      </c>
      <c r="AP103" s="59">
        <f t="shared" si="17"/>
        <v>393.96504051543724</v>
      </c>
      <c r="AQ103" s="59">
        <f t="shared" si="17"/>
        <v>405.6711556668489</v>
      </c>
      <c r="AR103" s="59">
        <f t="shared" si="17"/>
        <v>417.45203013632658</v>
      </c>
      <c r="AS103" s="59">
        <f t="shared" si="17"/>
        <v>429.24862969886237</v>
      </c>
      <c r="AT103" s="59">
        <f t="shared" si="17"/>
        <v>440.99639253754867</v>
      </c>
      <c r="AU103" s="59">
        <f t="shared" si="17"/>
        <v>452.62529752416248</v>
      </c>
      <c r="AV103" s="59">
        <f t="shared" si="17"/>
        <v>464.06003068002241</v>
      </c>
      <c r="AW103" s="59">
        <f t="shared" si="17"/>
        <v>475.22026020250178</v>
      </c>
      <c r="AX103" s="59">
        <f t="shared" si="17"/>
        <v>486.02102947081687</v>
      </c>
      <c r="AY103" s="59">
        <f t="shared" si="17"/>
        <v>496.37327602949921</v>
      </c>
      <c r="AZ103" s="59">
        <f t="shared" si="17"/>
        <v>506.18448265831546</v>
      </c>
      <c r="BA103" s="59">
        <f t="shared" si="17"/>
        <v>515.35946425530028</v>
      </c>
      <c r="BB103" s="59">
        <f t="shared" si="17"/>
        <v>523.80129138264692</v>
      </c>
      <c r="BC103" s="59">
        <f t="shared" si="17"/>
        <v>531.41234797091727</v>
      </c>
      <c r="BD103" s="59">
        <f t="shared" si="17"/>
        <v>538.09551688454007</v>
      </c>
      <c r="BE103" s="59">
        <f t="shared" si="17"/>
        <v>543.75548288543234</v>
      </c>
      <c r="BF103" s="59">
        <f t="shared" si="17"/>
        <v>548.30013808234241</v>
      </c>
      <c r="BG103" s="59">
        <f t="shared" si="17"/>
        <v>551.64207033906564</v>
      </c>
      <c r="BH103" s="59">
        <f t="shared" si="17"/>
        <v>553.70011047929518</v>
      </c>
      <c r="BI103" s="60">
        <f t="shared" si="17"/>
        <v>554.40090963798536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00E9-21AB-43A5-B9D3-B6D46BBC48FA}">
  <dimension ref="A1:BI103"/>
  <sheetViews>
    <sheetView zoomScale="90" zoomScaleNormal="90" workbookViewId="0">
      <selection activeCell="N89" sqref="N89"/>
    </sheetView>
  </sheetViews>
  <sheetFormatPr defaultRowHeight="14.25" x14ac:dyDescent="0.2"/>
  <cols>
    <col min="1" max="1" width="34.25" style="111" customWidth="1"/>
    <col min="2" max="24" width="9.875" style="111" customWidth="1"/>
    <col min="25" max="25" width="9.75" style="111" customWidth="1"/>
    <col min="26" max="61" width="9.875" style="111" customWidth="1"/>
  </cols>
  <sheetData>
    <row r="1" spans="1:61" x14ac:dyDescent="0.2">
      <c r="A1" s="29" t="s">
        <v>59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">
      <c r="A2" s="33" t="s">
        <v>60</v>
      </c>
      <c r="B2" s="34">
        <f>'低情景（2001-2060, 2020RMB）'!B2*$B$73</f>
        <v>28718.703655940928</v>
      </c>
      <c r="C2" s="35">
        <f>'低情景（2001-2060, 2020RMB）'!C2*$B$73</f>
        <v>31332.105688631549</v>
      </c>
      <c r="D2" s="35">
        <f>'低情景（2001-2060, 2020RMB）'!D2*$B$73</f>
        <v>34465.316257494705</v>
      </c>
      <c r="E2" s="35">
        <f>'低情景（2001-2060, 2020RMB）'!E2*$B$73</f>
        <v>37946.313199501674</v>
      </c>
      <c r="F2" s="35">
        <f>'低情景（2001-2060, 2020RMB）'!F2*$B$73</f>
        <v>42272.192904244868</v>
      </c>
      <c r="G2" s="34">
        <f>'低情景（2001-2060, 2020RMB）'!G2*$B$73</f>
        <v>47640.761403083969</v>
      </c>
      <c r="H2" s="35">
        <f>'低情景（2001-2060, 2020RMB）'!H2*$B$73</f>
        <v>54405.749522321901</v>
      </c>
      <c r="I2" s="35">
        <f>'低情景（2001-2060, 2020RMB）'!I2*$B$73</f>
        <v>59683.107225987122</v>
      </c>
      <c r="J2" s="35">
        <f>'低情景（2001-2060, 2020RMB）'!J2*$B$73</f>
        <v>65293.319305229925</v>
      </c>
      <c r="K2" s="5">
        <f>'低情景（2001-2060, 2020RMB）'!K2*$B$73</f>
        <v>72214.411151584296</v>
      </c>
      <c r="L2" s="34">
        <f>'低情景（2001-2060, 2020RMB）'!L2*$B$73</f>
        <v>79146.994622136364</v>
      </c>
      <c r="M2" s="35">
        <f>'低情景（2001-2060, 2020RMB）'!M2*$B$73</f>
        <v>85399.607197285135</v>
      </c>
      <c r="N2" s="35">
        <f>'低情景（2001-2060, 2020RMB）'!N2*$B$73</f>
        <v>92060.776558673388</v>
      </c>
      <c r="O2" s="35">
        <f>'低情景（2001-2060, 2020RMB）'!O2*$B$73</f>
        <v>98873.27402401522</v>
      </c>
      <c r="P2" s="5">
        <f>'低情景（2001-2060, 2020RMB）'!P2*$B$73</f>
        <v>105794.40320569629</v>
      </c>
      <c r="Q2" s="34">
        <f>'低情景（2001-2060, 2020RMB）'!Q2*$B$73</f>
        <v>112988.42262368364</v>
      </c>
      <c r="R2" s="35">
        <f>'低情景（2001-2060, 2020RMB）'!R2*$B$73</f>
        <v>120784.62378471781</v>
      </c>
      <c r="S2" s="35">
        <f>'低情景（2001-2060, 2020RMB）'!S2*$B$73</f>
        <v>128877.1935782939</v>
      </c>
      <c r="T2" s="35">
        <f>'低情景（2001-2060, 2020RMB）'!T2*$B$73</f>
        <v>136609.82519299156</v>
      </c>
      <c r="U2" s="5">
        <f>'低情景（2001-2060, 2020RMB）'!U2*$B$73</f>
        <v>139615.24134723734</v>
      </c>
      <c r="V2" s="34">
        <f>'低情景（2001-2060, 2020RMB）'!V2*$B$73</f>
        <v>151342.92162040531</v>
      </c>
      <c r="W2" s="35">
        <f>'低情景（2001-2060, 2020RMB）'!W2*$B$73</f>
        <v>155883.20926901748</v>
      </c>
      <c r="X2" s="73">
        <f>'低情景（2001-2060, 2020RMB）'!X2*$B$73</f>
        <v>160468.65161827649</v>
      </c>
      <c r="Y2" s="73">
        <f>'低情景（2001-2060, 2020RMB）'!Y2*$B$73</f>
        <v>170396.13748648588</v>
      </c>
      <c r="Z2" s="235">
        <f>'低情景（2001-2060, 2020RMB）'!Z2*$B$73</f>
        <v>182524.50147894802</v>
      </c>
      <c r="AA2" s="75">
        <f>'低情景（2001-2060, 2020RMB）'!AA2*$B$73</f>
        <v>194829.31071504293</v>
      </c>
      <c r="AB2" s="73">
        <f>'低情景（2001-2060, 2020RMB）'!AB2*$B$73</f>
        <v>205789.06508753911</v>
      </c>
      <c r="AC2" s="73">
        <f>'低情景（2001-2060, 2020RMB）'!AC2*$B$73</f>
        <v>215882.65025499839</v>
      </c>
      <c r="AD2" s="73">
        <f>'低情景（2001-2060, 2020RMB）'!AD2*$B$73</f>
        <v>225426.87112924183</v>
      </c>
      <c r="AE2" s="76">
        <f>'低情景（2001-2060, 2020RMB）'!AE2*$B$73</f>
        <v>235179.72057638329</v>
      </c>
      <c r="AF2" s="75">
        <f>'低情景（2001-2060, 2020RMB）'!AF2*$B$73</f>
        <v>244619.60716720906</v>
      </c>
      <c r="AG2" s="73">
        <f>'低情景（2001-2060, 2020RMB）'!AG2*$B$73</f>
        <v>254800.11945154928</v>
      </c>
      <c r="AH2" s="73">
        <f>'低情景（2001-2060, 2020RMB）'!AH2*$B$73</f>
        <v>265384.3441597955</v>
      </c>
      <c r="AI2" s="73">
        <f>'低情景（2001-2060, 2020RMB）'!AI2*$B$73</f>
        <v>276346.35823804798</v>
      </c>
      <c r="AJ2" s="235">
        <f>'低情景（2001-2060, 2020RMB）'!AJ2*$B$73</f>
        <v>287510.37266809016</v>
      </c>
      <c r="AK2" s="75">
        <f>'低情景（2001-2060, 2020RMB）'!AK2*$B$73</f>
        <v>299235.32041000621</v>
      </c>
      <c r="AL2" s="73">
        <f>'低情景（2001-2060, 2020RMB）'!AL2*$B$73</f>
        <v>311086.60462620604</v>
      </c>
      <c r="AM2" s="73">
        <f>'低情景（2001-2060, 2020RMB）'!AM2*$B$73</f>
        <v>323175.78563312266</v>
      </c>
      <c r="AN2" s="73">
        <f>'低情景（2001-2060, 2020RMB）'!AN2*$B$73</f>
        <v>335473.86115134659</v>
      </c>
      <c r="AO2" s="76">
        <f>'低情景（2001-2060, 2020RMB）'!AO2*$B$73</f>
        <v>347946.64641887945</v>
      </c>
      <c r="AP2" s="75">
        <f>'低情景（2001-2060, 2020RMB）'!AP2*$B$73</f>
        <v>360554.42939105851</v>
      </c>
      <c r="AQ2" s="73">
        <f>'低情景（2001-2060, 2020RMB）'!AQ2*$B$73</f>
        <v>373251.68363480305</v>
      </c>
      <c r="AR2" s="73">
        <f>'低情景（2001-2060, 2020RMB）'!AR2*$B$73</f>
        <v>385986.8549906399</v>
      </c>
      <c r="AS2" s="73">
        <f>'低情景（2001-2060, 2020RMB）'!AS2*$B$73</f>
        <v>398702.23880803492</v>
      </c>
      <c r="AT2" s="76">
        <f>'低情景（2001-2060, 2020RMB）'!AT2*$B$73</f>
        <v>411333.9649118933</v>
      </c>
      <c r="AU2" s="75">
        <f>'低情景（2001-2060, 2020RMB）'!AU2*$B$73</f>
        <v>423812.10733172332</v>
      </c>
      <c r="AV2" s="73">
        <f>'低情景（2001-2060, 2020RMB）'!AV2*$B$73</f>
        <v>436060.93511930917</v>
      </c>
      <c r="AW2" s="73">
        <f>'低情景（2001-2060, 2020RMB）'!AW2*$B$73</f>
        <v>447999.31919959991</v>
      </c>
      <c r="AX2" s="73">
        <f>'低情景（2001-2060, 2020RMB）'!AX2*$B$73</f>
        <v>459541.3080578869</v>
      </c>
      <c r="AY2" s="235">
        <f>'低情景（2001-2060, 2020RMB）'!AY2*$B$73</f>
        <v>470596.88209875743</v>
      </c>
      <c r="AZ2" s="75">
        <f>'低情景（2001-2060, 2020RMB）'!AZ2*$B$73</f>
        <v>481072.89268144331</v>
      </c>
      <c r="BA2" s="73">
        <f>'低情景（2001-2060, 2020RMB）'!BA2*$B$73</f>
        <v>490874.18714199774</v>
      </c>
      <c r="BB2" s="73">
        <f>'低情景（2001-2060, 2020RMB）'!BB2*$B$73</f>
        <v>499904.91560122953</v>
      </c>
      <c r="BC2" s="73">
        <f>'低情景（2001-2060, 2020RMB）'!BC2*$B$73</f>
        <v>508070.00912789413</v>
      </c>
      <c r="BD2" s="76">
        <f>'低情景（2001-2060, 2020RMB）'!BD2*$B$73</f>
        <v>515276.8120379544</v>
      </c>
      <c r="BE2" s="75">
        <f>'低情景（2001-2060, 2020RMB）'!BE2*$B$73</f>
        <v>521436.84398330911</v>
      </c>
      <c r="BF2" s="73">
        <f>'低情景（2001-2060, 2020RMB）'!BF2*$B$73</f>
        <v>526467.66029880603</v>
      </c>
      <c r="BG2" s="73">
        <f>'低情景（2001-2060, 2020RMB）'!BG2*$B$73</f>
        <v>530294.77217185881</v>
      </c>
      <c r="BH2" s="73">
        <f>'低情景（2001-2060, 2020RMB）'!BH2*$B$73</f>
        <v>532853.5819571981</v>
      </c>
      <c r="BI2" s="235">
        <f>'低情景（2001-2060, 2020RMB）'!BI2*$B$73</f>
        <v>533028.15861440869</v>
      </c>
    </row>
    <row r="3" spans="1:61" x14ac:dyDescent="0.2">
      <c r="A3" s="36" t="s">
        <v>13</v>
      </c>
      <c r="B3" s="37">
        <f>'低情景（2001-2060, 2020RMB）'!B3*$B$73</f>
        <v>4087.7545701928575</v>
      </c>
      <c r="C3" s="38">
        <f>'低情景（2001-2060, 2020RMB）'!C3*$B$73</f>
        <v>4256.5672618335975</v>
      </c>
      <c r="D3" s="38">
        <f>'低情景（2001-2060, 2020RMB）'!D3*$B$73</f>
        <v>4359.0391330719422</v>
      </c>
      <c r="E3" s="38">
        <f>'低情景（2001-2060, 2020RMB）'!E3*$B$73</f>
        <v>5020.1194018579472</v>
      </c>
      <c r="F3" s="39">
        <f>'低情景（2001-2060, 2020RMB）'!F3*$B$73</f>
        <v>5058.6562839101334</v>
      </c>
      <c r="G3" s="37">
        <f>'低情景（2001-2060, 2020RMB）'!G3*$B$73</f>
        <v>5218.3750681356632</v>
      </c>
      <c r="H3" s="38">
        <f>'低情景（2001-2060, 2020RMB）'!H3*$B$73</f>
        <v>5737.5832175480764</v>
      </c>
      <c r="I3" s="38">
        <f>'低情景（2001-2060, 2020RMB）'!I3*$B$73</f>
        <v>6249.4177713922809</v>
      </c>
      <c r="J3" s="38">
        <f>'低情景（2001-2060, 2020RMB）'!J3*$B$73</f>
        <v>6493.3484271343377</v>
      </c>
      <c r="K3" s="39">
        <f>'低情景（2001-2060, 2020RMB）'!K3*$B$73</f>
        <v>6942.3168374172674</v>
      </c>
      <c r="L3" s="37">
        <f>'低情景（2001-2060, 2020RMB）'!L3*$B$73</f>
        <v>7481.3781978999614</v>
      </c>
      <c r="M3" s="38">
        <f>'低情景（2001-2060, 2020RMB）'!M3*$B$73</f>
        <v>8020.3769385556816</v>
      </c>
      <c r="N3" s="38">
        <f>'低情景（2001-2060, 2020RMB）'!N3*$B$73</f>
        <v>8491.2939215411498</v>
      </c>
      <c r="O3" s="38">
        <f>'低情景（2001-2060, 2020RMB）'!O3*$B$73</f>
        <v>8829.6929692877166</v>
      </c>
      <c r="P3" s="39">
        <f>'低情景（2001-2060, 2020RMB）'!P3*$B$73</f>
        <v>9192.1241516893569</v>
      </c>
      <c r="Q3" s="37">
        <f>'低情景（2001-2060, 2020RMB）'!Q3*$B$73</f>
        <v>9453.7597865683565</v>
      </c>
      <c r="R3" s="38">
        <f>'低情景（2001-2060, 2020RMB）'!R3*$B$73</f>
        <v>9386.5346121722068</v>
      </c>
      <c r="S3" s="38">
        <f>'低情景（2001-2060, 2020RMB）'!S3*$B$73</f>
        <v>9471.2875722103745</v>
      </c>
      <c r="T3" s="38">
        <f>'低情景（2001-2060, 2020RMB）'!T3*$B$73</f>
        <v>10188.720302781163</v>
      </c>
      <c r="U3" s="39">
        <f>'低情景（2001-2060, 2020RMB）'!U3*$B$73</f>
        <v>11212.0777337072</v>
      </c>
      <c r="V3" s="37">
        <f>'低情景（2001-2060, 2020RMB）'!V3*$B$73</f>
        <v>11427.392281670944</v>
      </c>
      <c r="W3" s="38">
        <f>'低情景（2001-2060, 2020RMB）'!W3*$B$73</f>
        <v>11925.265056948831</v>
      </c>
      <c r="X3" s="77">
        <f>'低情景（2001-2060, 2020RMB）'!X3*$B$73</f>
        <v>12468.507273008003</v>
      </c>
      <c r="Y3" s="77">
        <f>'低情景（2001-2060, 2020RMB）'!Y3*$B$73</f>
        <v>13091.505205121353</v>
      </c>
      <c r="Z3" s="236">
        <f>'低情景（2001-2060, 2020RMB）'!Z3*$B$73</f>
        <v>13506.813109442153</v>
      </c>
      <c r="AA3" s="79">
        <f>'低情景（2001-2060, 2020RMB）'!AA3*$B$73</f>
        <v>14329.144769386732</v>
      </c>
      <c r="AB3" s="77">
        <f>'低情景（2001-2060, 2020RMB）'!AB3*$B$73</f>
        <v>14939.361215179379</v>
      </c>
      <c r="AC3" s="77">
        <f>'低情景（2001-2060, 2020RMB）'!AC3*$B$73</f>
        <v>15540.996218781385</v>
      </c>
      <c r="AD3" s="77">
        <f>'低情景（2001-2060, 2020RMB）'!AD3*$B$73</f>
        <v>16132.023476988068</v>
      </c>
      <c r="AE3" s="81">
        <f>'低情景（2001-2060, 2020RMB）'!AE3*$B$73</f>
        <v>16932.939881499595</v>
      </c>
      <c r="AF3" s="79">
        <f>'低情景（2001-2060, 2020RMB）'!AF3*$B$73</f>
        <v>17274.707310071441</v>
      </c>
      <c r="AG3" s="77">
        <f>'低情景（2001-2060, 2020RMB）'!AG3*$B$73</f>
        <v>17822.915549246023</v>
      </c>
      <c r="AH3" s="77">
        <f>'低情景（2001-2060, 2020RMB）'!AH3*$B$73</f>
        <v>18353.645716690964</v>
      </c>
      <c r="AI3" s="77">
        <f>'低情景（2001-2060, 2020RMB）'!AI3*$B$73</f>
        <v>18865.554621073359</v>
      </c>
      <c r="AJ3" s="236">
        <f>'低情景（2001-2060, 2020RMB）'!AJ3*$B$73</f>
        <v>19263.194968762044</v>
      </c>
      <c r="AK3" s="79">
        <f>'低情景（2001-2060, 2020RMB）'!AK3*$B$73</f>
        <v>19828.384779951597</v>
      </c>
      <c r="AL3" s="77">
        <f>'低情景（2001-2060, 2020RMB）'!AL3*$B$73</f>
        <v>20277.483431873428</v>
      </c>
      <c r="AM3" s="77">
        <f>'低情景（2001-2060, 2020RMB）'!AM3*$B$73</f>
        <v>20704.120668958745</v>
      </c>
      <c r="AN3" s="77">
        <f>'低情景（2001-2060, 2020RMB）'!AN3*$B$73</f>
        <v>21107.832429548875</v>
      </c>
      <c r="AO3" s="81">
        <f>'低情景（2001-2060, 2020RMB）'!AO3*$B$73</f>
        <v>21488.331380754829</v>
      </c>
      <c r="AP3" s="79">
        <f>'低情景（2001-2060, 2020RMB）'!AP3*$B$73</f>
        <v>21845.503066073998</v>
      </c>
      <c r="AQ3" s="77">
        <f>'低情景（2001-2060, 2020RMB）'!AQ3*$B$73</f>
        <v>22179.400589221594</v>
      </c>
      <c r="AR3" s="77">
        <f>'低情景（2001-2060, 2020RMB）'!AR3*$B$73</f>
        <v>22490.238019298326</v>
      </c>
      <c r="AS3" s="77">
        <f>'低情景（2001-2060, 2020RMB）'!AS3*$B$73</f>
        <v>22778.3827099804</v>
      </c>
      <c r="AT3" s="81">
        <f>'低情景（2001-2060, 2020RMB）'!AT3*$B$73</f>
        <v>23044.346728865257</v>
      </c>
      <c r="AU3" s="79">
        <f>'低情景（2001-2060, 2020RMB）'!AU3*$B$73</f>
        <v>23288.777592778693</v>
      </c>
      <c r="AV3" s="77">
        <f>'低情景（2001-2060, 2020RMB）'!AV3*$B$73</f>
        <v>23512.448501152867</v>
      </c>
      <c r="AW3" s="77">
        <f>'低情景（2001-2060, 2020RMB）'!AW3*$B$73</f>
        <v>23716.248252971163</v>
      </c>
      <c r="AX3" s="77">
        <f>'低情景（2001-2060, 2020RMB）'!AX3*$B$73</f>
        <v>23901.171023706906</v>
      </c>
      <c r="AY3" s="236">
        <f>'低情景（2001-2060, 2020RMB）'!AY3*$B$73</f>
        <v>24068.306167655843</v>
      </c>
      <c r="AZ3" s="79">
        <f>'低情景（2001-2060, 2020RMB）'!AZ3*$B$73</f>
        <v>24218.828198531894</v>
      </c>
      <c r="BA3" s="77">
        <f>'低情景（2001-2060, 2020RMB）'!BA3*$B$73</f>
        <v>24353.987087650356</v>
      </c>
      <c r="BB3" s="77">
        <f>'低情景（2001-2060, 2020RMB）'!BB3*$B$73</f>
        <v>24475.099004878499</v>
      </c>
      <c r="BC3" s="77">
        <f>'低情景（2001-2060, 2020RMB）'!BC3*$B$73</f>
        <v>24583.537613210381</v>
      </c>
      <c r="BD3" s="81">
        <f>'低情景（2001-2060, 2020RMB）'!BD3*$B$73</f>
        <v>24680.726013681397</v>
      </c>
      <c r="BE3" s="79">
        <f>'低情景（2001-2060, 2020RMB）'!BE3*$B$73</f>
        <v>24768.129423714206</v>
      </c>
      <c r="BF3" s="77">
        <f>'低情景（2001-2060, 2020RMB）'!BF3*$B$73</f>
        <v>24847.248659161232</v>
      </c>
      <c r="BG3" s="77">
        <f>'低情景（2001-2060, 2020RMB）'!BG3*$B$73</f>
        <v>24919.614478533302</v>
      </c>
      <c r="BH3" s="77">
        <f>'低情景（2001-2060, 2020RMB）'!BH3*$B$73</f>
        <v>24986.782837377672</v>
      </c>
      <c r="BI3" s="236">
        <f>'低情景（2001-2060, 2020RMB）'!BI3*$B$73</f>
        <v>25052.323454877209</v>
      </c>
    </row>
    <row r="4" spans="1:61" x14ac:dyDescent="0.2">
      <c r="A4" s="40" t="s">
        <v>14</v>
      </c>
      <c r="B4" s="37">
        <f>'低情景（2001-2060, 2020RMB）'!B4*$B$73</f>
        <v>11360.305148771144</v>
      </c>
      <c r="C4" s="38">
        <f>'低情景（2001-2060, 2020RMB）'!C4*$B$73</f>
        <v>12298.062693286282</v>
      </c>
      <c r="D4" s="38">
        <f>'低情景（2001-2060, 2020RMB）'!D4*$B$73</f>
        <v>13884.790875628891</v>
      </c>
      <c r="E4" s="38">
        <f>'低情景（2001-2060, 2020RMB）'!E4*$B$73</f>
        <v>15422.095104095906</v>
      </c>
      <c r="F4" s="39">
        <f>'低情景（2001-2060, 2020RMB）'!F4*$B$73</f>
        <v>17592.823233998242</v>
      </c>
      <c r="G4" s="37">
        <f>'低情景（2001-2060, 2020RMB）'!G4*$B$73</f>
        <v>20024.670878731729</v>
      </c>
      <c r="H4" s="38">
        <f>'低情景（2001-2060, 2020RMB）'!H4*$B$73</f>
        <v>22498.315163918967</v>
      </c>
      <c r="I4" s="38">
        <f>'低情景（2001-2060, 2020RMB）'!I4*$B$73</f>
        <v>24625.937654813672</v>
      </c>
      <c r="J4" s="38">
        <f>'低情景（2001-2060, 2020RMB）'!J4*$B$73</f>
        <v>25871.065445139207</v>
      </c>
      <c r="K4" s="39">
        <f>'低情景（2001-2060, 2020RMB）'!K4*$B$73</f>
        <v>28934.018460247236</v>
      </c>
      <c r="L4" s="37">
        <f>'低情景（2001-2060, 2020RMB）'!L4*$B$73</f>
        <v>31652.799458352747</v>
      </c>
      <c r="M4" s="38">
        <f>'低情景（2001-2060, 2020RMB）'!M4*$B$73</f>
        <v>33124.32229745431</v>
      </c>
      <c r="N4" s="38">
        <f>'低情景（2001-2060, 2020RMB）'!N4*$B$73</f>
        <v>34518.444056519606</v>
      </c>
      <c r="O4" s="38">
        <f>'低情景（2001-2060, 2020RMB）'!O4*$B$73</f>
        <v>35827.085847351853</v>
      </c>
      <c r="P4" s="39">
        <f>'低情景（2001-2060, 2020RMB）'!P4*$B$73</f>
        <v>36086.373868234325</v>
      </c>
      <c r="Q4" s="37">
        <f>'低情景（2001-2060, 2020RMB）'!Q4*$B$73</f>
        <v>37149.335570071082</v>
      </c>
      <c r="R4" s="38">
        <f>'低情景（2001-2060, 2020RMB）'!R4*$B$73</f>
        <v>39938.398266727323</v>
      </c>
      <c r="S4" s="38">
        <f>'低情景（2001-2060, 2020RMB）'!S4*$B$73</f>
        <v>42210.749247921012</v>
      </c>
      <c r="T4" s="38">
        <f>'低情景（2001-2060, 2020RMB）'!T4*$B$73</f>
        <v>43185.307729585511</v>
      </c>
      <c r="U4" s="39">
        <f>'低情景（2001-2060, 2020RMB）'!U4*$B$73</f>
        <v>43101.259119279217</v>
      </c>
      <c r="V4" s="37">
        <f>'低情景（2001-2060, 2020RMB）'!V4*$B$73</f>
        <v>49064.409191140723</v>
      </c>
      <c r="W4" s="38">
        <f>'低情景（2001-2060, 2020RMB）'!W4*$B$73</f>
        <v>51734.614096336591</v>
      </c>
      <c r="X4" s="77">
        <f>'低情景（2001-2060, 2020RMB）'!X4*$B$73</f>
        <v>52537.996794761289</v>
      </c>
      <c r="Y4" s="77">
        <f>'低情景（2001-2060, 2020RMB）'!Y4*$B$73</f>
        <v>54547.824053744465</v>
      </c>
      <c r="Z4" s="236">
        <f>'低情景（2001-2060, 2020RMB）'!Z4*$B$73</f>
        <v>57130.168962910735</v>
      </c>
      <c r="AA4" s="79">
        <f>'低情景（2001-2060, 2020RMB）'!AA4*$B$73</f>
        <v>59639.167889369804</v>
      </c>
      <c r="AB4" s="77">
        <f>'低情景（2001-2060, 2020RMB）'!AB4*$B$73</f>
        <v>61944.84877749224</v>
      </c>
      <c r="AC4" s="77">
        <f>'低情景（2001-2060, 2020RMB）'!AC4*$B$73</f>
        <v>64090.764586961981</v>
      </c>
      <c r="AD4" s="77">
        <f>'低情景（2001-2060, 2020RMB）'!AD4*$B$73</f>
        <v>66146.056899833478</v>
      </c>
      <c r="AE4" s="81">
        <f>'低情景（2001-2060, 2020RMB）'!AE4*$B$73</f>
        <v>68202.118967151138</v>
      </c>
      <c r="AF4" s="79">
        <f>'低情景（2001-2060, 2020RMB）'!AF4*$B$73</f>
        <v>70350.583781612615</v>
      </c>
      <c r="AG4" s="77">
        <f>'低情景（2001-2060, 2020RMB）'!AG4*$B$73</f>
        <v>72607.985110630092</v>
      </c>
      <c r="AH4" s="77">
        <f>'低情景（2001-2060, 2020RMB）'!AH4*$B$73</f>
        <v>74966.90917249817</v>
      </c>
      <c r="AI4" s="77">
        <f>'低情景（2001-2060, 2020RMB）'!AI4*$B$73</f>
        <v>77414.028919315519</v>
      </c>
      <c r="AJ4" s="236">
        <f>'低情景（2001-2060, 2020RMB）'!AJ4*$B$73</f>
        <v>79927.883601729074</v>
      </c>
      <c r="AK4" s="79">
        <f>'低情景（2001-2060, 2020RMB）'!AK4*$B$73</f>
        <v>82482.704915462207</v>
      </c>
      <c r="AL4" s="77">
        <f>'低情景（2001-2060, 2020RMB）'!AL4*$B$73</f>
        <v>85067.509342558071</v>
      </c>
      <c r="AM4" s="77">
        <f>'低情景（2001-2060, 2020RMB）'!AM4*$B$73</f>
        <v>87675.229003876113</v>
      </c>
      <c r="AN4" s="77">
        <f>'低情景（2001-2060, 2020RMB）'!AN4*$B$73</f>
        <v>90297.991071954631</v>
      </c>
      <c r="AO4" s="81">
        <f>'低情景（2001-2060, 2020RMB）'!AO4*$B$73</f>
        <v>92927.099346400108</v>
      </c>
      <c r="AP4" s="79">
        <f>'低情景（2001-2060, 2020RMB）'!AP4*$B$73</f>
        <v>95553.02764022295</v>
      </c>
      <c r="AQ4" s="77">
        <f>'低情景（2001-2060, 2020RMB）'!AQ4*$B$73</f>
        <v>98165.426254348582</v>
      </c>
      <c r="AR4" s="77">
        <f>'低情景（2001-2060, 2020RMB）'!AR4*$B$73</f>
        <v>100753.14272967711</v>
      </c>
      <c r="AS4" s="77">
        <f>'低情景（2001-2060, 2020RMB）'!AS4*$B$73</f>
        <v>103304.25795392113</v>
      </c>
      <c r="AT4" s="81">
        <f>'低情景（2001-2060, 2020RMB）'!AT4*$B$73</f>
        <v>105806.1385613881</v>
      </c>
      <c r="AU4" s="79">
        <f>'低情景（2001-2060, 2020RMB）'!AU4*$B$73</f>
        <v>108245.50639463215</v>
      </c>
      <c r="AV4" s="77">
        <f>'低情景（2001-2060, 2020RMB）'!AV4*$B$73</f>
        <v>110608.52559374711</v>
      </c>
      <c r="AW4" s="77">
        <f>'低情景（2001-2060, 2020RMB）'!AW4*$B$73</f>
        <v>112880.90763810604</v>
      </c>
      <c r="AX4" s="77">
        <f>'低情景（2001-2060, 2020RMB）'!AX4*$B$73</f>
        <v>115048.03438282605</v>
      </c>
      <c r="AY4" s="236">
        <f>'低情景（2001-2060, 2020RMB）'!AY4*$B$73</f>
        <v>117095.09880509159</v>
      </c>
      <c r="AZ4" s="79">
        <f>'低情景（2001-2060, 2020RMB）'!AZ4*$B$73</f>
        <v>119007.2628018406</v>
      </c>
      <c r="BA4" s="77">
        <f>'低情景（2001-2060, 2020RMB）'!BA4*$B$73</f>
        <v>120769.83096022629</v>
      </c>
      <c r="BB4" s="77">
        <f>'低情景（2001-2060, 2020RMB）'!BB4*$B$73</f>
        <v>122368.43875830856</v>
      </c>
      <c r="BC4" s="77">
        <f>'低情景（2001-2060, 2020RMB）'!BC4*$B$73</f>
        <v>123789.2531514773</v>
      </c>
      <c r="BD4" s="81">
        <f>'低情景（2001-2060, 2020RMB）'!BD4*$B$73</f>
        <v>125019.182969986</v>
      </c>
      <c r="BE4" s="79">
        <f>'低情景（2001-2060, 2020RMB）'!BE4*$B$73</f>
        <v>126046.09600900288</v>
      </c>
      <c r="BF4" s="77">
        <f>'低情景（2001-2060, 2020RMB）'!BF4*$B$73</f>
        <v>126859.03915387961</v>
      </c>
      <c r="BG4" s="77">
        <f>'低情景（2001-2060, 2020RMB）'!BG4*$B$73</f>
        <v>127448.45737388253</v>
      </c>
      <c r="BH4" s="77">
        <f>'低情景（2001-2060, 2020RMB）'!BH4*$B$73</f>
        <v>127806.40696587105</v>
      </c>
      <c r="BI4" s="236">
        <f>'低情景（2001-2060, 2020RMB）'!BI4*$B$73</f>
        <v>127926.75806745808</v>
      </c>
    </row>
    <row r="5" spans="1:61" x14ac:dyDescent="0.2">
      <c r="A5" s="40" t="s">
        <v>15</v>
      </c>
      <c r="B5" s="37">
        <f>'低情景（2001-2060, 2020RMB）'!B5*$B$73</f>
        <v>1540.1612672421822</v>
      </c>
      <c r="C5" s="38">
        <f>'低情景（2001-2060, 2020RMB）'!C5*$B$73</f>
        <v>1668.6015498546517</v>
      </c>
      <c r="D5" s="38">
        <f>'低情景（2001-2060, 2020RMB）'!D5*$B$73</f>
        <v>1883.7020080248521</v>
      </c>
      <c r="E5" s="38">
        <f>'低情景（2001-2060, 2020RMB）'!E5*$B$73</f>
        <v>2044.676318098064</v>
      </c>
      <c r="F5" s="39">
        <f>'低情景（2001-2060, 2020RMB）'!F5*$B$73</f>
        <v>2347.077322686599</v>
      </c>
      <c r="G5" s="37">
        <f>'低情景（2001-2060, 2020RMB）'!G5*$B$73</f>
        <v>2702.9543290923684</v>
      </c>
      <c r="H5" s="38">
        <f>'低情景（2001-2060, 2020RMB）'!H5*$B$73</f>
        <v>3091.6077343507995</v>
      </c>
      <c r="I5" s="38">
        <f>'低情景（2001-2060, 2020RMB）'!I5*$B$73</f>
        <v>3516.1002173990582</v>
      </c>
      <c r="J5" s="38">
        <f>'低情景（2001-2060, 2020RMB）'!J5*$B$73</f>
        <v>4249.2832410565443</v>
      </c>
      <c r="K5" s="39">
        <f>'低情景（2001-2060, 2020RMB）'!K5*$B$73</f>
        <v>4776.5642082386867</v>
      </c>
      <c r="L5" s="37">
        <f>'低情景（2001-2060, 2020RMB）'!L5*$B$73</f>
        <v>5340.8870972831774</v>
      </c>
      <c r="M5" s="38">
        <f>'低情景（2001-2060, 2020RMB）'!M5*$B$73</f>
        <v>5850.4074549960123</v>
      </c>
      <c r="N5" s="38">
        <f>'低情景（2001-2060, 2020RMB）'!N5*$B$73</f>
        <v>6349.4516468555794</v>
      </c>
      <c r="O5" s="38">
        <f>'低情景（2001-2060, 2020RMB）'!O5*$B$73</f>
        <v>6975.2518832358974</v>
      </c>
      <c r="P5" s="39">
        <f>'低情景（2001-2060, 2020RMB）'!P5*$B$73</f>
        <v>7335.1500059492982</v>
      </c>
      <c r="Q5" s="37">
        <f>'低情景（2001-2060, 2020RMB）'!Q5*$B$73</f>
        <v>7795.8436193576599</v>
      </c>
      <c r="R5" s="38">
        <f>'低情景（2001-2060, 2020RMB）'!R5*$B$73</f>
        <v>8406.014825836668</v>
      </c>
      <c r="S5" s="38">
        <f>'低情景（2001-2060, 2020RMB）'!S5*$B$73</f>
        <v>9181.6899520975694</v>
      </c>
      <c r="T5" s="38">
        <f>'低情景（2001-2060, 2020RMB）'!T5*$B$73</f>
        <v>9783.1483906350222</v>
      </c>
      <c r="U5" s="39">
        <f>'低情景（2001-2060, 2020RMB）'!U5*$B$73</f>
        <v>9978.9991927797637</v>
      </c>
      <c r="V5" s="37">
        <f>'低情景（2001-2060, 2020RMB）'!V5*$B$73</f>
        <v>10553.432167844274</v>
      </c>
      <c r="W5" s="38">
        <f>'低情景（2001-2060, 2020RMB）'!W5*$B$73</f>
        <v>10740.330438291405</v>
      </c>
      <c r="X5" s="77">
        <f>'低情景（2001-2060, 2020RMB）'!X5*$B$73</f>
        <v>11314.348847865169</v>
      </c>
      <c r="Y5" s="77">
        <f>'低情景（2001-2060, 2020RMB）'!Y5*$B$73</f>
        <v>11915.131467013971</v>
      </c>
      <c r="Z5" s="236">
        <f>'低情景（2001-2060, 2020RMB）'!Z5*$B$73</f>
        <v>12411.666100568467</v>
      </c>
      <c r="AA5" s="79">
        <f>'低情景（2001-2060, 2020RMB）'!AA5*$B$73</f>
        <v>13079.053746262687</v>
      </c>
      <c r="AB5" s="77">
        <f>'低情景（2001-2060, 2020RMB）'!AB5*$B$73</f>
        <v>13636.820669056475</v>
      </c>
      <c r="AC5" s="77">
        <f>'低情景（2001-2060, 2020RMB）'!AC5*$B$73</f>
        <v>14175.368927894391</v>
      </c>
      <c r="AD5" s="77">
        <f>'低情景（2001-2060, 2020RMB）'!AD5*$B$73</f>
        <v>14692.79247904365</v>
      </c>
      <c r="AE5" s="81">
        <f>'低情景（2001-2060, 2020RMB）'!AE5*$B$73</f>
        <v>15286.681837464914</v>
      </c>
      <c r="AF5" s="79">
        <f>'低情景（2001-2060, 2020RMB）'!AF5*$B$73</f>
        <v>15658.410564127202</v>
      </c>
      <c r="AG5" s="77">
        <f>'低情景（2001-2060, 2020RMB）'!AG5*$B$73</f>
        <v>16104.588270870292</v>
      </c>
      <c r="AH5" s="77">
        <f>'低情景（2001-2060, 2020RMB）'!AH5*$B$73</f>
        <v>16525.609804693646</v>
      </c>
      <c r="AI5" s="77">
        <f>'低情景（2001-2060, 2020RMB）'!AI5*$B$73</f>
        <v>16921.372131790871</v>
      </c>
      <c r="AJ5" s="236">
        <f>'低情景（2001-2060, 2020RMB）'!AJ5*$B$73</f>
        <v>17250.62236008541</v>
      </c>
      <c r="AK5" s="79">
        <f>'低情景（2001-2060, 2020RMB）'!AK5*$B$73</f>
        <v>17638.415517843565</v>
      </c>
      <c r="AL5" s="77">
        <f>'低情景（2001-2060, 2020RMB）'!AL5*$B$73</f>
        <v>17961.147211855292</v>
      </c>
      <c r="AM5" s="77">
        <f>'低情景（2001-2060, 2020RMB）'!AM5*$B$73</f>
        <v>18261.48013058391</v>
      </c>
      <c r="AN5" s="77">
        <f>'低情景（2001-2060, 2020RMB）'!AN5*$B$73</f>
        <v>18540.847151131795</v>
      </c>
      <c r="AO5" s="81">
        <f>'低情景（2001-2060, 2020RMB）'!AO5*$B$73</f>
        <v>18800.922724659718</v>
      </c>
      <c r="AP5" s="79">
        <f>'低情景（2001-2060, 2020RMB）'!AP5*$B$73</f>
        <v>19043.599687111673</v>
      </c>
      <c r="AQ5" s="77">
        <f>'低情景（2001-2060, 2020RMB）'!AQ5*$B$73</f>
        <v>19270.967001463992</v>
      </c>
      <c r="AR5" s="77">
        <f>'低情景（2001-2060, 2020RMB）'!AR5*$B$73</f>
        <v>19485.28906651766</v>
      </c>
      <c r="AS5" s="77">
        <f>'低情景（2001-2060, 2020RMB）'!AS5*$B$73</f>
        <v>19688.987156925748</v>
      </c>
      <c r="AT5" s="81">
        <f>'低情景（2001-2060, 2020RMB）'!AT5*$B$73</f>
        <v>19884.623490871687</v>
      </c>
      <c r="AU5" s="79">
        <f>'低情景（2001-2060, 2020RMB）'!AU5*$B$73</f>
        <v>20074.888359043682</v>
      </c>
      <c r="AV5" s="77">
        <f>'低情景（2001-2060, 2020RMB）'!AV5*$B$73</f>
        <v>20262.590694312879</v>
      </c>
      <c r="AW5" s="77">
        <f>'低情景（2001-2060, 2020RMB）'!AW5*$B$73</f>
        <v>20450.652418417842</v>
      </c>
      <c r="AX5" s="77">
        <f>'低情景（2001-2060, 2020RMB）'!AX5*$B$73</f>
        <v>20642.106872226715</v>
      </c>
      <c r="AY5" s="236">
        <f>'低情景（2001-2060, 2020RMB）'!AY5*$B$73</f>
        <v>20840.101621764526</v>
      </c>
      <c r="AZ5" s="79">
        <f>'低情景（2001-2060, 2020RMB）'!AZ5*$B$73</f>
        <v>21047.905934938437</v>
      </c>
      <c r="BA5" s="77">
        <f>'低情景（2001-2060, 2020RMB）'!BA5*$B$73</f>
        <v>21268.923245532023</v>
      </c>
      <c r="BB5" s="77">
        <f>'低情景（2001-2060, 2020RMB）'!BB5*$B$73</f>
        <v>21506.708963412249</v>
      </c>
      <c r="BC5" s="77">
        <f>'低情景（2001-2060, 2020RMB）'!BC5*$B$73</f>
        <v>21764.994055125782</v>
      </c>
      <c r="BD5" s="81">
        <f>'低情景（2001-2060, 2020RMB）'!BD5*$B$73</f>
        <v>22047.714909717535</v>
      </c>
      <c r="BE5" s="79">
        <f>'低情景（2001-2060, 2020RMB）'!BE5*$B$73</f>
        <v>22359.050123931709</v>
      </c>
      <c r="BF5" s="77">
        <f>'低情景（2001-2060, 2020RMB）'!BF5*$B$73</f>
        <v>22703.464993098591</v>
      </c>
      <c r="BG5" s="77">
        <f>'低情景（2001-2060, 2020RMB）'!BG5*$B$73</f>
        <v>23085.764684342754</v>
      </c>
      <c r="BH5" s="77">
        <f>'低情景（2001-2060, 2020RMB）'!BH5*$B$73</f>
        <v>23511.157304187211</v>
      </c>
      <c r="BI5" s="236">
        <f>'低情景（2001-2060, 2020RMB）'!BI5*$B$73</f>
        <v>22920.210820419572</v>
      </c>
    </row>
    <row r="6" spans="1:61" x14ac:dyDescent="0.2">
      <c r="A6" s="40" t="s">
        <v>61</v>
      </c>
      <c r="B6" s="37">
        <f>'低情景（2001-2060, 2020RMB）'!B6*$B$73</f>
        <v>1779.9865638888584</v>
      </c>
      <c r="C6" s="38">
        <f>'低情景（2001-2060, 2020RMB）'!C6*$B$73</f>
        <v>1929.1588520812261</v>
      </c>
      <c r="D6" s="38">
        <f>'低情景（2001-2060, 2020RMB）'!D6*$B$73</f>
        <v>1985.0248512961471</v>
      </c>
      <c r="E6" s="38">
        <f>'低情景（2001-2060, 2020RMB）'!E6*$B$73</f>
        <v>2182.07444004124</v>
      </c>
      <c r="F6" s="39">
        <f>'低情景（2001-2060, 2020RMB）'!F6*$B$73</f>
        <v>2407.624493080024</v>
      </c>
      <c r="G6" s="37">
        <f>'低情景（2001-2060, 2020RMB）'!G6*$B$73</f>
        <v>2645.6825519970384</v>
      </c>
      <c r="H6" s="38">
        <f>'低情景（2001-2060, 2020RMB）'!H6*$B$73</f>
        <v>2941.9624785618234</v>
      </c>
      <c r="I6" s="38">
        <f>'低情景（2001-2060, 2020RMB）'!I6*$B$73</f>
        <v>3059.9397008816027</v>
      </c>
      <c r="J6" s="38">
        <f>'低情景（2001-2060, 2020RMB）'!J6*$B$73</f>
        <v>3095.4018659274147</v>
      </c>
      <c r="K6" s="39">
        <f>'低情景（2001-2060, 2020RMB）'!K6*$B$73</f>
        <v>3291.39308279641</v>
      </c>
      <c r="L6" s="37">
        <f>'低情景（2001-2060, 2020RMB）'!L6*$B$73</f>
        <v>3542.9109069855335</v>
      </c>
      <c r="M6" s="38">
        <f>'低情景（2001-2060, 2020RMB）'!M6*$B$73</f>
        <v>3767.9972255756365</v>
      </c>
      <c r="N6" s="38">
        <f>'低情景（2001-2060, 2020RMB）'!N6*$B$73</f>
        <v>4043.2714638691973</v>
      </c>
      <c r="O6" s="38">
        <f>'低情景（2001-2060, 2020RMB）'!O6*$B$73</f>
        <v>4383.8584752774987</v>
      </c>
      <c r="P6" s="39">
        <f>'低情景（2001-2060, 2020RMB）'!P6*$B$73</f>
        <v>4687.1653536769218</v>
      </c>
      <c r="Q6" s="37">
        <f>'低情景（2001-2060, 2020RMB）'!Q6*$B$73</f>
        <v>4999.8462132332597</v>
      </c>
      <c r="R6" s="38">
        <f>'低情景（2001-2060, 2020RMB）'!R6*$B$73</f>
        <v>5388.8957503803813</v>
      </c>
      <c r="S6" s="38">
        <f>'低情景（2001-2060, 2020RMB）'!S6*$B$73</f>
        <v>5655.0114353556883</v>
      </c>
      <c r="T6" s="38">
        <f>'低情景（2001-2060, 2020RMB）'!T6*$B$73</f>
        <v>5880.6127058084239</v>
      </c>
      <c r="U6" s="39">
        <f>'低情景（2001-2060, 2020RMB）'!U6*$B$73</f>
        <v>5590.1498155235904</v>
      </c>
      <c r="V6" s="37">
        <f>'低情景（2001-2060, 2020RMB）'!V6*$B$73</f>
        <v>6197.4853776568434</v>
      </c>
      <c r="W6" s="38">
        <f>'低情景（2001-2060, 2020RMB）'!W6*$B$73</f>
        <v>6398.3223470050361</v>
      </c>
      <c r="X6" s="77">
        <f>'低情景（2001-2060, 2020RMB）'!X6*$B$73</f>
        <v>6553.6376327492089</v>
      </c>
      <c r="Y6" s="82">
        <f>'低情景（2001-2060, 2020RMB）'!Y6*$B$73</f>
        <v>6945.8244735862818</v>
      </c>
      <c r="Z6" s="237">
        <f>'低情景（2001-2060, 2020RMB）'!Z6*$B$73</f>
        <v>7460.688997952001</v>
      </c>
      <c r="AA6" s="79">
        <f>'低情景（2001-2060, 2020RMB）'!AA6*$B$73</f>
        <v>7983.266076727512</v>
      </c>
      <c r="AB6" s="77">
        <f>'低情景（2001-2060, 2020RMB）'!AB6*$B$73</f>
        <v>8484.7293375254776</v>
      </c>
      <c r="AC6" s="77">
        <f>'低情景（2001-2060, 2020RMB）'!AC6*$B$73</f>
        <v>8961.9886443982541</v>
      </c>
      <c r="AD6" s="77">
        <f>'低情景（2001-2060, 2020RMB）'!AD6*$B$73</f>
        <v>9413.1088364334555</v>
      </c>
      <c r="AE6" s="81">
        <f>'低情景（2001-2060, 2020RMB）'!AE6*$B$73</f>
        <v>9837.3325319895357</v>
      </c>
      <c r="AF6" s="79">
        <f>'低情景（2001-2060, 2020RMB）'!AF6*$B$73</f>
        <v>10235.247466551487</v>
      </c>
      <c r="AG6" s="77">
        <f>'低情景（2001-2060, 2020RMB）'!AG6*$B$73</f>
        <v>10609.346412518582</v>
      </c>
      <c r="AH6" s="77">
        <f>'低情景（2001-2060, 2020RMB）'!AH6*$B$73</f>
        <v>10963.484814998737</v>
      </c>
      <c r="AI6" s="77">
        <f>'低情景（2001-2060, 2020RMB）'!AI6*$B$73</f>
        <v>11302.609805648135</v>
      </c>
      <c r="AJ6" s="237">
        <f>'低情景（2001-2060, 2020RMB）'!AJ6*$B$73</f>
        <v>11632.669678150929</v>
      </c>
      <c r="AK6" s="79">
        <f>'低情景（2001-2060, 2020RMB）'!AK6*$B$73</f>
        <v>11959.145418878607</v>
      </c>
      <c r="AL6" s="77">
        <f>'低情景（2001-2060, 2020RMB）'!AL6*$B$73</f>
        <v>12282.507271510131</v>
      </c>
      <c r="AM6" s="77">
        <f>'低情景（2001-2060, 2020RMB）'!AM6*$B$73</f>
        <v>12601.876315304624</v>
      </c>
      <c r="AN6" s="77">
        <f>'低情景（2001-2060, 2020RMB）'!AN6*$B$73</f>
        <v>12916.351724898032</v>
      </c>
      <c r="AO6" s="81">
        <f>'低情景（2001-2060, 2020RMB）'!AO6*$B$73</f>
        <v>13225.014205843445</v>
      </c>
      <c r="AP6" s="79">
        <f>'低情景（2001-2060, 2020RMB）'!AP6*$B$73</f>
        <v>13526.929715405948</v>
      </c>
      <c r="AQ6" s="77">
        <f>'低情景（2001-2060, 2020RMB）'!AQ6*$B$73</f>
        <v>13821.153455338184</v>
      </c>
      <c r="AR6" s="77">
        <f>'低情景（2001-2060, 2020RMB）'!AR6*$B$73</f>
        <v>14106.734120140796</v>
      </c>
      <c r="AS6" s="77">
        <f>'低情景（2001-2060, 2020RMB）'!AS6*$B$73</f>
        <v>14382.718381069562</v>
      </c>
      <c r="AT6" s="81">
        <f>'低情景（2001-2060, 2020RMB）'!AT6*$B$73</f>
        <v>14648.155582926564</v>
      </c>
      <c r="AU6" s="79">
        <f>'低情景（2001-2060, 2020RMB）'!AU6*$B$73</f>
        <v>14902.102627500564</v>
      </c>
      <c r="AV6" s="77">
        <f>'低情景（2001-2060, 2020RMB）'!AV6*$B$73</f>
        <v>15143.629014451524</v>
      </c>
      <c r="AW6" s="77">
        <f>'低情景（2001-2060, 2020RMB）'!AW6*$B$73</f>
        <v>15371.822007502749</v>
      </c>
      <c r="AX6" s="77">
        <f>'低情景（2001-2060, 2020RMB）'!AX6*$B$73</f>
        <v>15585.791891058305</v>
      </c>
      <c r="AY6" s="237">
        <f>'低情景（2001-2060, 2020RMB）'!AY6*$B$73</f>
        <v>15784.677279846321</v>
      </c>
      <c r="AZ6" s="79">
        <f>'低情景（2001-2060, 2020RMB）'!AZ6*$B$73</f>
        <v>15967.650441946538</v>
      </c>
      <c r="BA6" s="77">
        <f>'低情景（2001-2060, 2020RMB）'!BA6*$B$73</f>
        <v>16133.922593630117</v>
      </c>
      <c r="BB6" s="77">
        <f>'低情景（2001-2060, 2020RMB）'!BB6*$B$73</f>
        <v>16282.749122869309</v>
      </c>
      <c r="BC6" s="77">
        <f>'低情景（2001-2060, 2020RMB）'!BC6*$B$73</f>
        <v>16413.434697196295</v>
      </c>
      <c r="BD6" s="81">
        <f>'低情景（2001-2060, 2020RMB）'!BD6*$B$73</f>
        <v>16525.338210840277</v>
      </c>
      <c r="BE6" s="79">
        <f>'低情景（2001-2060, 2020RMB）'!BE6*$B$73</f>
        <v>16617.877525783322</v>
      </c>
      <c r="BF6" s="77">
        <f>'低情景（2001-2060, 2020RMB）'!BF6*$B$73</f>
        <v>16690.533961570127</v>
      </c>
      <c r="BG6" s="77">
        <f>'低情景（2001-2060, 2020RMB）'!BG6*$B$73</f>
        <v>16742.856489406739</v>
      </c>
      <c r="BH6" s="77">
        <f>'低情景（2001-2060, 2020RMB）'!BH6*$B$73</f>
        <v>16774.465587304083</v>
      </c>
      <c r="BI6" s="237">
        <f>'低情景（2001-2060, 2020RMB）'!BI6*$B$73</f>
        <v>16785.056714767732</v>
      </c>
    </row>
    <row r="7" spans="1:61" x14ac:dyDescent="0.2">
      <c r="A7" s="40" t="s">
        <v>62</v>
      </c>
      <c r="B7" s="37">
        <f>'低情景（2001-2060, 2020RMB）'!B7*$B$73</f>
        <v>2362.7117797094429</v>
      </c>
      <c r="C7" s="38">
        <f>'低情景（2001-2060, 2020RMB）'!C7*$B$73</f>
        <v>2573.3444367700249</v>
      </c>
      <c r="D7" s="38">
        <f>'低情景（2001-2060, 2020RMB）'!D7*$B$73</f>
        <v>2801.7270959215039</v>
      </c>
      <c r="E7" s="38">
        <f>'低情景（2001-2060, 2020RMB）'!E7*$B$73</f>
        <v>2920.4838349826118</v>
      </c>
      <c r="F7" s="39">
        <f>'低情景（2001-2060, 2020RMB）'!F7*$B$73</f>
        <v>3152.2666777508543</v>
      </c>
      <c r="G7" s="37">
        <f>'低情景（2001-2060, 2020RMB）'!G7*$B$73</f>
        <v>3589.4510971490809</v>
      </c>
      <c r="H7" s="38">
        <f>'低情景（2001-2060, 2020RMB）'!H7*$B$73</f>
        <v>4218.2477668630136</v>
      </c>
      <c r="I7" s="38">
        <f>'低情景（2001-2060, 2020RMB）'!I7*$B$73</f>
        <v>4895.5370973890995</v>
      </c>
      <c r="J7" s="38">
        <f>'低情景（2001-2060, 2020RMB）'!J7*$B$73</f>
        <v>5433.8893236138974</v>
      </c>
      <c r="K7" s="39">
        <f>'低情景（2001-2060, 2020RMB）'!K7*$B$73</f>
        <v>6292.0320746686066</v>
      </c>
      <c r="L7" s="37">
        <f>'低情景（2001-2060, 2020RMB）'!L7*$B$73</f>
        <v>7094.0132342074357</v>
      </c>
      <c r="M7" s="38">
        <f>'低情景（2001-2060, 2020RMB）'!M7*$B$73</f>
        <v>7902.1354756587762</v>
      </c>
      <c r="N7" s="38">
        <f>'低情景（2001-2060, 2020RMB）'!N7*$B$73</f>
        <v>8739.1592692995291</v>
      </c>
      <c r="O7" s="38">
        <f>'低情景（2001-2060, 2020RMB）'!O7*$B$73</f>
        <v>9705.1311198647836</v>
      </c>
      <c r="P7" s="39">
        <f>'低情景（2001-2060, 2020RMB）'!P7*$B$73</f>
        <v>10400.3329964403</v>
      </c>
      <c r="Q7" s="37">
        <f>'低情景（2001-2060, 2020RMB）'!Q7*$B$73</f>
        <v>11160.329112181693</v>
      </c>
      <c r="R7" s="38">
        <f>'低情景（2001-2060, 2020RMB）'!R7*$B$73</f>
        <v>11781.305829047558</v>
      </c>
      <c r="S7" s="38">
        <f>'低情景（2001-2060, 2020RMB）'!S7*$B$73</f>
        <v>12463.716870418164</v>
      </c>
      <c r="T7" s="38">
        <f>'低情景（2001-2060, 2020RMB）'!T7*$B$73</f>
        <v>13245.465177376198</v>
      </c>
      <c r="U7" s="39">
        <f>'低情景（2001-2060, 2020RMB）'!U7*$B$73</f>
        <v>13235.517772002033</v>
      </c>
      <c r="V7" s="37">
        <f>'低情景（2001-2060, 2020RMB）'!V7*$B$73</f>
        <v>14550.774153396518</v>
      </c>
      <c r="W7" s="38">
        <f>'低情景（2001-2060, 2020RMB）'!W7*$B$73</f>
        <v>14750.68615862355</v>
      </c>
      <c r="X7" s="77">
        <f>'低情景（2001-2060, 2020RMB）'!X7*$B$73</f>
        <v>15179.035691233803</v>
      </c>
      <c r="Y7" s="82">
        <f>'低情景（2001-2060, 2020RMB）'!Y7*$B$73</f>
        <v>16249.365465359278</v>
      </c>
      <c r="Z7" s="237">
        <f>'低情景（2001-2060, 2020RMB）'!Z7*$B$73</f>
        <v>17621.116234404933</v>
      </c>
      <c r="AA7" s="79">
        <f>'低情景（2001-2060, 2020RMB）'!AA7*$B$73</f>
        <v>18940.466644512526</v>
      </c>
      <c r="AB7" s="77">
        <f>'低情景（2001-2060, 2020RMB）'!AB7*$B$73</f>
        <v>20132.950452519959</v>
      </c>
      <c r="AC7" s="77">
        <f>'低情景（2001-2060, 2020RMB）'!AC7*$B$73</f>
        <v>21217.482486399207</v>
      </c>
      <c r="AD7" s="77">
        <f>'低情景（2001-2060, 2020RMB）'!AD7*$B$73</f>
        <v>22225.940323724579</v>
      </c>
      <c r="AE7" s="81">
        <f>'低情景（2001-2060, 2020RMB）'!AE7*$B$73</f>
        <v>23201.522566704149</v>
      </c>
      <c r="AF7" s="79">
        <f>'低情景（2001-2060, 2020RMB）'!AF7*$B$73</f>
        <v>24187.688917355408</v>
      </c>
      <c r="AG7" s="77">
        <f>'低情景（2001-2060, 2020RMB）'!AG7*$B$73</f>
        <v>25194.778651503417</v>
      </c>
      <c r="AH7" s="77">
        <f>'低情景（2001-2060, 2020RMB）'!AH7*$B$73</f>
        <v>26224.248506975495</v>
      </c>
      <c r="AI7" s="77">
        <f>'低情景（2001-2060, 2020RMB）'!AI7*$B$73</f>
        <v>27277.837350065631</v>
      </c>
      <c r="AJ7" s="237">
        <f>'低情景（2001-2060, 2020RMB）'!AJ7*$B$73</f>
        <v>28357.585230265173</v>
      </c>
      <c r="AK7" s="79">
        <f>'低情景（2001-2060, 2020RMB）'!AK7*$B$73</f>
        <v>29465.007164306116</v>
      </c>
      <c r="AL7" s="77">
        <f>'低情景（2001-2060, 2020RMB）'!AL7*$B$73</f>
        <v>30598.314078316809</v>
      </c>
      <c r="AM7" s="77">
        <f>'低情景（2001-2060, 2020RMB）'!AM7*$B$73</f>
        <v>31754.498275947273</v>
      </c>
      <c r="AN7" s="77">
        <f>'低情景（2001-2060, 2020RMB）'!AN7*$B$73</f>
        <v>32930.095488114057</v>
      </c>
      <c r="AO7" s="81">
        <f>'低情景（2001-2060, 2020RMB）'!AO7*$B$73</f>
        <v>34121.16653239679</v>
      </c>
      <c r="AP7" s="79">
        <f>'低情景（2001-2060, 2020RMB）'!AP7*$B$73</f>
        <v>35323.283265048354</v>
      </c>
      <c r="AQ7" s="77">
        <f>'低情景（2001-2060, 2020RMB）'!AQ7*$B$73</f>
        <v>36531.519673547999</v>
      </c>
      <c r="AR7" s="77">
        <f>'低情景（2001-2060, 2020RMB）'!AR7*$B$73</f>
        <v>37740.448979039349</v>
      </c>
      <c r="AS7" s="77">
        <f>'低情景（2001-2060, 2020RMB）'!AS7*$B$73</f>
        <v>38944.147620612581</v>
      </c>
      <c r="AT7" s="81">
        <f>'低情景（2001-2060, 2020RMB）'!AT7*$B$73</f>
        <v>40136.206973828157</v>
      </c>
      <c r="AU7" s="79">
        <f>'低情景（2001-2060, 2020RMB）'!AU7*$B$73</f>
        <v>41309.753610900887</v>
      </c>
      <c r="AV7" s="77">
        <f>'低情景（2001-2060, 2020RMB）'!AV7*$B$73</f>
        <v>42457.478836581009</v>
      </c>
      <c r="AW7" s="77">
        <f>'低情景（2001-2060, 2020RMB）'!AW7*$B$73</f>
        <v>43571.678129495042</v>
      </c>
      <c r="AX7" s="77">
        <f>'低情景（2001-2060, 2020RMB）'!AX7*$B$73</f>
        <v>44644.300981649103</v>
      </c>
      <c r="AY7" s="237">
        <f>'低情景（2001-2060, 2020RMB）'!AY7*$B$73</f>
        <v>45667.01145794132</v>
      </c>
      <c r="AZ7" s="79">
        <f>'低情景（2001-2060, 2020RMB）'!AZ7*$B$73</f>
        <v>46631.259592865616</v>
      </c>
      <c r="BA7" s="77">
        <f>'低情景（2001-2060, 2020RMB）'!BA7*$B$73</f>
        <v>47528.363504344932</v>
      </c>
      <c r="BB7" s="77">
        <f>'低情景（2001-2060, 2020RMB）'!BB7*$B$73</f>
        <v>48349.601837423928</v>
      </c>
      <c r="BC7" s="77">
        <f>'低情景（2001-2060, 2020RMB）'!BC7*$B$73</f>
        <v>49086.315857519461</v>
      </c>
      <c r="BD7" s="81">
        <f>'低情景（2001-2060, 2020RMB）'!BD7*$B$73</f>
        <v>49730.020199819417</v>
      </c>
      <c r="BE7" s="79">
        <f>'低情景（2001-2060, 2020RMB）'!BE7*$B$73</f>
        <v>50272.520955639739</v>
      </c>
      <c r="BF7" s="77">
        <f>'低情景（2001-2060, 2020RMB）'!BF7*$B$73</f>
        <v>50706.039447098199</v>
      </c>
      <c r="BG7" s="77">
        <f>'低情景（2001-2060, 2020RMB）'!BG7*$B$73</f>
        <v>51023.339718808529</v>
      </c>
      <c r="BH7" s="77">
        <f>'低情景（2001-2060, 2020RMB）'!BH7*$B$73</f>
        <v>51217.857471184398</v>
      </c>
      <c r="BI7" s="237">
        <f>'低情景（2001-2060, 2020RMB）'!BI7*$B$73</f>
        <v>51283.827887051812</v>
      </c>
    </row>
    <row r="8" spans="1:61" x14ac:dyDescent="0.2">
      <c r="A8" s="40" t="s">
        <v>63</v>
      </c>
      <c r="B8" s="37">
        <f>'低情景（2001-2060, 2020RMB）'!B8*$B$73</f>
        <v>621.73762635740661</v>
      </c>
      <c r="C8" s="38">
        <f>'低情景（2001-2060, 2020RMB）'!C8*$B$73</f>
        <v>701.40934312089519</v>
      </c>
      <c r="D8" s="38">
        <f>'低情景（2001-2060, 2020RMB）'!D8*$B$73</f>
        <v>784.023119679194</v>
      </c>
      <c r="E8" s="38">
        <f>'低情景（2001-2060, 2020RMB）'!E8*$B$73</f>
        <v>859.27753805008717</v>
      </c>
      <c r="F8" s="39">
        <f>'低情景（2001-2060, 2020RMB）'!F8*$B$73</f>
        <v>946.84220208606928</v>
      </c>
      <c r="G8" s="37">
        <f>'低情景（2001-2060, 2020RMB）'!G8*$B$73</f>
        <v>1040.4879412701976</v>
      </c>
      <c r="H8" s="38">
        <f>'低情景（2001-2060, 2020RMB）'!H8*$B$73</f>
        <v>1117.5755063168929</v>
      </c>
      <c r="I8" s="38">
        <f>'低情景（2001-2060, 2020RMB）'!I8*$B$73</f>
        <v>1236.8867185783361</v>
      </c>
      <c r="J8" s="38">
        <f>'低情景（2001-2060, 2020RMB）'!J8*$B$73</f>
        <v>1303.3645705985221</v>
      </c>
      <c r="K8" s="39">
        <f>'低情景（2001-2060, 2020RMB）'!K8*$B$73</f>
        <v>1351.3502978409845</v>
      </c>
      <c r="L8" s="37">
        <f>'低情景（2001-2060, 2020RMB）'!L8*$B$73</f>
        <v>1389.3621958929532</v>
      </c>
      <c r="M8" s="38">
        <f>'低情景（2001-2060, 2020RMB）'!M8*$B$73</f>
        <v>1512.2126961264596</v>
      </c>
      <c r="N8" s="38">
        <f>'低情景（2001-2060, 2020RMB）'!N8*$B$73</f>
        <v>1587.9994591149652</v>
      </c>
      <c r="O8" s="38">
        <f>'低情景（2001-2060, 2020RMB）'!O8*$B$73</f>
        <v>1725.1118531088246</v>
      </c>
      <c r="P8" s="39">
        <f>'低情景（2001-2060, 2020RMB）'!P8*$B$73</f>
        <v>1889.9629928040622</v>
      </c>
      <c r="Q8" s="37">
        <f>'低情景（2001-2060, 2020RMB）'!Q8*$B$73</f>
        <v>2059.9329462084656</v>
      </c>
      <c r="R8" s="38">
        <f>'低情景（2001-2060, 2020RMB）'!R8*$B$73</f>
        <v>2185.6428258717096</v>
      </c>
      <c r="S8" s="38">
        <f>'低情景（2001-2060, 2020RMB）'!S8*$B$73</f>
        <v>2316.0799936271524</v>
      </c>
      <c r="T8" s="38">
        <f>'低情景（2001-2060, 2020RMB）'!T8*$B$73</f>
        <v>2479.1704794945354</v>
      </c>
      <c r="U8" s="39">
        <f>'低情景（2001-2060, 2020RMB）'!U8*$B$73</f>
        <v>2105.5093645403431</v>
      </c>
      <c r="V8" s="37">
        <f>'低情景（2001-2060, 2020RMB）'!V8*$B$73</f>
        <v>2351.0073575080228</v>
      </c>
      <c r="W8" s="38">
        <f>'低情景（2001-2060, 2020RMB）'!W8*$B$73</f>
        <v>2299.888371562397</v>
      </c>
      <c r="X8" s="77">
        <f>'低情景（2001-2060, 2020RMB）'!X8*$B$73</f>
        <v>2341.4419330134306</v>
      </c>
      <c r="Y8" s="77">
        <f>'低情景（2001-2060, 2020RMB）'!Y8*$B$73</f>
        <v>2443.8252987934902</v>
      </c>
      <c r="Z8" s="237">
        <f>'低情景（2001-2060, 2020RMB）'!Z8*$B$73</f>
        <v>2572.4819867184838</v>
      </c>
      <c r="AA8" s="79">
        <f>'低情景（2001-2060, 2020RMB）'!AA8*$B$73</f>
        <v>2694.5981915277389</v>
      </c>
      <c r="AB8" s="77">
        <f>'低情景（2001-2060, 2020RMB）'!AB8*$B$73</f>
        <v>2803.9762125120815</v>
      </c>
      <c r="AC8" s="77">
        <f>'低情景（2001-2060, 2020RMB）'!AC8*$B$73</f>
        <v>2902.3594768108346</v>
      </c>
      <c r="AD8" s="77">
        <f>'低情景（2001-2060, 2020RMB）'!AD8*$B$73</f>
        <v>2992.1445511671382</v>
      </c>
      <c r="AE8" s="81">
        <f>'低情景（2001-2060, 2020RMB）'!AE8*$B$73</f>
        <v>3076.2835118980465</v>
      </c>
      <c r="AF8" s="79">
        <f>'低情景（2001-2060, 2020RMB）'!AF8*$B$73</f>
        <v>3157.5818643422131</v>
      </c>
      <c r="AG8" s="77">
        <f>'低情景（2001-2060, 2020RMB）'!AG8*$B$73</f>
        <v>3236.65140269528</v>
      </c>
      <c r="AH8" s="77">
        <f>'低情景（2001-2060, 2020RMB）'!AH8*$B$73</f>
        <v>3313.5458477424463</v>
      </c>
      <c r="AI8" s="77">
        <f>'低情景（2001-2060, 2020RMB）'!AI8*$B$73</f>
        <v>3388.3517760212681</v>
      </c>
      <c r="AJ8" s="237">
        <f>'低情景（2001-2060, 2020RMB）'!AJ8*$B$73</f>
        <v>3461.1877129123591</v>
      </c>
      <c r="AK8" s="79">
        <f>'低情景（2001-2060, 2020RMB）'!AK8*$B$73</f>
        <v>3532.151231471772</v>
      </c>
      <c r="AL8" s="77">
        <f>'低情景（2001-2060, 2020RMB）'!AL8*$B$73</f>
        <v>3601.1540886704211</v>
      </c>
      <c r="AM8" s="77">
        <f>'低情景（2001-2060, 2020RMB）'!AM8*$B$73</f>
        <v>3668.0632890373222</v>
      </c>
      <c r="AN8" s="77">
        <f>'低情景（2001-2060, 2020RMB）'!AN8*$B$73</f>
        <v>3732.7513399878349</v>
      </c>
      <c r="AO8" s="81">
        <f>'低情景（2001-2060, 2020RMB）'!AO8*$B$73</f>
        <v>3795.0967009514939</v>
      </c>
      <c r="AP8" s="79">
        <f>'低情景（2001-2060, 2020RMB）'!AP8*$B$73</f>
        <v>3854.9842000224317</v>
      </c>
      <c r="AQ8" s="77">
        <f>'低情景（2001-2060, 2020RMB）'!AQ8*$B$73</f>
        <v>3912.3054161826612</v>
      </c>
      <c r="AR8" s="77">
        <f>'低情景（2001-2060, 2020RMB）'!AR8*$B$73</f>
        <v>3966.9590254237269</v>
      </c>
      <c r="AS8" s="77">
        <f>'低情景（2001-2060, 2020RMB）'!AS8*$B$73</f>
        <v>4018.851109374215</v>
      </c>
      <c r="AT8" s="81">
        <f>'低情景（2001-2060, 2020RMB）'!AT8*$B$73</f>
        <v>4067.8954253267011</v>
      </c>
      <c r="AU8" s="79">
        <f>'低情景（2001-2060, 2020RMB）'!AU8*$B$73</f>
        <v>4114.013636845164</v>
      </c>
      <c r="AV8" s="77">
        <f>'低情景（2001-2060, 2020RMB）'!AV8*$B$73</f>
        <v>4157.1355044198563</v>
      </c>
      <c r="AW8" s="77">
        <f>'低情景（2001-2060, 2020RMB）'!AW8*$B$73</f>
        <v>4197.1990359187866</v>
      </c>
      <c r="AX8" s="77">
        <f>'低情景（2001-2060, 2020RMB）'!AX8*$B$73</f>
        <v>4234.1505968609226</v>
      </c>
      <c r="AY8" s="237">
        <f>'低情景（2001-2060, 2020RMB）'!AY8*$B$73</f>
        <v>4267.9449808032778</v>
      </c>
      <c r="AZ8" s="79">
        <f>'低情景（2001-2060, 2020RMB）'!AZ8*$B$73</f>
        <v>4298.5454403911972</v>
      </c>
      <c r="BA8" s="77">
        <f>'低情景（2001-2060, 2020RMB）'!BA8*$B$73</f>
        <v>4325.9236798648617</v>
      </c>
      <c r="BB8" s="77">
        <f>'低情景（2001-2060, 2020RMB）'!BB8*$B$73</f>
        <v>4350.0598100453599</v>
      </c>
      <c r="BC8" s="77">
        <f>'低情景（2001-2060, 2020RMB）'!BC8*$B$73</f>
        <v>4370.9422670379336</v>
      </c>
      <c r="BD8" s="81">
        <f>'低情景（2001-2060, 2020RMB）'!BD8*$B$73</f>
        <v>4388.5676960871051</v>
      </c>
      <c r="BE8" s="79">
        <f>'低情景（2001-2060, 2020RMB）'!BE8*$B$73</f>
        <v>4402.9408021983418</v>
      </c>
      <c r="BF8" s="77">
        <f>'低情景（2001-2060, 2020RMB）'!BF8*$B$73</f>
        <v>4414.0741693007794</v>
      </c>
      <c r="BG8" s="77">
        <f>'低情景（2001-2060, 2020RMB）'!BG8*$B$73</f>
        <v>4421.9880498673128</v>
      </c>
      <c r="BH8" s="77">
        <f>'低情景（2001-2060, 2020RMB）'!BH8*$B$73</f>
        <v>4426.7101270295252</v>
      </c>
      <c r="BI8" s="237">
        <f>'低情景（2001-2060, 2020RMB）'!BI8*$B$73</f>
        <v>4428.2752513262049</v>
      </c>
    </row>
    <row r="9" spans="1:61" x14ac:dyDescent="0.2">
      <c r="A9" s="40" t="s">
        <v>64</v>
      </c>
      <c r="B9" s="37">
        <f>'低情景（2001-2060, 2020RMB）'!B9*$B$73</f>
        <v>1347.7673940303803</v>
      </c>
      <c r="C9" s="38">
        <f>'低情景（2001-2060, 2020RMB）'!C9*$B$73</f>
        <v>1430.156352213399</v>
      </c>
      <c r="D9" s="38">
        <f>'低情景（2001-2060, 2020RMB）'!D9*$B$73</f>
        <v>1516.2562216962042</v>
      </c>
      <c r="E9" s="38">
        <f>'低情景（2001-2060, 2020RMB）'!E9*$B$73</f>
        <v>1547.534273804351</v>
      </c>
      <c r="F9" s="39">
        <f>'低情景（2001-2060, 2020RMB）'!F9*$B$73</f>
        <v>1689.363091931338</v>
      </c>
      <c r="G9" s="37">
        <f>'低情景（2001-2060, 2020RMB）'!G9*$B$73</f>
        <v>2165.0164621977192</v>
      </c>
      <c r="H9" s="38">
        <f>'低情景（2001-2060, 2020RMB）'!H9*$B$73</f>
        <v>3061.7955148639662</v>
      </c>
      <c r="I9" s="38">
        <f>'低情景（2001-2060, 2020RMB）'!I9*$B$73</f>
        <v>3429.7288409109169</v>
      </c>
      <c r="J9" s="38">
        <f>'低情景（2001-2060, 2020RMB）'!J9*$B$73</f>
        <v>4091.0322632234879</v>
      </c>
      <c r="K9" s="39">
        <f>'低情景（2001-2060, 2020RMB）'!K9*$B$73</f>
        <v>4509.1328253853526</v>
      </c>
      <c r="L9" s="37">
        <f>'低情景（2001-2060, 2020RMB）'!L9*$B$73</f>
        <v>4987.390817657064</v>
      </c>
      <c r="M9" s="38">
        <f>'低情景（2001-2060, 2020RMB）'!M9*$B$73</f>
        <v>5592.9147480115871</v>
      </c>
      <c r="N9" s="38">
        <f>'低情景（2001-2060, 2020RMB）'!N9*$B$73</f>
        <v>6411.0259637493928</v>
      </c>
      <c r="O9" s="38">
        <f>'低情景（2001-2060, 2020RMB）'!O9*$B$73</f>
        <v>7198.2825882291809</v>
      </c>
      <c r="P9" s="39">
        <f>'低情景（2001-2060, 2020RMB）'!P9*$B$73</f>
        <v>8646.4873926158689</v>
      </c>
      <c r="Q9" s="37">
        <f>'低情景（2001-2060, 2020RMB）'!Q9*$B$73</f>
        <v>9077.2806174726575</v>
      </c>
      <c r="R9" s="38">
        <f>'低情景（2001-2060, 2020RMB）'!R9*$B$73</f>
        <v>9413.2889940005916</v>
      </c>
      <c r="S9" s="38">
        <f>'低情景（2001-2060, 2020RMB）'!S9*$B$73</f>
        <v>9899.101919664623</v>
      </c>
      <c r="T9" s="38">
        <f>'低情景（2001-2060, 2020RMB）'!T9*$B$73</f>
        <v>10558.966690894093</v>
      </c>
      <c r="U9" s="39">
        <f>'低情景（2001-2060, 2020RMB）'!U9*$B$73</f>
        <v>11518.040116145148</v>
      </c>
      <c r="V9" s="37">
        <f>'低情景（2001-2060, 2020RMB）'!V9*$B$73</f>
        <v>12010.857614349379</v>
      </c>
      <c r="W9" s="38">
        <f>'低情景（2001-2060, 2020RMB）'!W9*$B$73</f>
        <v>12469.938513456913</v>
      </c>
      <c r="X9" s="77">
        <f>'低情景（2001-2060, 2020RMB）'!X9*$B$73</f>
        <v>12867.211417441495</v>
      </c>
      <c r="Y9" s="77">
        <f>'低情景（2001-2060, 2020RMB）'!Y9*$B$73</f>
        <v>13858.985284347578</v>
      </c>
      <c r="Z9" s="237">
        <f>'低情景（2001-2060, 2020RMB）'!Z9*$B$73</f>
        <v>15124.646630349367</v>
      </c>
      <c r="AA9" s="79">
        <f>'低情景（2001-2060, 2020RMB）'!AA9*$B$73</f>
        <v>16324.196991908839</v>
      </c>
      <c r="AB9" s="77">
        <f>'低情景（2001-2060, 2020RMB）'!AB9*$B$73</f>
        <v>17389.270921674441</v>
      </c>
      <c r="AC9" s="77">
        <f>'低情景（2001-2060, 2020RMB）'!AC9*$B$73</f>
        <v>18346.367692123928</v>
      </c>
      <c r="AD9" s="77">
        <f>'低情景（2001-2060, 2020RMB）'!AD9*$B$73</f>
        <v>19237.746678554595</v>
      </c>
      <c r="AE9" s="81">
        <f>'低情景（2001-2060, 2020RMB）'!AE9*$B$73</f>
        <v>20119.163281080408</v>
      </c>
      <c r="AF9" s="79">
        <f>'低情景（2001-2060, 2020RMB）'!AF9*$B$73</f>
        <v>21045.537477720918</v>
      </c>
      <c r="AG9" s="77">
        <f>'低情景（2001-2060, 2020RMB）'!AG9*$B$73</f>
        <v>22026.910833571161</v>
      </c>
      <c r="AH9" s="77">
        <f>'低情景（2001-2060, 2020RMB）'!AH9*$B$73</f>
        <v>23060.370264514004</v>
      </c>
      <c r="AI9" s="77">
        <f>'低情景（2001-2060, 2020RMB）'!AI9*$B$73</f>
        <v>24142.026001958078</v>
      </c>
      <c r="AJ9" s="237">
        <f>'低情景（2001-2060, 2020RMB）'!AJ9*$B$73</f>
        <v>25266.876038041155</v>
      </c>
      <c r="AK9" s="79">
        <f>'低情景（2001-2060, 2020RMB）'!AK9*$B$73</f>
        <v>26429.506267179855</v>
      </c>
      <c r="AL9" s="77">
        <f>'低情景（2001-2060, 2020RMB）'!AL9*$B$73</f>
        <v>27626.760426153345</v>
      </c>
      <c r="AM9" s="77">
        <f>'低情景（2001-2060, 2020RMB）'!AM9*$B$73</f>
        <v>28855.702485620775</v>
      </c>
      <c r="AN9" s="77">
        <f>'低情景（2001-2060, 2020RMB）'!AN9*$B$73</f>
        <v>30112.824115196021</v>
      </c>
      <c r="AO9" s="81">
        <f>'低情景（2001-2060, 2020RMB）'!AO9*$B$73</f>
        <v>31394.013219035987</v>
      </c>
      <c r="AP9" s="79">
        <f>'低情景（2001-2060, 2020RMB）'!AP9*$B$73</f>
        <v>32694.527620022196</v>
      </c>
      <c r="AQ9" s="77">
        <f>'低情景（2001-2060, 2020RMB）'!AQ9*$B$73</f>
        <v>34008.97519106893</v>
      </c>
      <c r="AR9" s="77">
        <f>'低情景（2001-2060, 2020RMB）'!AR9*$B$73</f>
        <v>35331.301790950034</v>
      </c>
      <c r="AS9" s="77">
        <f>'低情景（2001-2060, 2020RMB）'!AS9*$B$73</f>
        <v>36654.788392052375</v>
      </c>
      <c r="AT9" s="81">
        <f>'低情景（2001-2060, 2020RMB）'!AT9*$B$73</f>
        <v>37972.05878221288</v>
      </c>
      <c r="AU9" s="79">
        <f>'低情景（2001-2060, 2020RMB）'!AU9*$B$73</f>
        <v>39275.099175933894</v>
      </c>
      <c r="AV9" s="77">
        <f>'低情景（2001-2060, 2020RMB）'!AV9*$B$73</f>
        <v>40555.290975863791</v>
      </c>
      <c r="AW9" s="77">
        <f>'低情景（2001-2060, 2020RMB）'!AW9*$B$73</f>
        <v>41803.45777824369</v>
      </c>
      <c r="AX9" s="77">
        <f>'低情景（2001-2060, 2020RMB）'!AX9*$B$73</f>
        <v>43009.927511946698</v>
      </c>
      <c r="AY9" s="237">
        <f>'低情景（2001-2060, 2020RMB）'!AY9*$B$73</f>
        <v>44164.610337199323</v>
      </c>
      <c r="AZ9" s="79">
        <f>'低情景（2001-2060, 2020RMB）'!AZ9*$B$73</f>
        <v>45257.092606395905</v>
      </c>
      <c r="BA9" s="77">
        <f>'低情景（2001-2060, 2020RMB）'!BA9*$B$73</f>
        <v>46276.746807292344</v>
      </c>
      <c r="BB9" s="77">
        <f>'低情景（2001-2060, 2020RMB）'!BB9*$B$73</f>
        <v>47212.856972669411</v>
      </c>
      <c r="BC9" s="77">
        <f>'低情景（2001-2060, 2020RMB）'!BC9*$B$73</f>
        <v>48054.758557640314</v>
      </c>
      <c r="BD9" s="81">
        <f>'低情景（2001-2060, 2020RMB）'!BD9*$B$73</f>
        <v>48791.991266721459</v>
      </c>
      <c r="BE9" s="79">
        <f>'低情景（2001-2060, 2020RMB）'!BE9*$B$73</f>
        <v>49414.462771363578</v>
      </c>
      <c r="BF9" s="77">
        <f>'低情景（2001-2060, 2020RMB）'!BF9*$B$73</f>
        <v>49912.620711826959</v>
      </c>
      <c r="BG9" s="77">
        <f>'低情景（2001-2060, 2020RMB）'!BG9*$B$73</f>
        <v>50277.629844888492</v>
      </c>
      <c r="BH9" s="77">
        <f>'低情景（2001-2060, 2020RMB）'!BH9*$B$73</f>
        <v>50501.550703092485</v>
      </c>
      <c r="BI9" s="237">
        <f>'低情景（2001-2060, 2020RMB）'!BI9*$B$73</f>
        <v>50577.51569598807</v>
      </c>
    </row>
    <row r="10" spans="1:61" x14ac:dyDescent="0.2">
      <c r="A10" s="40" t="s">
        <v>65</v>
      </c>
      <c r="B10" s="37">
        <f>'低情景（2001-2060, 2020RMB）'!B10*$B$73</f>
        <v>1219.0212583278549</v>
      </c>
      <c r="C10" s="38">
        <f>'低情景（2001-2060, 2020RMB）'!C10*$B$73</f>
        <v>1373.1900105983616</v>
      </c>
      <c r="D10" s="38">
        <f>'低情景（2001-2060, 2020RMB）'!D10*$B$73</f>
        <v>1544.1701634192118</v>
      </c>
      <c r="E10" s="38">
        <f>'低情景（2001-2060, 2020RMB）'!E10*$B$73</f>
        <v>1676.9370442829156</v>
      </c>
      <c r="F10" s="39">
        <f>'低情景（2001-2060, 2020RMB）'!F10*$B$73</f>
        <v>1914.2880443395622</v>
      </c>
      <c r="G10" s="37">
        <f>'低情景（2001-2060, 2020RMB）'!G10*$B$73</f>
        <v>2240.6985755238452</v>
      </c>
      <c r="H10" s="38">
        <f>'低情景（2001-2060, 2020RMB）'!H10*$B$73</f>
        <v>2762.4647165029232</v>
      </c>
      <c r="I10" s="38">
        <f>'低情景（2001-2060, 2020RMB）'!I10*$B$73</f>
        <v>2729.5411431597586</v>
      </c>
      <c r="J10" s="38">
        <f>'低情景（2001-2060, 2020RMB）'!J10*$B$73</f>
        <v>3514.7004494341772</v>
      </c>
      <c r="K10" s="39">
        <f>'低情景（2001-2060, 2020RMB）'!K10*$B$73</f>
        <v>4087.449151662021</v>
      </c>
      <c r="L10" s="37">
        <f>'低情景（2001-2060, 2020RMB）'!L10*$B$73</f>
        <v>4506.2057061483838</v>
      </c>
      <c r="M10" s="38">
        <f>'低情景（2001-2060, 2020RMB）'!M10*$B$73</f>
        <v>4876.1561524196823</v>
      </c>
      <c r="N10" s="38">
        <f>'低情景（2001-2060, 2020RMB）'!N10*$B$73</f>
        <v>5486.7901884874836</v>
      </c>
      <c r="O10" s="38">
        <f>'低情景（2001-2060, 2020RMB）'!O10*$B$73</f>
        <v>5851.371938180193</v>
      </c>
      <c r="P10" s="39">
        <f>'低情景（2001-2060, 2020RMB）'!P10*$B$73</f>
        <v>6538.4570630046546</v>
      </c>
      <c r="Q10" s="37">
        <f>'低情景（2001-2060, 2020RMB）'!Q10*$B$73</f>
        <v>7564.3096872579927</v>
      </c>
      <c r="R10" s="38">
        <f>'低情景（2001-2060, 2020RMB）'!R10*$B$73</f>
        <v>8287.0354913464689</v>
      </c>
      <c r="S10" s="38">
        <f>'低情景（2001-2060, 2020RMB）'!S10*$B$73</f>
        <v>9059.7216461973221</v>
      </c>
      <c r="T10" s="38">
        <f>'低情景（2001-2060, 2020RMB）'!T10*$B$73</f>
        <v>9754.9959835948321</v>
      </c>
      <c r="U10" s="39">
        <f>'低情景（2001-2060, 2020RMB）'!U10*$B$73</f>
        <v>10114.073347389278</v>
      </c>
      <c r="V10" s="37">
        <f>'低情景（2001-2060, 2020RMB）'!V10*$B$73</f>
        <v>10213.975076695173</v>
      </c>
      <c r="W10" s="38">
        <f>'低情景（2001-2060, 2020RMB）'!W10*$B$73</f>
        <v>9508.7032670198314</v>
      </c>
      <c r="X10" s="77">
        <f>'低情景（2001-2060, 2020RMB）'!X10*$B$73</f>
        <v>9764.95004100597</v>
      </c>
      <c r="Y10" s="77">
        <f>'低情景（2001-2060, 2020RMB）'!Y10*$B$73</f>
        <v>10399.885423559386</v>
      </c>
      <c r="Z10" s="237">
        <f>'低情景（2001-2060, 2020RMB）'!Z10*$B$73</f>
        <v>11201.221519190598</v>
      </c>
      <c r="AA10" s="79">
        <f>'低情景（2001-2060, 2020RMB）'!AA10*$B$73</f>
        <v>11953.107588306051</v>
      </c>
      <c r="AB10" s="77">
        <f>'低情景（2001-2060, 2020RMB）'!AB10*$B$73</f>
        <v>12615.44014978815</v>
      </c>
      <c r="AC10" s="77">
        <f>'低情景（2001-2060, 2020RMB）'!AC10*$B$73</f>
        <v>13206.552214403599</v>
      </c>
      <c r="AD10" s="77">
        <f>'低情景（2001-2060, 2020RMB）'!AD10*$B$73</f>
        <v>13753.121947641814</v>
      </c>
      <c r="AE10" s="81">
        <f>'低情景（2001-2060, 2020RMB）'!AE10*$B$73</f>
        <v>14288.849452054459</v>
      </c>
      <c r="AF10" s="79">
        <f>'低情景（2001-2060, 2020RMB）'!AF10*$B$73</f>
        <v>14846.080986006478</v>
      </c>
      <c r="AG10" s="77">
        <f>'低情景（2001-2060, 2020RMB）'!AG10*$B$73</f>
        <v>15430.501195903111</v>
      </c>
      <c r="AH10" s="77">
        <f>'低情景（2001-2060, 2020RMB）'!AH10*$B$73</f>
        <v>16040.284591151672</v>
      </c>
      <c r="AI10" s="77">
        <f>'低情景（2001-2060, 2020RMB）'!AI10*$B$73</f>
        <v>16673.167879006021</v>
      </c>
      <c r="AJ10" s="237">
        <f>'低情景（2001-2060, 2020RMB）'!AJ10*$B$73</f>
        <v>17326.401766111743</v>
      </c>
      <c r="AK10" s="79">
        <f>'低情景（2001-2060, 2020RMB）'!AK10*$B$73</f>
        <v>17997.073281585341</v>
      </c>
      <c r="AL10" s="77">
        <f>'低情景（2001-2060, 2020RMB）'!AL10*$B$73</f>
        <v>18683.279101093736</v>
      </c>
      <c r="AM10" s="77">
        <f>'低情景（2001-2060, 2020RMB）'!AM10*$B$73</f>
        <v>19383.194388266118</v>
      </c>
      <c r="AN10" s="77">
        <f>'低情景（2001-2060, 2020RMB）'!AN10*$B$73</f>
        <v>20094.719802462845</v>
      </c>
      <c r="AO10" s="81">
        <f>'低情景（2001-2060, 2020RMB）'!AO10*$B$73</f>
        <v>20815.47057759891</v>
      </c>
      <c r="AP10" s="79">
        <f>'低情景（2001-2060, 2020RMB）'!AP10*$B$73</f>
        <v>21542.76817992032</v>
      </c>
      <c r="AQ10" s="77">
        <f>'低情景（2001-2060, 2020RMB）'!AQ10*$B$73</f>
        <v>22273.635050824432</v>
      </c>
      <c r="AR10" s="77">
        <f>'低情景（2001-2060, 2020RMB）'!AR10*$B$73</f>
        <v>23004.792953428976</v>
      </c>
      <c r="AS10" s="77">
        <f>'低情景（2001-2060, 2020RMB）'!AS10*$B$73</f>
        <v>23732.665443021211</v>
      </c>
      <c r="AT10" s="81">
        <f>'低情景（2001-2060, 2020RMB）'!AT10*$B$73</f>
        <v>24453.384969749772</v>
      </c>
      <c r="AU10" s="79">
        <f>'低情景（2001-2060, 2020RMB）'!AU10*$B$73</f>
        <v>25162.805095040902</v>
      </c>
      <c r="AV10" s="77">
        <f>'低情景（2001-2060, 2020RMB）'!AV10*$B$73</f>
        <v>25856.518259454911</v>
      </c>
      <c r="AW10" s="77">
        <f>'低情景（2001-2060, 2020RMB）'!AW10*$B$73</f>
        <v>26529.879477569157</v>
      </c>
      <c r="AX10" s="77">
        <f>'低情景（2001-2060, 2020RMB）'!AX10*$B$73</f>
        <v>27178.036253863327</v>
      </c>
      <c r="AY10" s="237">
        <f>'低情景（2001-2060, 2020RMB）'!AY10*$B$73</f>
        <v>27795.96491187319</v>
      </c>
      <c r="AZ10" s="79">
        <f>'低情景（2001-2060, 2020RMB）'!AZ10*$B$73</f>
        <v>28378.513407078855</v>
      </c>
      <c r="BA10" s="77">
        <f>'低情景（2001-2060, 2020RMB）'!BA10*$B$73</f>
        <v>28920.450552798084</v>
      </c>
      <c r="BB10" s="77">
        <f>'低情景（2001-2060, 2020RMB）'!BB10*$B$73</f>
        <v>29416.521429331136</v>
      </c>
      <c r="BC10" s="77">
        <f>'低情景（2001-2060, 2020RMB）'!BC10*$B$73</f>
        <v>29861.508572170769</v>
      </c>
      <c r="BD10" s="81">
        <f>'低情景（2001-2060, 2020RMB）'!BD10*$B$73</f>
        <v>30250.298348655557</v>
      </c>
      <c r="BE10" s="79">
        <f>'低情景（2001-2060, 2020RMB）'!BE10*$B$73</f>
        <v>30577.951738387335</v>
      </c>
      <c r="BF10" s="77">
        <f>'低情景（2001-2060, 2020RMB）'!BF10*$B$73</f>
        <v>30839.778536353559</v>
      </c>
      <c r="BG10" s="77">
        <f>'低情景（2001-2060, 2020RMB）'!BG10*$B$73</f>
        <v>31031.413805217282</v>
      </c>
      <c r="BH10" s="77">
        <f>'低情景（2001-2060, 2020RMB）'!BH10*$B$73</f>
        <v>31148.895221592182</v>
      </c>
      <c r="BI10" s="237">
        <f>'低情景（2001-2060, 2020RMB）'!BI10*$B$73</f>
        <v>31188.739797835853</v>
      </c>
    </row>
    <row r="11" spans="1:61" x14ac:dyDescent="0.2">
      <c r="A11" s="41" t="s">
        <v>66</v>
      </c>
      <c r="B11" s="42">
        <f>'低情景（2001-2060, 2020RMB）'!B11*$B$73</f>
        <v>4399.2839520758689</v>
      </c>
      <c r="C11" s="43">
        <f>'低情景（2001-2060, 2020RMB）'!C11*$B$73</f>
        <v>5101.6409305548195</v>
      </c>
      <c r="D11" s="43">
        <f>'低情景（2001-2060, 2020RMB）'!D11*$B$73</f>
        <v>5706.6329485801625</v>
      </c>
      <c r="E11" s="43">
        <f>'低情景（2001-2060, 2020RMB）'!E11*$B$73</f>
        <v>6273.0917975100583</v>
      </c>
      <c r="F11" s="44">
        <f>'低情景（2001-2060, 2020RMB）'!F11*$B$73</f>
        <v>7163.2289874958215</v>
      </c>
      <c r="G11" s="42">
        <f>'低情景（2001-2060, 2020RMB）'!G11*$B$73</f>
        <v>8013.4462092884878</v>
      </c>
      <c r="H11" s="43">
        <f>'低情景（2001-2060, 2020RMB）'!H11*$B$73</f>
        <v>8976.197423395437</v>
      </c>
      <c r="I11" s="43">
        <f>'低情景（2001-2060, 2020RMB）'!I11*$B$73</f>
        <v>9940.0554716686747</v>
      </c>
      <c r="J11" s="43">
        <f>'低情景（2001-2060, 2020RMB）'!J11*$B$73</f>
        <v>11241.233719102325</v>
      </c>
      <c r="K11" s="44">
        <f>'低情景（2001-2060, 2020RMB）'!K11*$B$73</f>
        <v>12030.154213327729</v>
      </c>
      <c r="L11" s="42">
        <f>'低情景（2001-2060, 2020RMB）'!L11*$B$73</f>
        <v>13152.04700770911</v>
      </c>
      <c r="M11" s="43">
        <f>'低情景（2001-2060, 2020RMB）'!M11*$B$73</f>
        <v>14753.084208486993</v>
      </c>
      <c r="N11" s="43">
        <f>'低情景（2001-2060, 2020RMB）'!N11*$B$73</f>
        <v>16433.371640329231</v>
      </c>
      <c r="O11" s="43">
        <f>'低情景（2001-2060, 2020RMB）'!O11*$B$73</f>
        <v>18377.487349479274</v>
      </c>
      <c r="P11" s="44">
        <f>'低情景（2001-2060, 2020RMB）'!P11*$B$73</f>
        <v>21018.334023345262</v>
      </c>
      <c r="Q11" s="42">
        <f>'低情景（2001-2060, 2020RMB）'!Q11*$B$73</f>
        <v>23727.769933448726</v>
      </c>
      <c r="R11" s="43">
        <f>'低情景（2001-2060, 2020RMB）'!R11*$B$73</f>
        <v>25997.521706091175</v>
      </c>
      <c r="S11" s="43">
        <f>'低情景（2001-2060, 2020RMB）'!S11*$B$73</f>
        <v>28619.820921456478</v>
      </c>
      <c r="T11" s="43">
        <f>'低情景（2001-2060, 2020RMB）'!T11*$B$73</f>
        <v>31533.437732821782</v>
      </c>
      <c r="U11" s="44">
        <f>'低情景（2001-2060, 2020RMB）'!U11*$B$73</f>
        <v>32759.587336583696</v>
      </c>
      <c r="V11" s="42">
        <f>'低情景（2001-2060, 2020RMB）'!V11*$B$73</f>
        <v>34240.431142295572</v>
      </c>
      <c r="W11" s="43">
        <f>'低情景（2001-2060, 2020RMB）'!W11*$B$73</f>
        <v>36055.461019772934</v>
      </c>
      <c r="X11" s="83">
        <f>'低情景（2001-2060, 2020RMB）'!X11*$B$73</f>
        <v>37441.521987198117</v>
      </c>
      <c r="Y11" s="83">
        <f>'低情景（2001-2060, 2020RMB）'!Y11*$B$73</f>
        <v>40943.790814960092</v>
      </c>
      <c r="Z11" s="238">
        <f>'低情景（2001-2060, 2020RMB）'!Z11*$B$73</f>
        <v>45495.697937411285</v>
      </c>
      <c r="AA11" s="85">
        <f>'低情景（2001-2060, 2020RMB）'!AA11*$B$73</f>
        <v>49886.308817041026</v>
      </c>
      <c r="AB11" s="83">
        <f>'低情景（2001-2060, 2020RMB）'!AB11*$B$73</f>
        <v>53841.667351790929</v>
      </c>
      <c r="AC11" s="83">
        <f>'低情景（2001-2060, 2020RMB）'!AC11*$B$73</f>
        <v>57440.770007224804</v>
      </c>
      <c r="AD11" s="83">
        <f>'低情景（2001-2060, 2020RMB）'!AD11*$B$73</f>
        <v>60833.935935855086</v>
      </c>
      <c r="AE11" s="86">
        <f>'低情景（2001-2060, 2020RMB）'!AE11*$B$73</f>
        <v>64234.828546541008</v>
      </c>
      <c r="AF11" s="85">
        <f>'低情景（2001-2060, 2020RMB）'!AF11*$B$73</f>
        <v>67863.76879942129</v>
      </c>
      <c r="AG11" s="83">
        <f>'低情景（2001-2060, 2020RMB）'!AG11*$B$73</f>
        <v>71766.442024611315</v>
      </c>
      <c r="AH11" s="83">
        <f>'低情景（2001-2060, 2020RMB）'!AH11*$B$73</f>
        <v>75936.245440530343</v>
      </c>
      <c r="AI11" s="83">
        <f>'低情景（2001-2060, 2020RMB）'!AI11*$B$73</f>
        <v>80361.409753169093</v>
      </c>
      <c r="AJ11" s="238">
        <f>'低情景（2001-2060, 2020RMB）'!AJ11*$B$73</f>
        <v>85023.951312032324</v>
      </c>
      <c r="AK11" s="85">
        <f>'低情景（2001-2060, 2020RMB）'!AK11*$B$73</f>
        <v>89902.931833327093</v>
      </c>
      <c r="AL11" s="83">
        <f>'低情景（2001-2060, 2020RMB）'!AL11*$B$73</f>
        <v>94988.449674174815</v>
      </c>
      <c r="AM11" s="83">
        <f>'低情景（2001-2060, 2020RMB）'!AM11*$B$73</f>
        <v>100271.62107552774</v>
      </c>
      <c r="AN11" s="83">
        <f>'低情景（2001-2060, 2020RMB）'!AN11*$B$73</f>
        <v>105740.44802805255</v>
      </c>
      <c r="AO11" s="86">
        <f>'低情景（2001-2060, 2020RMB）'!AO11*$B$73</f>
        <v>111379.53173123811</v>
      </c>
      <c r="AP11" s="85">
        <f>'低情景（2001-2060, 2020RMB）'!AP11*$B$73</f>
        <v>117169.80601723067</v>
      </c>
      <c r="AQ11" s="83">
        <f>'低情景（2001-2060, 2020RMB）'!AQ11*$B$73</f>
        <v>123088.30100280671</v>
      </c>
      <c r="AR11" s="83">
        <f>'低情景（2001-2060, 2020RMB）'!AR11*$B$73</f>
        <v>129107.94830616389</v>
      </c>
      <c r="AS11" s="83">
        <f>'低情景（2001-2060, 2020RMB）'!AS11*$B$73</f>
        <v>135197.44004107767</v>
      </c>
      <c r="AT11" s="86">
        <f>'低情景（2001-2060, 2020RMB）'!AT11*$B$73</f>
        <v>141321.15439672416</v>
      </c>
      <c r="AU11" s="85">
        <f>'低情景（2001-2060, 2020RMB）'!AU11*$B$73</f>
        <v>147439.16083904737</v>
      </c>
      <c r="AV11" s="83">
        <f>'低情景（2001-2060, 2020RMB）'!AV11*$B$73</f>
        <v>153507.31773932514</v>
      </c>
      <c r="AW11" s="83">
        <f>'低情景（2001-2060, 2020RMB）'!AW11*$B$73</f>
        <v>159477.4744613755</v>
      </c>
      <c r="AX11" s="83">
        <f>'低情景（2001-2060, 2020RMB）'!AX11*$B$73</f>
        <v>165297.78854374881</v>
      </c>
      <c r="AY11" s="238">
        <f>'低情景（2001-2060, 2020RMB）'!AY11*$B$73</f>
        <v>170913.16653658211</v>
      </c>
      <c r="AZ11" s="85">
        <f>'低情景（2001-2060, 2020RMB）'!AZ11*$B$73</f>
        <v>176265.83425745435</v>
      </c>
      <c r="BA11" s="83">
        <f>'低情景（2001-2060, 2020RMB）'!BA11*$B$73</f>
        <v>181296.03871065882</v>
      </c>
      <c r="BB11" s="83">
        <f>'低情景（2001-2060, 2020RMB）'!BB11*$B$73</f>
        <v>185942.87970229101</v>
      </c>
      <c r="BC11" s="83">
        <f>'低情景（2001-2060, 2020RMB）'!BC11*$B$73</f>
        <v>190145.26435651595</v>
      </c>
      <c r="BD11" s="86">
        <f>'低情景（2001-2060, 2020RMB）'!BD11*$B$73</f>
        <v>193842.9724224458</v>
      </c>
      <c r="BE11" s="85">
        <f>'低情景（2001-2060, 2020RMB）'!BE11*$B$73</f>
        <v>196977.81463328796</v>
      </c>
      <c r="BF11" s="83">
        <f>'低情景（2001-2060, 2020RMB）'!BF11*$B$73</f>
        <v>199494.86066651691</v>
      </c>
      <c r="BG11" s="83">
        <f>'低情景（2001-2060, 2020RMB）'!BG11*$B$73</f>
        <v>201343.70772691179</v>
      </c>
      <c r="BH11" s="83">
        <f>'低情景（2001-2060, 2020RMB）'!BH11*$B$73</f>
        <v>202479.75573955951</v>
      </c>
      <c r="BI11" s="238">
        <f>'低情景（2001-2060, 2020RMB）'!BI11*$B$73</f>
        <v>202865.45092468424</v>
      </c>
    </row>
    <row r="12" spans="1:61" x14ac:dyDescent="0.2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8"/>
      <c r="X12" s="90"/>
      <c r="Y12" s="90"/>
      <c r="Z12" s="239"/>
      <c r="AA12" s="240"/>
      <c r="AB12" s="90"/>
      <c r="AC12" s="90"/>
      <c r="AD12" s="90"/>
      <c r="AE12" s="239"/>
      <c r="AF12" s="240"/>
      <c r="AG12" s="90"/>
      <c r="AH12" s="90"/>
      <c r="AI12" s="90"/>
      <c r="AJ12" s="239"/>
      <c r="AK12" s="240"/>
      <c r="AL12" s="90"/>
      <c r="AM12" s="90"/>
      <c r="AN12" s="90"/>
      <c r="AO12" s="239"/>
      <c r="AP12" s="240"/>
      <c r="AQ12" s="90"/>
      <c r="AR12" s="90"/>
      <c r="AS12" s="90"/>
      <c r="AT12" s="239"/>
      <c r="AU12" s="240"/>
      <c r="AV12" s="90"/>
      <c r="AW12" s="90"/>
      <c r="AX12" s="90"/>
      <c r="AY12" s="239"/>
      <c r="AZ12" s="240"/>
      <c r="BA12" s="90"/>
      <c r="BB12" s="90"/>
      <c r="BC12" s="90"/>
      <c r="BD12" s="239"/>
      <c r="BE12" s="240"/>
      <c r="BF12" s="90"/>
      <c r="BG12" s="90"/>
      <c r="BH12" s="90"/>
      <c r="BI12" s="239"/>
    </row>
    <row r="13" spans="1:61" x14ac:dyDescent="0.2">
      <c r="A13" s="33" t="s">
        <v>14</v>
      </c>
      <c r="B13" s="34">
        <f>'低情景（2001-2060, 2020RMB）'!B13*$B$73</f>
        <v>11360.305148771144</v>
      </c>
      <c r="C13" s="35">
        <f>'低情景（2001-2060, 2020RMB）'!C13*$B$73</f>
        <v>12298.062693286282</v>
      </c>
      <c r="D13" s="35">
        <f>'低情景（2001-2060, 2020RMB）'!D13*$B$73</f>
        <v>13884.790875628891</v>
      </c>
      <c r="E13" s="35">
        <f>'低情景（2001-2060, 2020RMB）'!E13*$B$73</f>
        <v>15422.095104095906</v>
      </c>
      <c r="F13" s="5">
        <f>'低情景（2001-2060, 2020RMB）'!F13*$B$73</f>
        <v>17592.823233998242</v>
      </c>
      <c r="G13" s="34">
        <f>'低情景（2001-2060, 2020RMB）'!G13*$B$73</f>
        <v>20024.670878731729</v>
      </c>
      <c r="H13" s="35">
        <f>'低情景（2001-2060, 2020RMB）'!H13*$B$73</f>
        <v>22498.315163918967</v>
      </c>
      <c r="I13" s="35">
        <f>'低情景（2001-2060, 2020RMB）'!I13*$B$73</f>
        <v>24625.937654813672</v>
      </c>
      <c r="J13" s="35">
        <f>'低情景（2001-2060, 2020RMB）'!J13*$B$73</f>
        <v>25871.065445139207</v>
      </c>
      <c r="K13" s="5">
        <f>'低情景（2001-2060, 2020RMB）'!K13*$B$73</f>
        <v>28934.018460247236</v>
      </c>
      <c r="L13" s="34">
        <f>'低情景（2001-2060, 2020RMB）'!L13*$B$73</f>
        <v>31652.799458352747</v>
      </c>
      <c r="M13" s="46">
        <f>'低情景（2001-2060, 2020RMB）'!M13*$B$73</f>
        <v>33124.32229745431</v>
      </c>
      <c r="N13" s="46">
        <f>'低情景（2001-2060, 2020RMB）'!N13*$B$73</f>
        <v>34518.444056519606</v>
      </c>
      <c r="O13" s="46">
        <f>'低情景（2001-2060, 2020RMB）'!O13*$B$73</f>
        <v>35827.085847351853</v>
      </c>
      <c r="P13" s="47">
        <f>'低情景（2001-2060, 2020RMB）'!P13*$B$73</f>
        <v>36086.373868234325</v>
      </c>
      <c r="Q13" s="48">
        <f>'低情景（2001-2060, 2020RMB）'!Q13*$B$73</f>
        <v>37149.335570071082</v>
      </c>
      <c r="R13" s="46">
        <f>'低情景（2001-2060, 2020RMB）'!R13*$B$73</f>
        <v>39938.398266727323</v>
      </c>
      <c r="S13" s="46">
        <f>'低情景（2001-2060, 2020RMB）'!S13*$B$73</f>
        <v>42210.749247921012</v>
      </c>
      <c r="T13" s="46">
        <f>'低情景（2001-2060, 2020RMB）'!T13*$B$73</f>
        <v>43185.307729585511</v>
      </c>
      <c r="U13" s="47">
        <f>'低情景（2001-2060, 2020RMB）'!U13*$B$73</f>
        <v>43101.259119279217</v>
      </c>
      <c r="V13" s="48">
        <f>'低情景（2001-2060, 2020RMB）'!V13*$B$73</f>
        <v>49064.409191140723</v>
      </c>
      <c r="W13" s="46">
        <f>'低情景（2001-2060, 2020RMB）'!W13*$B$73</f>
        <v>51734.614096336591</v>
      </c>
      <c r="X13" s="91">
        <f>'低情景（2001-2060, 2020RMB）'!X13*$B$73</f>
        <v>52537.996794761289</v>
      </c>
      <c r="Y13" s="91">
        <f>'低情景（2001-2060, 2020RMB）'!Y13*$B$73</f>
        <v>54547.824053744465</v>
      </c>
      <c r="Z13" s="241">
        <f>'低情景（2001-2060, 2020RMB）'!Z13*$B$73</f>
        <v>57130.168962910735</v>
      </c>
      <c r="AA13" s="93">
        <f>'低情景（2001-2060, 2020RMB）'!AA13*$B$73</f>
        <v>59639.167889369804</v>
      </c>
      <c r="AB13" s="91">
        <f>'低情景（2001-2060, 2020RMB）'!AB13*$B$73</f>
        <v>61944.84877749224</v>
      </c>
      <c r="AC13" s="91">
        <f>'低情景（2001-2060, 2020RMB）'!AC13*$B$73</f>
        <v>64090.764586961981</v>
      </c>
      <c r="AD13" s="91">
        <f>'低情景（2001-2060, 2020RMB）'!AD13*$B$73</f>
        <v>66146.056899833478</v>
      </c>
      <c r="AE13" s="94">
        <f>'低情景（2001-2060, 2020RMB）'!AE13*$B$73</f>
        <v>68202.118967151138</v>
      </c>
      <c r="AF13" s="93">
        <f>'低情景（2001-2060, 2020RMB）'!AF13*$B$73</f>
        <v>70350.583781612615</v>
      </c>
      <c r="AG13" s="91">
        <f>'低情景（2001-2060, 2020RMB）'!AG13*$B$73</f>
        <v>72607.985110630092</v>
      </c>
      <c r="AH13" s="91">
        <f>'低情景（2001-2060, 2020RMB）'!AH13*$B$73</f>
        <v>74966.90917249817</v>
      </c>
      <c r="AI13" s="91">
        <f>'低情景（2001-2060, 2020RMB）'!AI13*$B$73</f>
        <v>77414.028919315519</v>
      </c>
      <c r="AJ13" s="242">
        <f>'低情景（2001-2060, 2020RMB）'!AJ13*$B$73</f>
        <v>79927.883601729074</v>
      </c>
      <c r="AK13" s="93">
        <f>'低情景（2001-2060, 2020RMB）'!AK13*$B$73</f>
        <v>82482.704915462207</v>
      </c>
      <c r="AL13" s="91">
        <f>'低情景（2001-2060, 2020RMB）'!AL13*$B$73</f>
        <v>85067.509342558071</v>
      </c>
      <c r="AM13" s="91">
        <f>'低情景（2001-2060, 2020RMB）'!AM13*$B$73</f>
        <v>87675.229003876113</v>
      </c>
      <c r="AN13" s="91">
        <f>'低情景（2001-2060, 2020RMB）'!AN13*$B$73</f>
        <v>90297.991071954631</v>
      </c>
      <c r="AO13" s="94">
        <f>'低情景（2001-2060, 2020RMB）'!AO13*$B$73</f>
        <v>92927.099346400108</v>
      </c>
      <c r="AP13" s="93">
        <f>'低情景（2001-2060, 2020RMB）'!AP13*$B$73</f>
        <v>95553.02764022295</v>
      </c>
      <c r="AQ13" s="91">
        <f>'低情景（2001-2060, 2020RMB）'!AQ13*$B$73</f>
        <v>98165.426254348582</v>
      </c>
      <c r="AR13" s="91">
        <f>'低情景（2001-2060, 2020RMB）'!AR13*$B$73</f>
        <v>100753.14272967711</v>
      </c>
      <c r="AS13" s="91">
        <f>'低情景（2001-2060, 2020RMB）'!AS13*$B$73</f>
        <v>103304.25795392113</v>
      </c>
      <c r="AT13" s="94">
        <f>'低情景（2001-2060, 2020RMB）'!AT13*$B$73</f>
        <v>105806.1385613881</v>
      </c>
      <c r="AU13" s="93">
        <f>'低情景（2001-2060, 2020RMB）'!AU13*$B$73</f>
        <v>108245.50639463215</v>
      </c>
      <c r="AV13" s="91">
        <f>'低情景（2001-2060, 2020RMB）'!AV13*$B$73</f>
        <v>110608.52559374711</v>
      </c>
      <c r="AW13" s="91">
        <f>'低情景（2001-2060, 2020RMB）'!AW13*$B$73</f>
        <v>112880.90763810604</v>
      </c>
      <c r="AX13" s="91">
        <f>'低情景（2001-2060, 2020RMB）'!AX13*$B$73</f>
        <v>115048.03438282605</v>
      </c>
      <c r="AY13" s="94">
        <f>'低情景（2001-2060, 2020RMB）'!AY13*$B$73</f>
        <v>117095.09880509159</v>
      </c>
      <c r="AZ13" s="93">
        <f>'低情景（2001-2060, 2020RMB）'!AZ13*$B$73</f>
        <v>119007.2628018406</v>
      </c>
      <c r="BA13" s="91">
        <f>'低情景（2001-2060, 2020RMB）'!BA13*$B$73</f>
        <v>120769.83096022629</v>
      </c>
      <c r="BB13" s="91">
        <f>'低情景（2001-2060, 2020RMB）'!BB13*$B$73</f>
        <v>122368.43875830856</v>
      </c>
      <c r="BC13" s="91">
        <f>'低情景（2001-2060, 2020RMB）'!BC13*$B$73</f>
        <v>123789.2531514773</v>
      </c>
      <c r="BD13" s="94">
        <f>'低情景（2001-2060, 2020RMB）'!BD13*$B$73</f>
        <v>125019.182969986</v>
      </c>
      <c r="BE13" s="93">
        <f>'低情景（2001-2060, 2020RMB）'!BE13*$B$73</f>
        <v>126046.09600900288</v>
      </c>
      <c r="BF13" s="91">
        <f>'低情景（2001-2060, 2020RMB）'!BF13*$B$73</f>
        <v>126859.03915387961</v>
      </c>
      <c r="BG13" s="91">
        <f>'低情景（2001-2060, 2020RMB）'!BG13*$B$73</f>
        <v>127448.45737388253</v>
      </c>
      <c r="BH13" s="91">
        <f>'低情景（2001-2060, 2020RMB）'!BH13*$B$73</f>
        <v>127806.40696587105</v>
      </c>
      <c r="BI13" s="242">
        <f>'低情景（2001-2060, 2020RMB）'!BI13*$B$73</f>
        <v>127926.75806745808</v>
      </c>
    </row>
    <row r="14" spans="1:61" x14ac:dyDescent="0.2">
      <c r="A14" s="49" t="s">
        <v>67</v>
      </c>
      <c r="B14" s="50"/>
      <c r="C14" s="51"/>
      <c r="D14" s="51"/>
      <c r="E14" s="51"/>
      <c r="F14" s="52"/>
      <c r="G14" s="50"/>
      <c r="H14" s="51"/>
      <c r="I14" s="51">
        <f>'低情景（2001-2060, 2020RMB）'!I14*$B$73</f>
        <v>1608.2848584278597</v>
      </c>
      <c r="J14" s="51">
        <f>'低情景（2001-2060, 2020RMB）'!J14*$B$73</f>
        <v>1651.0989121675054</v>
      </c>
      <c r="K14" s="52">
        <f>'低情景（2001-2060, 2020RMB）'!K14*$B$73</f>
        <v>1879.1923219537205</v>
      </c>
      <c r="L14" s="50">
        <f>'低情景（2001-2060, 2020RMB）'!L14*$B$73</f>
        <v>2105.4222125807664</v>
      </c>
      <c r="M14" s="51">
        <f>'低情景（2001-2060, 2020RMB）'!M14*$B$73</f>
        <v>2200.7748797618237</v>
      </c>
      <c r="N14" s="51">
        <f>'低情景（2001-2060, 2020RMB）'!N14*$B$73</f>
        <v>2209.8174876911885</v>
      </c>
      <c r="O14" s="51">
        <f>'低情景（2001-2060, 2020RMB）'!O14*$B$73</f>
        <v>2171.579848017881</v>
      </c>
      <c r="P14" s="51">
        <f>'低情景（2001-2060, 2020RMB）'!P14*$B$73</f>
        <v>2099.3377117375903</v>
      </c>
      <c r="Q14" s="50">
        <f>'低情景（2001-2060, 2020RMB）'!Q14*$B$73</f>
        <v>2017.9816653801363</v>
      </c>
      <c r="R14" s="51">
        <f>'低情景（2001-2060, 2020RMB）'!R14*$B$73</f>
        <v>1999.7266103568845</v>
      </c>
      <c r="S14" s="51">
        <f>'低情景（2001-2060, 2020RMB）'!S14*$B$73</f>
        <v>2034.9296418416018</v>
      </c>
      <c r="T14" s="51">
        <f>'低情景（2001-2060, 2020RMB）'!T14*$B$73</f>
        <v>2069.922408755594</v>
      </c>
      <c r="U14" s="52">
        <f>'低情景（2001-2060, 2020RMB）'!U14*$B$73</f>
        <v>2036.4097192215513</v>
      </c>
      <c r="V14" s="51">
        <f>'低情景（2001-2060, 2020RMB）'!V14*$B$73</f>
        <v>2262.3473207375118</v>
      </c>
      <c r="W14" s="51">
        <f>'低情景（2001-2060, 2020RMB）'!W14*$B$73</f>
        <v>2479.7197729678542</v>
      </c>
      <c r="X14" s="95">
        <f>'低情景（2001-2060, 2020RMB）'!X14*$B$73</f>
        <v>2503.1990919920449</v>
      </c>
      <c r="Y14" s="95">
        <f>'低情景（2001-2060, 2020RMB）'!Y14*$B$73</f>
        <v>2561.5940962329719</v>
      </c>
      <c r="Z14" s="95">
        <f>'低情景（2001-2060, 2020RMB）'!Z14*$B$73</f>
        <v>2636.6483135011558</v>
      </c>
      <c r="AA14" s="97">
        <f>'低情景（2001-2060, 2020RMB）'!AA14*$B$73</f>
        <v>2711.7296495649775</v>
      </c>
      <c r="AB14" s="95">
        <f>'低情景（2001-2060, 2020RMB）'!AB14*$B$73</f>
        <v>2781.63484850234</v>
      </c>
      <c r="AC14" s="95">
        <f>'低情景（2001-2060, 2020RMB）'!AC14*$B$73</f>
        <v>2844.0755513210142</v>
      </c>
      <c r="AD14" s="95">
        <f>'低情景（2001-2060, 2020RMB）'!AD14*$B$73</f>
        <v>2896.6575665182604</v>
      </c>
      <c r="AE14" s="99">
        <f>'低情景（2001-2060, 2020RMB）'!AE14*$B$73</f>
        <v>2936.9458550707432</v>
      </c>
      <c r="AF14" s="95">
        <f>'低情景（2001-2060, 2020RMB）'!AF14*$B$73</f>
        <v>2963.3264963215474</v>
      </c>
      <c r="AG14" s="95">
        <f>'低情景（2001-2060, 2020RMB）'!AG14*$B$73</f>
        <v>2977.4675719659213</v>
      </c>
      <c r="AH14" s="95">
        <f>'低情景（2001-2060, 2020RMB）'!AH14*$B$73</f>
        <v>2982.0301420569772</v>
      </c>
      <c r="AI14" s="95">
        <f>'低情景（2001-2060, 2020RMB）'!AI14*$B$73</f>
        <v>2979.8057332836784</v>
      </c>
      <c r="AJ14" s="243">
        <f>'低情景（2001-2060, 2020RMB）'!AJ14*$B$73</f>
        <v>2973.6393056470147</v>
      </c>
      <c r="AK14" s="97">
        <f>'低情景（2001-2060, 2020RMB）'!AK14*$B$73</f>
        <v>2965.9261238545769</v>
      </c>
      <c r="AL14" s="95">
        <f>'低情景（2001-2060, 2020RMB）'!AL14*$B$73</f>
        <v>2957.2401426552547</v>
      </c>
      <c r="AM14" s="95">
        <f>'低情景（2001-2060, 2020RMB）'!AM14*$B$73</f>
        <v>2947.7008483274731</v>
      </c>
      <c r="AN14" s="95">
        <f>'低情景（2001-2060, 2020RMB）'!AN14*$B$73</f>
        <v>2937.4270996544565</v>
      </c>
      <c r="AO14" s="99">
        <f>'低情景（2001-2060, 2020RMB）'!AO14*$B$73</f>
        <v>2926.5368186241144</v>
      </c>
      <c r="AP14" s="95">
        <f>'低情景（2001-2060, 2020RMB）'!AP14*$B$73</f>
        <v>2915.1467277796173</v>
      </c>
      <c r="AQ14" s="95">
        <f>'低情景（2001-2060, 2020RMB）'!AQ14*$B$73</f>
        <v>2903.3721338436808</v>
      </c>
      <c r="AR14" s="95">
        <f>'低情景（2001-2060, 2020RMB）'!AR14*$B$73</f>
        <v>2891.3267569797945</v>
      </c>
      <c r="AS14" s="95">
        <f>'低情景（2001-2060, 2020RMB）'!AS14*$B$73</f>
        <v>2879.1226048447334</v>
      </c>
      <c r="AT14" s="95">
        <f>'低情景（2001-2060, 2020RMB）'!AT14*$B$73</f>
        <v>2866.8698904264979</v>
      </c>
      <c r="AU14" s="97">
        <f>'低情景（2001-2060, 2020RMB）'!AU14*$B$73</f>
        <v>2854.6769925503286</v>
      </c>
      <c r="AV14" s="95">
        <f>'低情景（2001-2060, 2020RMB）'!AV14*$B$73</f>
        <v>2842.6504578703643</v>
      </c>
      <c r="AW14" s="95">
        <f>'低情景（2001-2060, 2020RMB）'!AW14*$B$73</f>
        <v>2830.8950431443818</v>
      </c>
      <c r="AX14" s="95">
        <f>'低情景（2001-2060, 2020RMB）'!AX14*$B$73</f>
        <v>2819.5137966121792</v>
      </c>
      <c r="AY14" s="99">
        <f>'低情景（2001-2060, 2020RMB）'!AY14*$B$73</f>
        <v>2808.6081773627611</v>
      </c>
      <c r="AZ14" s="97">
        <f>'低情景（2001-2060, 2020RMB）'!AZ14*$B$73</f>
        <v>2798.2782116795606</v>
      </c>
      <c r="BA14" s="95">
        <f>'低情景（2001-2060, 2020RMB）'!BA14*$B$73</f>
        <v>2788.6226854955248</v>
      </c>
      <c r="BB14" s="95">
        <f>'低情景（2001-2060, 2020RMB）'!BB14*$B$73</f>
        <v>2779.7393722690867</v>
      </c>
      <c r="BC14" s="95">
        <f>'低情景（2001-2060, 2020RMB）'!BC14*$B$73</f>
        <v>2771.7252958075615</v>
      </c>
      <c r="BD14" s="99">
        <f>'低情景（2001-2060, 2020RMB）'!BD14*$B$73</f>
        <v>2764.677027815163</v>
      </c>
      <c r="BE14" s="95">
        <f>'低情景（2001-2060, 2020RMB）'!BE14*$B$73</f>
        <v>2758.6910202290683</v>
      </c>
      <c r="BF14" s="95">
        <f>'低情景（2001-2060, 2020RMB）'!BF14*$B$73</f>
        <v>2753.8639727290692</v>
      </c>
      <c r="BG14" s="95">
        <f>'低情景（2001-2060, 2020RMB）'!BG14*$B$73</f>
        <v>2750.2932361651478</v>
      </c>
      <c r="BH14" s="95">
        <f>'低情景（2001-2060, 2020RMB）'!BH14*$B$73</f>
        <v>2748.0772530450886</v>
      </c>
      <c r="BI14" s="244">
        <f>'低情景（2001-2060, 2020RMB）'!BI14*$B$73</f>
        <v>2747.3160366631228</v>
      </c>
    </row>
    <row r="15" spans="1:61" x14ac:dyDescent="0.2">
      <c r="A15" s="23" t="s">
        <v>68</v>
      </c>
      <c r="B15" s="53"/>
      <c r="C15" s="54"/>
      <c r="D15" s="54"/>
      <c r="E15" s="54"/>
      <c r="F15" s="55"/>
      <c r="G15" s="53"/>
      <c r="H15" s="54"/>
      <c r="I15" s="54">
        <f>'低情景（2001-2060, 2020RMB）'!I15*$B$73</f>
        <v>1691.9642035906934</v>
      </c>
      <c r="J15" s="54">
        <f>'低情景（2001-2060, 2020RMB）'!J15*$B$73</f>
        <v>1680.8699560030407</v>
      </c>
      <c r="K15" s="55">
        <f>'低情景（2001-2060, 2020RMB）'!K15*$B$73</f>
        <v>1629.0528811988204</v>
      </c>
      <c r="L15" s="53">
        <f>'低情景（2001-2060, 2020RMB）'!L15*$B$73</f>
        <v>1645.1568841099402</v>
      </c>
      <c r="M15" s="54">
        <f>'低情景（2001-2060, 2020RMB）'!M15*$B$73</f>
        <v>1616.2967364381511</v>
      </c>
      <c r="N15" s="54">
        <f>'低情景（2001-2060, 2020RMB）'!N15*$B$73</f>
        <v>1570.7335794601238</v>
      </c>
      <c r="O15" s="54">
        <f>'低情景（2001-2060, 2020RMB）'!O15*$B$73</f>
        <v>1558.6134131412034</v>
      </c>
      <c r="P15" s="54">
        <f>'低情景（2001-2060, 2020RMB）'!P15*$B$73</f>
        <v>1540.772253083157</v>
      </c>
      <c r="Q15" s="53">
        <f>'低情景（2001-2060, 2020RMB）'!Q15*$B$73</f>
        <v>1502.1130367157548</v>
      </c>
      <c r="R15" s="54">
        <f>'低情景（2001-2060, 2020RMB）'!R15*$B$73</f>
        <v>1479.4019047376719</v>
      </c>
      <c r="S15" s="54">
        <f>'低情景（2001-2060, 2020RMB）'!S15*$B$73</f>
        <v>1502.499103959708</v>
      </c>
      <c r="T15" s="54">
        <f>'低情景（2001-2060, 2020RMB）'!T15*$B$73</f>
        <v>1502.2602870929002</v>
      </c>
      <c r="U15" s="55">
        <f>'低情景（2001-2060, 2020RMB）'!U15*$B$73</f>
        <v>1460.4994252894223</v>
      </c>
      <c r="V15" s="54">
        <f>'低情景（2001-2060, 2020RMB）'!V15*$B$73</f>
        <v>1579.9619826365199</v>
      </c>
      <c r="W15" s="54">
        <f>'低情景（2001-2060, 2020RMB）'!W15*$B$73</f>
        <v>1694.8545592328228</v>
      </c>
      <c r="X15" s="100">
        <f>'低情景（2001-2060, 2020RMB）'!X15*$B$73</f>
        <v>1700.7811269929502</v>
      </c>
      <c r="Y15" s="100">
        <f>'低情景（2001-2060, 2020RMB）'!Y15*$B$73</f>
        <v>1716.8953501737171</v>
      </c>
      <c r="Z15" s="100">
        <f>'低情景（2001-2060, 2020RMB）'!Z15*$B$73</f>
        <v>1740.763436122656</v>
      </c>
      <c r="AA15" s="65">
        <f>'低情景（2001-2060, 2020RMB）'!AA15*$B$73</f>
        <v>1769.8572222333453</v>
      </c>
      <c r="AB15" s="100">
        <f>'低情景（2001-2060, 2020RMB）'!AB15*$B$73</f>
        <v>1801.2117873264258</v>
      </c>
      <c r="AC15" s="100">
        <f>'低情景（2001-2060, 2020RMB）'!AC15*$B$73</f>
        <v>1831.5796334733955</v>
      </c>
      <c r="AD15" s="100">
        <f>'低情景（2001-2060, 2020RMB）'!AD15*$B$73</f>
        <v>1857.495259846133</v>
      </c>
      <c r="AE15" s="66">
        <f>'低情景（2001-2060, 2020RMB）'!AE15*$B$73</f>
        <v>1875.3265906491188</v>
      </c>
      <c r="AF15" s="100">
        <f>'低情景（2001-2060, 2020RMB）'!AF15*$B$73</f>
        <v>1882.4453921328206</v>
      </c>
      <c r="AG15" s="100">
        <f>'低情景（2001-2060, 2020RMB）'!AG15*$B$73</f>
        <v>1880.5438234635765</v>
      </c>
      <c r="AH15" s="100">
        <f>'低情景（2001-2060, 2020RMB）'!AH15*$B$73</f>
        <v>1872.5008755090435</v>
      </c>
      <c r="AI15" s="100">
        <f>'低情景（2001-2060, 2020RMB）'!AI15*$B$73</f>
        <v>1861.2298176339268</v>
      </c>
      <c r="AJ15" s="245">
        <f>'低情景（2001-2060, 2020RMB）'!AJ15*$B$73</f>
        <v>1849.6062181055777</v>
      </c>
      <c r="AK15" s="65">
        <f>'低情景（2001-2060, 2020RMB）'!AK15*$B$73</f>
        <v>1839.9469043895735</v>
      </c>
      <c r="AL15" s="100">
        <f>'低情景（2001-2060, 2020RMB）'!AL15*$B$73</f>
        <v>1832.5575058313682</v>
      </c>
      <c r="AM15" s="100">
        <f>'低情景（2001-2060, 2020RMB）'!AM15*$B$73</f>
        <v>1827.2557688175616</v>
      </c>
      <c r="AN15" s="100">
        <f>'低情景（2001-2060, 2020RMB）'!AN15*$B$73</f>
        <v>1823.868750181106</v>
      </c>
      <c r="AO15" s="66">
        <f>'低情景（2001-2060, 2020RMB）'!AO15*$B$73</f>
        <v>1822.231019790124</v>
      </c>
      <c r="AP15" s="100">
        <f>'低情景（2001-2060, 2020RMB）'!AP15*$B$73</f>
        <v>1822.1830506177353</v>
      </c>
      <c r="AQ15" s="100">
        <f>'低情景（2001-2060, 2020RMB）'!AQ15*$B$73</f>
        <v>1823.5697776827424</v>
      </c>
      <c r="AR15" s="100">
        <f>'低情景（2001-2060, 2020RMB）'!AR15*$B$73</f>
        <v>1826.2393111386709</v>
      </c>
      <c r="AS15" s="100">
        <f>'低情景（2001-2060, 2020RMB）'!AS15*$B$73</f>
        <v>1830.041792177853</v>
      </c>
      <c r="AT15" s="100">
        <f>'低情景（2001-2060, 2020RMB）'!AT15*$B$73</f>
        <v>1834.8283833764613</v>
      </c>
      <c r="AU15" s="65">
        <f>'低情景（2001-2060, 2020RMB）'!AU15*$B$73</f>
        <v>1840.4503876856179</v>
      </c>
      <c r="AV15" s="100">
        <f>'低情景（2001-2060, 2020RMB）'!AV15*$B$73</f>
        <v>1846.7584925114945</v>
      </c>
      <c r="AW15" s="100">
        <f>'低情景（2001-2060, 2020RMB）'!AW15*$B$73</f>
        <v>1853.6021372500454</v>
      </c>
      <c r="AX15" s="100">
        <f>'低情景（2001-2060, 2020RMB）'!AX15*$B$73</f>
        <v>1860.8290042658916</v>
      </c>
      <c r="AY15" s="66">
        <f>'低情景（2001-2060, 2020RMB）'!AY15*$B$73</f>
        <v>1868.2846346388085</v>
      </c>
      <c r="AZ15" s="65">
        <f>'低情景（2001-2060, 2020RMB）'!AZ15*$B$73</f>
        <v>1875.8121710466564</v>
      </c>
      <c r="BA15" s="100">
        <f>'低情景（2001-2060, 2020RMB）'!BA15*$B$73</f>
        <v>1883.2522309063449</v>
      </c>
      <c r="BB15" s="100">
        <f>'低情景（2001-2060, 2020RMB）'!BB15*$B$73</f>
        <v>1890.4429133469437</v>
      </c>
      <c r="BC15" s="100">
        <f>'低情景（2001-2060, 2020RMB）'!BC15*$B$73</f>
        <v>1897.2199437302797</v>
      </c>
      <c r="BD15" s="66">
        <f>'低情景（2001-2060, 2020RMB）'!BD15*$B$73</f>
        <v>1903.4169592518645</v>
      </c>
      <c r="BE15" s="100">
        <f>'低情景（2001-2060, 2020RMB）'!BE15*$B$73</f>
        <v>1908.8659386374663</v>
      </c>
      <c r="BF15" s="100">
        <f>'低情景（2001-2060, 2020RMB）'!BF15*$B$73</f>
        <v>1913.3977780866094</v>
      </c>
      <c r="BG15" s="100">
        <f>'低情景（2001-2060, 2020RMB）'!BG15*$B$73</f>
        <v>1916.843014397567</v>
      </c>
      <c r="BH15" s="100">
        <f>'低情景（2001-2060, 2020RMB）'!BH15*$B$73</f>
        <v>1919.0326946362168</v>
      </c>
      <c r="BI15" s="246">
        <f>'低情景（2001-2060, 2020RMB）'!BI15*$B$73</f>
        <v>1919.7993897878957</v>
      </c>
    </row>
    <row r="16" spans="1:61" x14ac:dyDescent="0.2">
      <c r="A16" s="23" t="s">
        <v>69</v>
      </c>
      <c r="B16" s="53"/>
      <c r="C16" s="54"/>
      <c r="D16" s="54"/>
      <c r="E16" s="54"/>
      <c r="F16" s="55"/>
      <c r="G16" s="53"/>
      <c r="H16" s="54"/>
      <c r="I16" s="54">
        <f>'低情景（2001-2060, 2020RMB）'!I16*$B$73</f>
        <v>281.41760114748359</v>
      </c>
      <c r="J16" s="54">
        <f>'低情景（2001-2060, 2020RMB）'!J16*$B$73</f>
        <v>334.25967698073606</v>
      </c>
      <c r="K16" s="55">
        <f>'低情景（2001-2060, 2020RMB）'!K16*$B$73</f>
        <v>391.47300839708839</v>
      </c>
      <c r="L16" s="53">
        <f>'低情景（2001-2060, 2020RMB）'!L16*$B$73</f>
        <v>451.39057847242503</v>
      </c>
      <c r="M16" s="54">
        <f>'低情景（2001-2060, 2020RMB）'!M16*$B$73</f>
        <v>518.24351654025588</v>
      </c>
      <c r="N16" s="54">
        <f>'低情景（2001-2060, 2020RMB）'!N16*$B$73</f>
        <v>566.15782799022406</v>
      </c>
      <c r="O16" s="54">
        <f>'低情景（2001-2060, 2020RMB）'!O16*$B$73</f>
        <v>600.32741241287295</v>
      </c>
      <c r="P16" s="54">
        <f>'低情景（2001-2060, 2020RMB）'!P16*$B$73</f>
        <v>583.77347861042574</v>
      </c>
      <c r="Q16" s="53">
        <f>'低情景（2001-2060, 2020RMB）'!Q16*$B$73</f>
        <v>554.88373631663364</v>
      </c>
      <c r="R16" s="54">
        <f>'低情景（2001-2060, 2020RMB）'!R16*$B$73</f>
        <v>545.93253708691338</v>
      </c>
      <c r="S16" s="54">
        <f>'低情景（2001-2060, 2020RMB）'!S16*$B$73</f>
        <v>518.03577854326159</v>
      </c>
      <c r="T16" s="54">
        <f>'低情景（2001-2060, 2020RMB）'!T16*$B$73</f>
        <v>534.93551856059025</v>
      </c>
      <c r="U16" s="55">
        <f>'低情景（2001-2060, 2020RMB）'!U16*$B$73</f>
        <v>509.19798397796114</v>
      </c>
      <c r="V16" s="103">
        <f>'低情景（2001-2060, 2020RMB）'!V16*$B$73</f>
        <v>548.19732663518835</v>
      </c>
      <c r="W16" s="103">
        <f>'低情景（2001-2060, 2020RMB）'!W16*$B$73</f>
        <v>629.2703042869897</v>
      </c>
      <c r="X16" s="100">
        <f>'低情景（2001-2060, 2020RMB）'!X16*$B$73</f>
        <v>627.94805911741264</v>
      </c>
      <c r="Y16" s="100">
        <f>'低情景（2001-2060, 2020RMB）'!Y16*$B$73</f>
        <v>625.6614763768207</v>
      </c>
      <c r="Z16" s="100">
        <f>'低情景（2001-2060, 2020RMB）'!Z16*$B$73</f>
        <v>624.91172429423534</v>
      </c>
      <c r="AA16" s="65">
        <f>'低情景（2001-2060, 2020RMB）'!AA16*$B$73</f>
        <v>627.60957276648026</v>
      </c>
      <c r="AB16" s="100">
        <f>'低情景（2001-2060, 2020RMB）'!AB16*$B$73</f>
        <v>633.36631933774618</v>
      </c>
      <c r="AC16" s="100">
        <f>'低情景（2001-2060, 2020RMB）'!AC16*$B$73</f>
        <v>641.22653827709314</v>
      </c>
      <c r="AD16" s="100">
        <f>'低情景（2001-2060, 2020RMB）'!AD16*$B$73</f>
        <v>650.21311592036784</v>
      </c>
      <c r="AE16" s="66">
        <f>'低情景（2001-2060, 2020RMB）'!AE16*$B$73</f>
        <v>659.30182134337542</v>
      </c>
      <c r="AF16" s="100">
        <f>'低情景（2001-2060, 2020RMB）'!AF16*$B$73</f>
        <v>667.57080382835238</v>
      </c>
      <c r="AG16" s="100">
        <f>'低情景（2001-2060, 2020RMB）'!AG16*$B$73</f>
        <v>674.6981177197647</v>
      </c>
      <c r="AH16" s="100">
        <f>'低情景（2001-2060, 2020RMB）'!AH16*$B$73</f>
        <v>680.51697471707985</v>
      </c>
      <c r="AI16" s="100">
        <f>'低情景（2001-2060, 2020RMB）'!AI16*$B$73</f>
        <v>684.86334404737886</v>
      </c>
      <c r="AJ16" s="245">
        <f>'低情景（2001-2060, 2020RMB）'!AJ16*$B$73</f>
        <v>687.57894939523158</v>
      </c>
      <c r="AK16" s="65">
        <f>'低情景（2001-2060, 2020RMB）'!AK16*$B$73</f>
        <v>688.55900184742256</v>
      </c>
      <c r="AL16" s="100">
        <f>'低情景（2001-2060, 2020RMB）'!AL16*$B$73</f>
        <v>687.8886524627909</v>
      </c>
      <c r="AM16" s="100">
        <f>'低情景（2001-2060, 2020RMB）'!AM16*$B$73</f>
        <v>685.709296751073</v>
      </c>
      <c r="AN16" s="100">
        <f>'低情景（2001-2060, 2020RMB）'!AN16*$B$73</f>
        <v>682.17114935817528</v>
      </c>
      <c r="AO16" s="66">
        <f>'低情景（2001-2060, 2020RMB）'!AO16*$B$73</f>
        <v>677.43025293619826</v>
      </c>
      <c r="AP16" s="100">
        <f>'低情景（2001-2060, 2020RMB）'!AP16*$B$73</f>
        <v>671.64574378253121</v>
      </c>
      <c r="AQ16" s="100">
        <f>'低情景（2001-2060, 2020RMB）'!AQ16*$B$73</f>
        <v>664.9774174278059</v>
      </c>
      <c r="AR16" s="100">
        <f>'低情景（2001-2060, 2020RMB）'!AR16*$B$73</f>
        <v>657.58362261142906</v>
      </c>
      <c r="AS16" s="100">
        <f>'低情景（2001-2060, 2020RMB）'!AS16*$B$73</f>
        <v>649.61949878424707</v>
      </c>
      <c r="AT16" s="100">
        <f>'低情景（2001-2060, 2020RMB）'!AT16*$B$73</f>
        <v>641.23556075795398</v>
      </c>
      <c r="AU16" s="65">
        <f>'低情景（2001-2060, 2020RMB）'!AU16*$B$73</f>
        <v>632.57662457740935</v>
      </c>
      <c r="AV16" s="100">
        <f>'低情景（2001-2060, 2020RMB）'!AV16*$B$73</f>
        <v>623.78106120205257</v>
      </c>
      <c r="AW16" s="100">
        <f>'低情景（2001-2060, 2020RMB）'!AW16*$B$73</f>
        <v>614.9803591233466</v>
      </c>
      <c r="AX16" s="100">
        <f>'低情景（2001-2060, 2020RMB）'!AX16*$B$73</f>
        <v>606.29897351887621</v>
      </c>
      <c r="AY16" s="66">
        <f>'低情景（2001-2060, 2020RMB）'!AY16*$B$73</f>
        <v>597.854437799778</v>
      </c>
      <c r="AZ16" s="65">
        <f>'低情景（2001-2060, 2020RMB）'!AZ16*$B$73</f>
        <v>589.7577132653613</v>
      </c>
      <c r="BA16" s="100">
        <f>'低情景（2001-2060, 2020RMB）'!BA16*$B$73</f>
        <v>582.11375384501719</v>
      </c>
      <c r="BB16" s="100">
        <f>'低情景（2001-2060, 2020RMB）'!BB16*$B$73</f>
        <v>575.0222653963441</v>
      </c>
      <c r="BC16" s="100">
        <f>'低情景（2001-2060, 2020RMB）'!BC16*$B$73</f>
        <v>568.57864257367714</v>
      </c>
      <c r="BD16" s="66">
        <f>'低情景（2001-2060, 2020RMB）'!BD16*$B$73</f>
        <v>562.87507074851203</v>
      </c>
      <c r="BE16" s="100">
        <f>'低情景（2001-2060, 2020RMB）'!BE16*$B$73</f>
        <v>558.00178576043925</v>
      </c>
      <c r="BF16" s="100">
        <f>'低情景（2001-2060, 2020RMB）'!BF16*$B$73</f>
        <v>554.04849036173368</v>
      </c>
      <c r="BG16" s="100">
        <f>'低情景（2001-2060, 2020RMB）'!BG16*$B$73</f>
        <v>551.10593310693025</v>
      </c>
      <c r="BH16" s="100">
        <f>'低情景（2001-2060, 2020RMB）'!BH16*$B$73</f>
        <v>549.26766321315552</v>
      </c>
      <c r="BI16" s="246">
        <f>'低情景（2001-2060, 2020RMB）'!BI16*$B$73</f>
        <v>548.6319837366658</v>
      </c>
    </row>
    <row r="17" spans="1:61" x14ac:dyDescent="0.2">
      <c r="A17" s="23" t="s">
        <v>70</v>
      </c>
      <c r="B17" s="53"/>
      <c r="C17" s="54"/>
      <c r="D17" s="54"/>
      <c r="E17" s="54"/>
      <c r="F17" s="55"/>
      <c r="G17" s="53"/>
      <c r="H17" s="54"/>
      <c r="I17" s="54">
        <f>'低情景（2001-2060, 2020RMB）'!I17*$B$73</f>
        <v>180.55744315966231</v>
      </c>
      <c r="J17" s="54">
        <f>'低情景（2001-2060, 2020RMB）'!J17*$B$73</f>
        <v>205.04721531755015</v>
      </c>
      <c r="K17" s="55">
        <f>'低情景（2001-2060, 2020RMB）'!K17*$B$73</f>
        <v>221.42629294097941</v>
      </c>
      <c r="L17" s="53">
        <f>'低情景（2001-2060, 2020RMB）'!L17*$B$73</f>
        <v>245.74268226384467</v>
      </c>
      <c r="M17" s="54">
        <f>'低情景（2001-2060, 2020RMB）'!M17*$B$73</f>
        <v>269.73914786371449</v>
      </c>
      <c r="N17" s="54">
        <f>'低情景（2001-2060, 2020RMB）'!N17*$B$73</f>
        <v>280.58464392128678</v>
      </c>
      <c r="O17" s="54">
        <f>'低情景（2001-2060, 2020RMB）'!O17*$B$73</f>
        <v>288.91075657785944</v>
      </c>
      <c r="P17" s="54">
        <f>'低情景（2001-2060, 2020RMB）'!P17*$B$73</f>
        <v>285.87774026638181</v>
      </c>
      <c r="Q17" s="53">
        <f>'低情景（2001-2060, 2020RMB）'!Q17*$B$73</f>
        <v>285.95841694819694</v>
      </c>
      <c r="R17" s="54">
        <f>'低情景（2001-2060, 2020RMB）'!R17*$B$73</f>
        <v>279.02983095396297</v>
      </c>
      <c r="S17" s="54">
        <f>'低情景（2001-2060, 2020RMB）'!S17*$B$73</f>
        <v>281.99704316943155</v>
      </c>
      <c r="T17" s="54">
        <f>'低情景（2001-2060, 2020RMB）'!T17*$B$73</f>
        <v>280.04897528340433</v>
      </c>
      <c r="U17" s="55">
        <f>'低情景（2001-2060, 2020RMB）'!U17*$B$73</f>
        <v>270.36761575125257</v>
      </c>
      <c r="V17" s="103">
        <f>'低情景（2001-2060, 2020RMB）'!V17*$B$73</f>
        <v>276.71830453233645</v>
      </c>
      <c r="W17" s="103">
        <f>'低情景（2001-2060, 2020RMB）'!W17*$B$73</f>
        <v>295.71646681740617</v>
      </c>
      <c r="X17" s="100">
        <f>'低情景（2001-2060, 2020RMB）'!X17*$B$73</f>
        <v>293.22962762460816</v>
      </c>
      <c r="Y17" s="100">
        <f>'低情景（2001-2060, 2020RMB）'!Y17*$B$73</f>
        <v>287.86521132982267</v>
      </c>
      <c r="Z17" s="100">
        <f>'低情景（2001-2060, 2020RMB）'!Z17*$B$73</f>
        <v>282.68058593079496</v>
      </c>
      <c r="AA17" s="65">
        <f>'低情景（2001-2060, 2020RMB）'!AA17*$B$73</f>
        <v>279.95091264273657</v>
      </c>
      <c r="AB17" s="100">
        <f>'低情景（2001-2060, 2020RMB）'!AB17*$B$73</f>
        <v>279.51763670219532</v>
      </c>
      <c r="AC17" s="100">
        <f>'低情景（2001-2060, 2020RMB）'!AC17*$B$73</f>
        <v>280.68386917056313</v>
      </c>
      <c r="AD17" s="100">
        <f>'低情景（2001-2060, 2020RMB）'!AD17*$B$73</f>
        <v>282.77830800664833</v>
      </c>
      <c r="AE17" s="66">
        <f>'低情景（2001-2060, 2020RMB）'!AE17*$B$73</f>
        <v>285.12455087827794</v>
      </c>
      <c r="AF17" s="100">
        <f>'低情景（2001-2060, 2020RMB）'!AF17*$B$73</f>
        <v>287.13579010746071</v>
      </c>
      <c r="AG17" s="100">
        <f>'低情景（2001-2060, 2020RMB）'!AG17*$B$73</f>
        <v>288.64751027330323</v>
      </c>
      <c r="AH17" s="100">
        <f>'低情景（2001-2060, 2020RMB）'!AH17*$B$73</f>
        <v>289.60394641963438</v>
      </c>
      <c r="AI17" s="100">
        <f>'低情景（2001-2060, 2020RMB）'!AI17*$B$73</f>
        <v>289.95173236454553</v>
      </c>
      <c r="AJ17" s="245">
        <f>'低情景（2001-2060, 2020RMB）'!AJ17*$B$73</f>
        <v>289.6409159105105</v>
      </c>
      <c r="AK17" s="65">
        <f>'低情景（2001-2060, 2020RMB）'!AK17*$B$73</f>
        <v>288.64368548377769</v>
      </c>
      <c r="AL17" s="100">
        <f>'低情景（2001-2060, 2020RMB）'!AL17*$B$73</f>
        <v>287.00761405013469</v>
      </c>
      <c r="AM17" s="100">
        <f>'低情景（2001-2060, 2020RMB）'!AM17*$B$73</f>
        <v>284.80120354460712</v>
      </c>
      <c r="AN17" s="100">
        <f>'低情景（2001-2060, 2020RMB）'!AN17*$B$73</f>
        <v>282.09481471801701</v>
      </c>
      <c r="AO17" s="66">
        <f>'低情景（2001-2060, 2020RMB）'!AO17*$B$73</f>
        <v>278.95946656578724</v>
      </c>
      <c r="AP17" s="100">
        <f>'低情景（2001-2060, 2020RMB）'!AP17*$B$73</f>
        <v>275.46578161153269</v>
      </c>
      <c r="AQ17" s="100">
        <f>'低情景（2001-2060, 2020RMB）'!AQ17*$B$73</f>
        <v>271.68308703908275</v>
      </c>
      <c r="AR17" s="100">
        <f>'低情景（2001-2060, 2020RMB）'!AR17*$B$73</f>
        <v>267.67867568834129</v>
      </c>
      <c r="AS17" s="100">
        <f>'低情景（2001-2060, 2020RMB）'!AS17*$B$73</f>
        <v>263.51722584988971</v>
      </c>
      <c r="AT17" s="100">
        <f>'低情景（2001-2060, 2020RMB）'!AT17*$B$73</f>
        <v>259.26037467659938</v>
      </c>
      <c r="AU17" s="65">
        <f>'低情景（2001-2060, 2020RMB）'!AU17*$B$73</f>
        <v>254.96643688903688</v>
      </c>
      <c r="AV17" s="100">
        <f>'低情景（2001-2060, 2020RMB）'!AV17*$B$73</f>
        <v>250.69025825252649</v>
      </c>
      <c r="AW17" s="100">
        <f>'低情景（2001-2060, 2020RMB）'!AW17*$B$73</f>
        <v>246.48319198268462</v>
      </c>
      <c r="AX17" s="100">
        <f>'低情景（2001-2060, 2020RMB）'!AX17*$B$73</f>
        <v>242.39318570692038</v>
      </c>
      <c r="AY17" s="66">
        <f>'低情景（2001-2060, 2020RMB）'!AY17*$B$73</f>
        <v>238.46496677464728</v>
      </c>
      <c r="AZ17" s="65">
        <f>'低情景（2001-2060, 2020RMB）'!AZ17*$B$73</f>
        <v>234.74031446916067</v>
      </c>
      <c r="BA17" s="100">
        <f>'低情景（2001-2060, 2020RMB）'!BA17*$B$73</f>
        <v>231.25840893472699</v>
      </c>
      <c r="BB17" s="100">
        <f>'低情景（2001-2060, 2020RMB）'!BB17*$B$73</f>
        <v>228.05624830981415</v>
      </c>
      <c r="BC17" s="100">
        <f>'低情景（2001-2060, 2020RMB）'!BC17*$B$73</f>
        <v>225.16912758370458</v>
      </c>
      <c r="BD17" s="66">
        <f>'低情景（2001-2060, 2020RMB）'!BD17*$B$73</f>
        <v>222.63117502055377</v>
      </c>
      <c r="BE17" s="100">
        <f>'低情景（2001-2060, 2020RMB）'!BE17*$B$73</f>
        <v>220.47594459630693</v>
      </c>
      <c r="BF17" s="100">
        <f>'低情景（2001-2060, 2020RMB）'!BF17*$B$73</f>
        <v>218.7370657688931</v>
      </c>
      <c r="BG17" s="100">
        <f>'低情景（2001-2060, 2020RMB）'!BG17*$B$73</f>
        <v>217.4489550777962</v>
      </c>
      <c r="BH17" s="100">
        <f>'低情景（2001-2060, 2020RMB）'!BH17*$B$73</f>
        <v>216.6475976034265</v>
      </c>
      <c r="BI17" s="246">
        <f>'低情景（2001-2060, 2020RMB）'!BI17*$B$73</f>
        <v>216.37141030314075</v>
      </c>
    </row>
    <row r="18" spans="1:61" x14ac:dyDescent="0.2">
      <c r="A18" s="23" t="s">
        <v>71</v>
      </c>
      <c r="B18" s="53"/>
      <c r="C18" s="54"/>
      <c r="D18" s="54"/>
      <c r="E18" s="54"/>
      <c r="F18" s="55"/>
      <c r="G18" s="53"/>
      <c r="H18" s="54"/>
      <c r="I18" s="54">
        <f>'低情景（2001-2060, 2020RMB）'!I18*$B$73</f>
        <v>102.03795037952338</v>
      </c>
      <c r="J18" s="54">
        <f>'低情景（2001-2060, 2020RMB）'!J18*$B$73</f>
        <v>116.26469469947607</v>
      </c>
      <c r="K18" s="55">
        <f>'低情景（2001-2060, 2020RMB）'!K18*$B$73</f>
        <v>140.90712934413563</v>
      </c>
      <c r="L18" s="53">
        <f>'低情景（2001-2060, 2020RMB）'!L18*$B$73</f>
        <v>167.34812806775255</v>
      </c>
      <c r="M18" s="54">
        <f>'低情景（2001-2060, 2020RMB）'!M18*$B$73</f>
        <v>175.564430846253</v>
      </c>
      <c r="N18" s="54">
        <f>'低情景（2001-2060, 2020RMB）'!N18*$B$73</f>
        <v>186.79289546330421</v>
      </c>
      <c r="O18" s="54">
        <f>'低情景（2001-2060, 2020RMB）'!O18*$B$73</f>
        <v>193.05215160489129</v>
      </c>
      <c r="P18" s="54">
        <f>'低情景（2001-2060, 2020RMB）'!P18*$B$73</f>
        <v>195.23791970177572</v>
      </c>
      <c r="Q18" s="53">
        <f>'低情景（2001-2060, 2020RMB）'!Q18*$B$73</f>
        <v>198.72255310909739</v>
      </c>
      <c r="R18" s="54">
        <f>'低情景（2001-2060, 2020RMB）'!R18*$B$73</f>
        <v>200.34440319082623</v>
      </c>
      <c r="S18" s="54">
        <f>'低情景（2001-2060, 2020RMB）'!S18*$B$73</f>
        <v>202.27538939889473</v>
      </c>
      <c r="T18" s="54">
        <f>'低情景（2001-2060, 2020RMB）'!T18*$B$73</f>
        <v>195.41728536645851</v>
      </c>
      <c r="U18" s="55">
        <f>'低情景（2001-2060, 2020RMB）'!U18*$B$73</f>
        <v>187.90550446643661</v>
      </c>
      <c r="V18" s="54">
        <f>'低情景（2001-2060, 2020RMB）'!V18*$B$73</f>
        <v>210.31859201206336</v>
      </c>
      <c r="W18" s="54">
        <f>'低情景（2001-2060, 2020RMB）'!W18*$B$73</f>
        <v>211.08457143053002</v>
      </c>
      <c r="X18" s="100">
        <f>'低情景（2001-2060, 2020RMB）'!X18*$B$73</f>
        <v>209.4754779957733</v>
      </c>
      <c r="Y18" s="100">
        <f>'低情景（2001-2060, 2020RMB）'!Y18*$B$73</f>
        <v>206.02347269822781</v>
      </c>
      <c r="Z18" s="100">
        <f>'低情景（2001-2060, 2020RMB）'!Z18*$B$73</f>
        <v>202.73893220655972</v>
      </c>
      <c r="AA18" s="65">
        <f>'低情景（2001-2060, 2020RMB）'!AA18*$B$73</f>
        <v>201.12204588873374</v>
      </c>
      <c r="AB18" s="100">
        <f>'低情景（2001-2060, 2020RMB）'!AB18*$B$73</f>
        <v>201.04322601580952</v>
      </c>
      <c r="AC18" s="100">
        <f>'低情景（2001-2060, 2020RMB）'!AC18*$B$73</f>
        <v>202.0071001339341</v>
      </c>
      <c r="AD18" s="100">
        <f>'低情景（2001-2060, 2020RMB）'!AD18*$B$73</f>
        <v>203.53140378491733</v>
      </c>
      <c r="AE18" s="66">
        <f>'低情景（2001-2060, 2020RMB）'!AE18*$B$73</f>
        <v>205.12755625225151</v>
      </c>
      <c r="AF18" s="100">
        <f>'低情景（2001-2060, 2020RMB）'!AF18*$B$73</f>
        <v>206.37695514700999</v>
      </c>
      <c r="AG18" s="100">
        <f>'低情景（2001-2060, 2020RMB）'!AG18*$B$73</f>
        <v>207.1888828723209</v>
      </c>
      <c r="AH18" s="100">
        <f>'低情景（2001-2060, 2020RMB）'!AH18*$B$73</f>
        <v>207.55817300186257</v>
      </c>
      <c r="AI18" s="100">
        <f>'低情景（2001-2060, 2020RMB）'!AI18*$B$73</f>
        <v>207.4824944913463</v>
      </c>
      <c r="AJ18" s="245">
        <f>'低情景（2001-2060, 2020RMB）'!AJ18*$B$73</f>
        <v>206.96237617763916</v>
      </c>
      <c r="AK18" s="65">
        <f>'低情景（2001-2060, 2020RMB）'!AK18*$B$73</f>
        <v>206.00747917266543</v>
      </c>
      <c r="AL18" s="100">
        <f>'低情景（2001-2060, 2020RMB）'!AL18*$B$73</f>
        <v>204.65506069479508</v>
      </c>
      <c r="AM18" s="100">
        <f>'低情景（2001-2060, 2020RMB）'!AM18*$B$73</f>
        <v>202.95016531583207</v>
      </c>
      <c r="AN18" s="100">
        <f>'低情景（2001-2060, 2020RMB）'!AN18*$B$73</f>
        <v>200.93854688324262</v>
      </c>
      <c r="AO18" s="66">
        <f>'低情景（2001-2060, 2020RMB）'!AO18*$B$73</f>
        <v>198.66599557955732</v>
      </c>
      <c r="AP18" s="100">
        <f>'低情景（2001-2060, 2020RMB）'!AP18*$B$73</f>
        <v>196.17775382249178</v>
      </c>
      <c r="AQ18" s="100">
        <f>'低情景（2001-2060, 2020RMB）'!AQ18*$B$73</f>
        <v>193.51802472577353</v>
      </c>
      <c r="AR18" s="100">
        <f>'低情景（2001-2060, 2020RMB）'!AR18*$B$73</f>
        <v>190.72957384163593</v>
      </c>
      <c r="AS18" s="100">
        <f>'低情景（2001-2060, 2020RMB）'!AS18*$B$73</f>
        <v>187.85342240280605</v>
      </c>
      <c r="AT18" s="100">
        <f>'低情景（2001-2060, 2020RMB）'!AT18*$B$73</f>
        <v>184.92862829337889</v>
      </c>
      <c r="AU18" s="65">
        <f>'低情景（2001-2060, 2020RMB）'!AU18*$B$73</f>
        <v>181.99214949863526</v>
      </c>
      <c r="AV18" s="100">
        <f>'低情景（2001-2060, 2020RMB）'!AV18*$B$73</f>
        <v>179.07878378916791</v>
      </c>
      <c r="AW18" s="100">
        <f>'低情景（2001-2060, 2020RMB）'!AW18*$B$73</f>
        <v>176.22117784656754</v>
      </c>
      <c r="AX18" s="100">
        <f>'低情景（2001-2060, 2020RMB）'!AX18*$B$73</f>
        <v>173.44989889000954</v>
      </c>
      <c r="AY18" s="66">
        <f>'低情景（2001-2060, 2020RMB）'!AY18*$B$73</f>
        <v>170.79356206511781</v>
      </c>
      <c r="AZ18" s="65">
        <f>'低情景（2001-2060, 2020RMB）'!AZ18*$B$73</f>
        <v>168.27900735843596</v>
      </c>
      <c r="BA18" s="100">
        <f>'低情景（2001-2060, 2020RMB）'!BA18*$B$73</f>
        <v>165.93152055607322</v>
      </c>
      <c r="BB18" s="100">
        <f>'低情景（2001-2060, 2020RMB）'!BB18*$B$73</f>
        <v>163.77509373325165</v>
      </c>
      <c r="BC18" s="100">
        <f>'低情景（2001-2060, 2020RMB）'!BC18*$B$73</f>
        <v>161.83272191042312</v>
      </c>
      <c r="BD18" s="66">
        <f>'低情景（2001-2060, 2020RMB）'!BD18*$B$73</f>
        <v>160.12673381927823</v>
      </c>
      <c r="BE18" s="100">
        <f>'低情景（2001-2060, 2020RMB）'!BE18*$B$73</f>
        <v>158.67915617770367</v>
      </c>
      <c r="BF18" s="100">
        <f>'低情景（2001-2060, 2020RMB）'!BF18*$B$73</f>
        <v>157.51211247869139</v>
      </c>
      <c r="BG18" s="100">
        <f>'低情景（2001-2060, 2020RMB）'!BG18*$B$73</f>
        <v>156.64825907056778</v>
      </c>
      <c r="BH18" s="100">
        <f>'低情景（2001-2060, 2020RMB）'!BH18*$B$73</f>
        <v>156.11126327676698</v>
      </c>
      <c r="BI18" s="246">
        <f>'低情景（2001-2060, 2020RMB）'!BI18*$B$73</f>
        <v>155.92633052261411</v>
      </c>
    </row>
    <row r="19" spans="1:61" x14ac:dyDescent="0.2">
      <c r="A19" s="23" t="s">
        <v>72</v>
      </c>
      <c r="B19" s="53"/>
      <c r="C19" s="54"/>
      <c r="D19" s="54"/>
      <c r="E19" s="54"/>
      <c r="F19" s="55"/>
      <c r="G19" s="53"/>
      <c r="H19" s="54"/>
      <c r="I19" s="54">
        <f>'低情景（2001-2060, 2020RMB）'!I19*$B$73</f>
        <v>85.717112951651657</v>
      </c>
      <c r="J19" s="54">
        <f>'低情景（2001-2060, 2020RMB）'!J19*$B$73</f>
        <v>97.654765552391325</v>
      </c>
      <c r="K19" s="55">
        <f>'低情景（2001-2060, 2020RMB）'!K19*$B$73</f>
        <v>109.73871815817594</v>
      </c>
      <c r="L19" s="53">
        <f>'低情景（2001-2060, 2020RMB）'!L19*$B$73</f>
        <v>123.65277982158658</v>
      </c>
      <c r="M19" s="54">
        <f>'低情景（2001-2060, 2020RMB）'!M19*$B$73</f>
        <v>134.43243577545192</v>
      </c>
      <c r="N19" s="54">
        <f>'低情景（2001-2060, 2020RMB）'!N19*$B$73</f>
        <v>134.21856221675833</v>
      </c>
      <c r="O19" s="54">
        <f>'低情景（2001-2060, 2020RMB）'!O19*$B$73</f>
        <v>124.43271801437129</v>
      </c>
      <c r="P19" s="54">
        <f>'低情景（2001-2060, 2020RMB）'!P19*$B$73</f>
        <v>104.00226953853614</v>
      </c>
      <c r="Q19" s="53">
        <f>'低情景（2001-2060, 2020RMB）'!Q19*$B$73</f>
        <v>86.777594969769794</v>
      </c>
      <c r="R19" s="54">
        <f>'低情景（2001-2060, 2020RMB）'!R19*$B$73</f>
        <v>105.31676501870939</v>
      </c>
      <c r="S19" s="54">
        <f>'低情景（2001-2060, 2020RMB）'!S19*$B$73</f>
        <v>129.92618703400919</v>
      </c>
      <c r="T19" s="54">
        <f>'低情景（2001-2060, 2020RMB）'!T19*$B$73</f>
        <v>152.45423045719491</v>
      </c>
      <c r="U19" s="55">
        <f>'低情景（2001-2060, 2020RMB）'!U19*$B$73</f>
        <v>128.89647919768316</v>
      </c>
      <c r="V19" s="54">
        <f>'低情景（2001-2060, 2020RMB）'!V19*$B$73</f>
        <v>141.72115138199769</v>
      </c>
      <c r="W19" s="54">
        <f>'低情景（2001-2060, 2020RMB）'!W19*$B$73</f>
        <v>157.64154113199345</v>
      </c>
      <c r="X19" s="100">
        <f>'低情景（2001-2060, 2020RMB）'!X19*$B$73</f>
        <v>162.47333217077633</v>
      </c>
      <c r="Y19" s="100">
        <f>'低情景（2001-2060, 2020RMB）'!Y19*$B$73</f>
        <v>174.75070601200125</v>
      </c>
      <c r="Z19" s="100">
        <f>'低情景（2001-2060, 2020RMB）'!Z19*$B$73</f>
        <v>191.00077685336495</v>
      </c>
      <c r="AA19" s="65">
        <f>'低情景（2001-2060, 2020RMB）'!AA19*$B$73</f>
        <v>207.57388471099617</v>
      </c>
      <c r="AB19" s="100">
        <f>'低情景（2001-2060, 2020RMB）'!AB19*$B$73</f>
        <v>223.73104823667472</v>
      </c>
      <c r="AC19" s="100">
        <f>'低情景（2001-2060, 2020RMB）'!AC19*$B$73</f>
        <v>239.70576600229518</v>
      </c>
      <c r="AD19" s="100">
        <f>'低情景（2001-2060, 2020RMB）'!AD19*$B$73</f>
        <v>255.86571616926355</v>
      </c>
      <c r="AE19" s="66">
        <f>'低情景（2001-2060, 2020RMB）'!AE19*$B$73</f>
        <v>272.715500695917</v>
      </c>
      <c r="AF19" s="100">
        <f>'低情景（2001-2060, 2020RMB）'!AF19*$B$73</f>
        <v>290.76546823156127</v>
      </c>
      <c r="AG19" s="100">
        <f>'低情景（2001-2060, 2020RMB）'!AG19*$B$73</f>
        <v>310.05312295962682</v>
      </c>
      <c r="AH19" s="100">
        <f>'低情景（2001-2060, 2020RMB）'!AH19*$B$73</f>
        <v>330.44799828768492</v>
      </c>
      <c r="AI19" s="100">
        <f>'低情景（2001-2060, 2020RMB）'!AI19*$B$73</f>
        <v>351.76880964714525</v>
      </c>
      <c r="AJ19" s="245">
        <f>'低情景（2001-2060, 2020RMB）'!AJ19*$B$73</f>
        <v>373.77665788124887</v>
      </c>
      <c r="AK19" s="65">
        <f>'低情景（2001-2060, 2020RMB）'!AK19*$B$73</f>
        <v>396.21377187917938</v>
      </c>
      <c r="AL19" s="100">
        <f>'低情景（2001-2060, 2020RMB）'!AL19*$B$73</f>
        <v>418.95287742585805</v>
      </c>
      <c r="AM19" s="100">
        <f>'低情景（2001-2060, 2020RMB）'!AM19*$B$73</f>
        <v>441.89911257428355</v>
      </c>
      <c r="AN19" s="100">
        <f>'低情景（2001-2060, 2020RMB）'!AN19*$B$73</f>
        <v>464.95138285091724</v>
      </c>
      <c r="AO19" s="66">
        <f>'低情景（2001-2060, 2020RMB）'!AO19*$B$73</f>
        <v>488.00305602215889</v>
      </c>
      <c r="AP19" s="100">
        <f>'低情景（2001-2060, 2020RMB）'!AP19*$B$73</f>
        <v>510.9427539945242</v>
      </c>
      <c r="AQ19" s="100">
        <f>'低情景（2001-2060, 2020RMB）'!AQ19*$B$73</f>
        <v>533.65523416994301</v>
      </c>
      <c r="AR19" s="100">
        <f>'低情景（2001-2060, 2020RMB）'!AR19*$B$73</f>
        <v>556.02235078150386</v>
      </c>
      <c r="AS19" s="100">
        <f>'低情景（2001-2060, 2020RMB）'!AS19*$B$73</f>
        <v>577.92408506312643</v>
      </c>
      <c r="AT19" s="100">
        <f>'低情景（2001-2060, 2020RMB）'!AT19*$B$73</f>
        <v>599.23963159896493</v>
      </c>
      <c r="AU19" s="65">
        <f>'低情景（2001-2060, 2020RMB）'!AU19*$B$73</f>
        <v>619.84852689206775</v>
      </c>
      <c r="AV19" s="100">
        <f>'低情景（2001-2060, 2020RMB）'!AV19*$B$73</f>
        <v>639.63180512018926</v>
      </c>
      <c r="AW19" s="100">
        <f>'低情景（2001-2060, 2020RMB）'!AW19*$B$73</f>
        <v>658.47316523773281</v>
      </c>
      <c r="AX19" s="100">
        <f>'低情景（2001-2060, 2020RMB）'!AX19*$B$73</f>
        <v>676.2601330593784</v>
      </c>
      <c r="AY19" s="66">
        <f>'低情景（2001-2060, 2020RMB）'!AY19*$B$73</f>
        <v>692.88520173885024</v>
      </c>
      <c r="AZ19" s="65">
        <f>'低情景（2001-2060, 2020RMB）'!AZ19*$B$73</f>
        <v>708.24693414490014</v>
      </c>
      <c r="BA19" s="100">
        <f>'低情景（2001-2060, 2020RMB）'!BA19*$B$73</f>
        <v>722.25101103758027</v>
      </c>
      <c r="BB19" s="100">
        <f>'低情景（2001-2060, 2020RMB）'!BB19*$B$73</f>
        <v>734.81120965597881</v>
      </c>
      <c r="BC19" s="100">
        <f>'低情景（2001-2060, 2020RMB）'!BC19*$B$73</f>
        <v>745.8502983309678</v>
      </c>
      <c r="BD19" s="66">
        <f>'低情景（2001-2060, 2020RMB）'!BD19*$B$73</f>
        <v>755.30083401354989</v>
      </c>
      <c r="BE19" s="100">
        <f>'低情景（2001-2060, 2020RMB）'!BE19*$B$73</f>
        <v>763.10585113487355</v>
      </c>
      <c r="BF19" s="100">
        <f>'低情景（2001-2060, 2020RMB）'!BF19*$B$73</f>
        <v>769.21943195608037</v>
      </c>
      <c r="BG19" s="100">
        <f>'低情景（2001-2060, 2020RMB）'!BG19*$B$73</f>
        <v>773.60715048805992</v>
      </c>
      <c r="BH19" s="100">
        <f>'低情景（2001-2060, 2020RMB）'!BH19*$B$73</f>
        <v>776.24638412187619</v>
      </c>
      <c r="BI19" s="246">
        <f>'低情景（2001-2060, 2020RMB）'!BI19*$B$73</f>
        <v>777.12648926672068</v>
      </c>
    </row>
    <row r="20" spans="1:61" x14ac:dyDescent="0.2">
      <c r="A20" s="23" t="s">
        <v>73</v>
      </c>
      <c r="B20" s="53"/>
      <c r="C20" s="54"/>
      <c r="D20" s="54"/>
      <c r="E20" s="54"/>
      <c r="F20" s="55"/>
      <c r="G20" s="53"/>
      <c r="H20" s="54"/>
      <c r="I20" s="54">
        <f>'低情景（2001-2060, 2020RMB）'!I20*$B$73</f>
        <v>0.57954863718673966</v>
      </c>
      <c r="J20" s="54">
        <f>'低情景（2001-2060, 2020RMB）'!J20*$B$73</f>
        <v>0.78396292295007353</v>
      </c>
      <c r="K20" s="55">
        <f>'低情景（2001-2060, 2020RMB）'!K20*$B$73</f>
        <v>0.91891072406341079</v>
      </c>
      <c r="L20" s="53">
        <f>'低情景（2001-2060, 2020RMB）'!L20*$B$73</f>
        <v>1.0842791521723463</v>
      </c>
      <c r="M20" s="54">
        <f>'低情景（2001-2060, 2020RMB）'!M20*$B$73</f>
        <v>1.0889994158201428</v>
      </c>
      <c r="N20" s="54">
        <f>'低情景（2001-2060, 2020RMB）'!N20*$B$73</f>
        <v>1.1648549132551371</v>
      </c>
      <c r="O20" s="54">
        <f>'低情景（2001-2060, 2020RMB）'!O20*$B$73</f>
        <v>1.0832759500273152</v>
      </c>
      <c r="P20" s="54">
        <f>'低情景（2001-2060, 2020RMB）'!P20*$B$73</f>
        <v>1.0523770744126235</v>
      </c>
      <c r="Q20" s="53">
        <f>'低情景（2001-2060, 2020RMB）'!Q20*$B$73</f>
        <v>0.91094818874093397</v>
      </c>
      <c r="R20" s="54">
        <f>'低情景（2001-2060, 2020RMB）'!R20*$B$73</f>
        <v>1.0539272289753696</v>
      </c>
      <c r="S20" s="54">
        <f>'低情景（2001-2060, 2020RMB）'!S20*$B$73</f>
        <v>1.0808756323636981</v>
      </c>
      <c r="T20" s="54">
        <f>'低情景（2001-2060, 2020RMB）'!T20*$B$73</f>
        <v>1.0817459755270802</v>
      </c>
      <c r="U20" s="55">
        <f>'低情景（2001-2060, 2020RMB）'!U20*$B$73</f>
        <v>1.0579535148456456</v>
      </c>
      <c r="V20" s="54">
        <f>'低情景（2001-2060, 2020RMB）'!V20*$B$73</f>
        <v>0.98256465864026232</v>
      </c>
      <c r="W20" s="103">
        <f>'低情景（2001-2060, 2020RMB）'!W20*$B$73</f>
        <v>1.2755981295838204</v>
      </c>
      <c r="X20" s="100">
        <f>'低情景（2001-2060, 2020RMB）'!X20*$B$73</f>
        <v>1.2902393266240062</v>
      </c>
      <c r="Y20" s="100">
        <f>'低情景（2001-2060, 2020RMB）'!Y20*$B$73</f>
        <v>1.3274890864621323</v>
      </c>
      <c r="Z20" s="100">
        <f>'低情景（2001-2060, 2020RMB）'!Z20*$B$73</f>
        <v>1.3773145863894476</v>
      </c>
      <c r="AA20" s="65">
        <f>'低情景（2001-2060, 2020RMB）'!AA20*$B$73</f>
        <v>1.4306701788821203</v>
      </c>
      <c r="AB20" s="100">
        <f>'低情景（2001-2060, 2020RMB）'!AB20*$B$73</f>
        <v>1.4856436350924187</v>
      </c>
      <c r="AC20" s="100">
        <f>'低情景（2001-2060, 2020RMB）'!AC20*$B$73</f>
        <v>1.5422278199989119</v>
      </c>
      <c r="AD20" s="100">
        <f>'低情景（2001-2060, 2020RMB）'!AD20*$B$73</f>
        <v>1.6004098080171707</v>
      </c>
      <c r="AE20" s="66">
        <f>'低情景（2001-2060, 2020RMB）'!AE20*$B$73</f>
        <v>1.6601704551452183</v>
      </c>
      <c r="AF20" s="100">
        <f>'低情景（2001-2060, 2020RMB）'!AF20*$B$73</f>
        <v>1.7213734964136893</v>
      </c>
      <c r="AG20" s="100">
        <f>'低情景（2001-2060, 2020RMB）'!AG20*$B$73</f>
        <v>1.7834016463703612</v>
      </c>
      <c r="AH20" s="100">
        <f>'低情景（2001-2060, 2020RMB）'!AH20*$B$73</f>
        <v>1.8454302237113351</v>
      </c>
      <c r="AI20" s="100">
        <f>'低情景（2001-2060, 2020RMB）'!AI20*$B$73</f>
        <v>1.90652850883992</v>
      </c>
      <c r="AJ20" s="245">
        <f>'低情景（2001-2060, 2020RMB）'!AJ20*$B$73</f>
        <v>1.9656626331904297</v>
      </c>
      <c r="AK20" s="65">
        <f>'低情景（2001-2060, 2020RMB）'!AK20*$B$73</f>
        <v>2.0218748924470922</v>
      </c>
      <c r="AL20" s="100">
        <f>'低情景（2001-2060, 2020RMB）'!AL20*$B$73</f>
        <v>2.0748470965873205</v>
      </c>
      <c r="AM20" s="100">
        <f>'低情景（2001-2060, 2020RMB）'!AM20*$B$73</f>
        <v>2.124458047863961</v>
      </c>
      <c r="AN20" s="100">
        <f>'低情景（2001-2060, 2020RMB）'!AN20*$B$73</f>
        <v>2.1706219391884392</v>
      </c>
      <c r="AO20" s="66">
        <f>'低情景（2001-2060, 2020RMB）'!AO20*$B$73</f>
        <v>2.2132878858962002</v>
      </c>
      <c r="AP20" s="100">
        <f>'低情景（2001-2060, 2020RMB）'!AP20*$B$73</f>
        <v>2.2524390012865605</v>
      </c>
      <c r="AQ20" s="100">
        <f>'低情景（2001-2060, 2020RMB）'!AQ20*$B$73</f>
        <v>2.2880910700042261</v>
      </c>
      <c r="AR20" s="100">
        <f>'低情景（2001-2060, 2020RMB）'!AR20*$B$73</f>
        <v>2.320290877842246</v>
      </c>
      <c r="AS20" s="100">
        <f>'低情景（2001-2060, 2020RMB）'!AS20*$B$73</f>
        <v>2.3491142591557321</v>
      </c>
      <c r="AT20" s="100">
        <f>'低情景（2001-2060, 2020RMB）'!AT20*$B$73</f>
        <v>2.3746639239183414</v>
      </c>
      <c r="AU20" s="65">
        <f>'低情景（2001-2060, 2020RMB）'!AU20*$B$73</f>
        <v>2.3970671257087126</v>
      </c>
      <c r="AV20" s="100">
        <f>'低情景（2001-2060, 2020RMB）'!AV20*$B$73</f>
        <v>2.4164732297933433</v>
      </c>
      <c r="AW20" s="100">
        <f>'低情景（2001-2060, 2020RMB）'!AW20*$B$73</f>
        <v>2.4330512372066799</v>
      </c>
      <c r="AX20" s="100">
        <f>'低情景（2001-2060, 2020RMB）'!AX20*$B$73</f>
        <v>2.446987316558987</v>
      </c>
      <c r="AY20" s="66">
        <f>'低情景（2001-2060, 2020RMB）'!AY20*$B$73</f>
        <v>2.4584823904670881</v>
      </c>
      <c r="AZ20" s="65">
        <f>'低情景（2001-2060, 2020RMB）'!AZ20*$B$73</f>
        <v>2.4677498182333091</v>
      </c>
      <c r="BA20" s="100">
        <f>'低情景（2001-2060, 2020RMB）'!BA20*$B$73</f>
        <v>2.4750132109093324</v>
      </c>
      <c r="BB20" s="100">
        <f>'低情景（2001-2060, 2020RMB）'!BB20*$B$73</f>
        <v>2.4805044093694519</v>
      </c>
      <c r="BC20" s="100">
        <f>'低情景（2001-2060, 2020RMB）'!BC20*$B$73</f>
        <v>2.4844616506538375</v>
      </c>
      <c r="BD20" s="66">
        <f>'低情景（2001-2060, 2020RMB）'!BD20*$B$73</f>
        <v>2.4871279427738764</v>
      </c>
      <c r="BE20" s="100">
        <f>'低情景（2001-2060, 2020RMB）'!BE20*$B$73</f>
        <v>2.4887496635192483</v>
      </c>
      <c r="BF20" s="100">
        <f>'低情景（2001-2060, 2020RMB）'!BF20*$B$73</f>
        <v>2.489575394667193</v>
      </c>
      <c r="BG20" s="100">
        <f>'低情景（2001-2060, 2020RMB）'!BG20*$B$73</f>
        <v>2.4898549994412473</v>
      </c>
      <c r="BH20" s="100">
        <f>'低情景（2001-2060, 2020RMB）'!BH20*$B$73</f>
        <v>2.4898389481528391</v>
      </c>
      <c r="BI20" s="246">
        <f>'低情景（2001-2060, 2020RMB）'!BI20*$B$73</f>
        <v>2.4897778947195026</v>
      </c>
    </row>
    <row r="21" spans="1:61" x14ac:dyDescent="0.2">
      <c r="A21" s="23" t="s">
        <v>74</v>
      </c>
      <c r="B21" s="53"/>
      <c r="C21" s="54"/>
      <c r="D21" s="54"/>
      <c r="E21" s="54"/>
      <c r="F21" s="55"/>
      <c r="G21" s="53"/>
      <c r="H21" s="54"/>
      <c r="I21" s="54">
        <f>'低情景（2001-2060, 2020RMB）'!I21*$B$73</f>
        <v>833.39094027453166</v>
      </c>
      <c r="J21" s="54">
        <f>'低情景（2001-2060, 2020RMB）'!J21*$B$73</f>
        <v>915.6170524396332</v>
      </c>
      <c r="K21" s="55">
        <f>'低情景（2001-2060, 2020RMB）'!K21*$B$73</f>
        <v>1022.5445517944347</v>
      </c>
      <c r="L21" s="53">
        <f>'低情景（2001-2060, 2020RMB）'!L21*$B$73</f>
        <v>1121.0818054996585</v>
      </c>
      <c r="M21" s="54">
        <f>'低情景（2001-2060, 2020RMB）'!M21*$B$73</f>
        <v>1212.4105737013122</v>
      </c>
      <c r="N21" s="54">
        <f>'低情景（2001-2060, 2020RMB）'!N21*$B$73</f>
        <v>1260.0066459506525</v>
      </c>
      <c r="O21" s="54">
        <f>'低情景（2001-2060, 2020RMB）'!O21*$B$73</f>
        <v>1301.0202924060955</v>
      </c>
      <c r="P21" s="54">
        <f>'低情景（2001-2060, 2020RMB）'!P21*$B$73</f>
        <v>1302.1734929795896</v>
      </c>
      <c r="Q21" s="53">
        <f>'低情景（2001-2060, 2020RMB）'!Q21*$B$73</f>
        <v>1348.2887559727169</v>
      </c>
      <c r="R21" s="54">
        <f>'低情景（2001-2060, 2020RMB）'!R21*$B$73</f>
        <v>1457.5547709704783</v>
      </c>
      <c r="S21" s="54">
        <f>'低情景（2001-2060, 2020RMB）'!S21*$B$73</f>
        <v>1536.9110032013343</v>
      </c>
      <c r="T21" s="54">
        <f>'低情景（2001-2060, 2020RMB）'!T21*$B$73</f>
        <v>1509.993620350115</v>
      </c>
      <c r="U21" s="55">
        <f>'低情景（2001-2060, 2020RMB）'!U21*$B$73</f>
        <v>1438.8034978249595</v>
      </c>
      <c r="V21" s="54">
        <f>'低情景（2001-2060, 2020RMB）'!V21*$B$73</f>
        <v>1613.4179608362692</v>
      </c>
      <c r="W21" s="54">
        <f>'低情景（2001-2060, 2020RMB）'!W21*$B$73</f>
        <v>1650.4342918518221</v>
      </c>
      <c r="X21" s="100">
        <f>'低情景（2001-2060, 2020RMB）'!X21*$B$73</f>
        <v>1652.0036839740917</v>
      </c>
      <c r="Y21" s="100">
        <f>'低情景（2001-2060, 2020RMB）'!Y21*$B$73</f>
        <v>1658.152905038731</v>
      </c>
      <c r="Z21" s="100">
        <f>'低情景（2001-2060, 2020RMB）'!Z21*$B$73</f>
        <v>1671.0975469269042</v>
      </c>
      <c r="AA21" s="65">
        <f>'低情景（2001-2060, 2020RMB）'!AA21*$B$73</f>
        <v>1692.449904373374</v>
      </c>
      <c r="AB21" s="100">
        <f>'低情景（2001-2060, 2020RMB）'!AB21*$B$73</f>
        <v>1720.9998603160529</v>
      </c>
      <c r="AC21" s="100">
        <f>'低情景（2001-2060, 2020RMB）'!AC21*$B$73</f>
        <v>1754.7744421525399</v>
      </c>
      <c r="AD21" s="100">
        <f>'低情景（2001-2060, 2020RMB）'!AD21*$B$73</f>
        <v>1791.6850917664651</v>
      </c>
      <c r="AE21" s="66">
        <f>'低情景（2001-2060, 2020RMB）'!AE21*$B$73</f>
        <v>1829.4748157950996</v>
      </c>
      <c r="AF21" s="100">
        <f>'低情景（2001-2060, 2020RMB）'!AF21*$B$73</f>
        <v>1866.063179772169</v>
      </c>
      <c r="AG21" s="100">
        <f>'低情景（2001-2060, 2020RMB）'!AG21*$B$73</f>
        <v>1900.7169348226901</v>
      </c>
      <c r="AH21" s="100">
        <f>'低情景（2001-2060, 2020RMB）'!AH21*$B$73</f>
        <v>1933.0455685524944</v>
      </c>
      <c r="AI21" s="100">
        <f>'低情景（2001-2060, 2020RMB）'!AI21*$B$73</f>
        <v>1962.6490215818694</v>
      </c>
      <c r="AJ21" s="245">
        <f>'低情景（2001-2060, 2020RMB）'!AJ21*$B$73</f>
        <v>1989.1221324169994</v>
      </c>
      <c r="AK21" s="65">
        <f>'低情景（2001-2060, 2020RMB）'!AK21*$B$73</f>
        <v>2012.1427324328417</v>
      </c>
      <c r="AL21" s="100">
        <f>'低情景（2001-2060, 2020RMB）'!AL21*$B$73</f>
        <v>2031.7327195176149</v>
      </c>
      <c r="AM21" s="100">
        <f>'低情景（2001-2060, 2020RMB）'!AM21*$B$73</f>
        <v>2048.0222168402152</v>
      </c>
      <c r="AN21" s="100">
        <f>'低情景（2001-2060, 2020RMB）'!AN21*$B$73</f>
        <v>2061.1656404184737</v>
      </c>
      <c r="AO21" s="66">
        <f>'低情景（2001-2060, 2020RMB）'!AO21*$B$73</f>
        <v>2071.3386533735847</v>
      </c>
      <c r="AP21" s="100">
        <f>'低情景（2001-2060, 2020RMB）'!AP21*$B$73</f>
        <v>2078.7351179950001</v>
      </c>
      <c r="AQ21" s="100">
        <f>'低情景（2001-2060, 2020RMB）'!AQ21*$B$73</f>
        <v>2083.5641076672487</v>
      </c>
      <c r="AR21" s="100">
        <f>'低情景（2001-2060, 2020RMB）'!AR21*$B$73</f>
        <v>2086.0470331950323</v>
      </c>
      <c r="AS21" s="100">
        <f>'低情景（2001-2060, 2020RMB）'!AS21*$B$73</f>
        <v>2086.414930167492</v>
      </c>
      <c r="AT21" s="100">
        <f>'低情景（2001-2060, 2020RMB）'!AT21*$B$73</f>
        <v>2084.9059460293661</v>
      </c>
      <c r="AU21" s="65">
        <f>'低情景（2001-2060, 2020RMB）'!AU21*$B$73</f>
        <v>2081.7630577425621</v>
      </c>
      <c r="AV21" s="100">
        <f>'低情景（2001-2060, 2020RMB）'!AV21*$B$73</f>
        <v>2077.2320435478709</v>
      </c>
      <c r="AW21" s="100">
        <f>'低情景（2001-2060, 2020RMB）'!AW21*$B$73</f>
        <v>2071.5597255551525</v>
      </c>
      <c r="AX21" s="100">
        <f>'低情景（2001-2060, 2020RMB）'!AX21*$B$73</f>
        <v>2064.992493837975</v>
      </c>
      <c r="AY21" s="66">
        <f>'低情景（2001-2060, 2020RMB）'!AY21*$B$73</f>
        <v>2057.7751174859468</v>
      </c>
      <c r="AZ21" s="65">
        <f>'低情景（2001-2060, 2020RMB）'!AZ21*$B$73</f>
        <v>2050.1498437371715</v>
      </c>
      <c r="BA21" s="100">
        <f>'低情景（2001-2060, 2020RMB）'!BA21*$B$73</f>
        <v>2042.3557829100976</v>
      </c>
      <c r="BB21" s="100">
        <f>'低情景（2001-2060, 2020RMB）'!BB21*$B$73</f>
        <v>2034.6285743854742</v>
      </c>
      <c r="BC21" s="100">
        <f>'低情景（2001-2060, 2020RMB）'!BC21*$B$73</f>
        <v>2027.2003273478015</v>
      </c>
      <c r="BD21" s="66">
        <f>'低情景（2001-2060, 2020RMB）'!BD21*$B$73</f>
        <v>2020.2998293574219</v>
      </c>
      <c r="BE21" s="100">
        <f>'低情景（2001-2060, 2020RMB）'!BE21*$B$73</f>
        <v>2014.1530160611176</v>
      </c>
      <c r="BF21" s="100">
        <f>'低情景（2001-2060, 2020RMB）'!BF21*$B$73</f>
        <v>2008.9836964296298</v>
      </c>
      <c r="BG21" s="100">
        <f>'低情景（2001-2060, 2020RMB）'!BG21*$B$73</f>
        <v>2005.0145298083376</v>
      </c>
      <c r="BH21" s="100">
        <f>'低情景（2001-2060, 2020RMB）'!BH21*$B$73</f>
        <v>2002.4682537658357</v>
      </c>
      <c r="BI21" s="246">
        <f>'低情景（2001-2060, 2020RMB）'!BI21*$B$73</f>
        <v>2001.569165220574</v>
      </c>
    </row>
    <row r="22" spans="1:61" x14ac:dyDescent="0.2">
      <c r="A22" s="23" t="s">
        <v>75</v>
      </c>
      <c r="B22" s="53"/>
      <c r="C22" s="54"/>
      <c r="D22" s="54"/>
      <c r="E22" s="54"/>
      <c r="F22" s="55"/>
      <c r="G22" s="53"/>
      <c r="H22" s="54"/>
      <c r="I22" s="54">
        <f>'低情景（2001-2060, 2020RMB）'!I22*$B$73</f>
        <v>391.28880568769222</v>
      </c>
      <c r="J22" s="54">
        <f>'低情景（2001-2060, 2020RMB）'!J22*$B$73</f>
        <v>423.21858349686204</v>
      </c>
      <c r="K22" s="55">
        <f>'低情景（2001-2060, 2020RMB）'!K22*$B$73</f>
        <v>473.46484150296209</v>
      </c>
      <c r="L22" s="53">
        <f>'低情景（2001-2060, 2020RMB）'!L22*$B$73</f>
        <v>532.73845955027809</v>
      </c>
      <c r="M22" s="54">
        <f>'低情景（2001-2060, 2020RMB）'!M22*$B$73</f>
        <v>567.00897566965182</v>
      </c>
      <c r="N22" s="54">
        <f>'低情景（2001-2060, 2020RMB）'!N22*$B$73</f>
        <v>592.50008564898212</v>
      </c>
      <c r="O22" s="54">
        <f>'低情景（2001-2060, 2020RMB）'!O22*$B$73</f>
        <v>616.898584911184</v>
      </c>
      <c r="P22" s="54">
        <f>'低情景（2001-2060, 2020RMB）'!P22*$B$73</f>
        <v>629.15051844987215</v>
      </c>
      <c r="Q22" s="53">
        <f>'低情景（2001-2060, 2020RMB）'!Q22*$B$73</f>
        <v>668.00872114290121</v>
      </c>
      <c r="R22" s="54">
        <f>'低情景（2001-2060, 2020RMB）'!R22*$B$73</f>
        <v>737.69629270652126</v>
      </c>
      <c r="S22" s="54">
        <f>'低情景（2001-2060, 2020RMB）'!S22*$B$73</f>
        <v>783.73618171684529</v>
      </c>
      <c r="T22" s="54">
        <f>'低情景（2001-2060, 2020RMB）'!T22*$B$73</f>
        <v>795.70204914280976</v>
      </c>
      <c r="U22" s="55">
        <f>'低情景（2001-2060, 2020RMB）'!U22*$B$73</f>
        <v>781.27991692211458</v>
      </c>
      <c r="V22" s="54">
        <f>'低情景（2001-2060, 2020RMB）'!V22*$B$73</f>
        <v>878.53711842257519</v>
      </c>
      <c r="W22" s="103">
        <f>'低情景（2001-2060, 2020RMB）'!W22*$B$73</f>
        <v>912.97236037763207</v>
      </c>
      <c r="X22" s="100">
        <f>'低情景（2001-2060, 2020RMB）'!X22*$B$73</f>
        <v>919.69062152339643</v>
      </c>
      <c r="Y22" s="100">
        <f>'低情景（2001-2060, 2020RMB）'!Y22*$B$73</f>
        <v>937.1280300302418</v>
      </c>
      <c r="Z22" s="100">
        <f>'低情景（2001-2060, 2020RMB）'!Z22*$B$73</f>
        <v>961.24992647670024</v>
      </c>
      <c r="AA22" s="65">
        <f>'低情景（2001-2060, 2020RMB）'!AA22*$B$73</f>
        <v>988.48345885038304</v>
      </c>
      <c r="AB22" s="100">
        <f>'低情景（2001-2060, 2020RMB）'!AB22*$B$73</f>
        <v>1017.7634284966372</v>
      </c>
      <c r="AC22" s="100">
        <f>'低情景（2001-2060, 2020RMB）'!AC22*$B$73</f>
        <v>1048.6379538392634</v>
      </c>
      <c r="AD22" s="100">
        <f>'低情景（2001-2060, 2020RMB）'!AD22*$B$73</f>
        <v>1080.5939889198955</v>
      </c>
      <c r="AE22" s="66">
        <f>'低情景（2001-2060, 2020RMB）'!AE22*$B$73</f>
        <v>1113.0501032177917</v>
      </c>
      <c r="AF22" s="100">
        <f>'低情景（2001-2060, 2020RMB）'!AF22*$B$73</f>
        <v>1145.4309160574517</v>
      </c>
      <c r="AG22" s="100">
        <f>'低情景（2001-2060, 2020RMB）'!AG22*$B$73</f>
        <v>1177.4201254973684</v>
      </c>
      <c r="AH22" s="100">
        <f>'低情景（2001-2060, 2020RMB）'!AH22*$B$73</f>
        <v>1208.7558916673859</v>
      </c>
      <c r="AI22" s="100">
        <f>'低情景（2001-2060, 2020RMB）'!AI22*$B$73</f>
        <v>1239.157687832294</v>
      </c>
      <c r="AJ22" s="245">
        <f>'低情景（2001-2060, 2020RMB）'!AJ22*$B$73</f>
        <v>1268.3280510228776</v>
      </c>
      <c r="AK22" s="65">
        <f>'低情景（2001-2060, 2020RMB）'!AK22*$B$73</f>
        <v>1296.0008511770557</v>
      </c>
      <c r="AL22" s="100">
        <f>'低情景（2001-2060, 2020RMB）'!AL22*$B$73</f>
        <v>1322.0893788253547</v>
      </c>
      <c r="AM22" s="100">
        <f>'低情景（2001-2060, 2020RMB）'!AM22*$B$73</f>
        <v>1346.5632220131263</v>
      </c>
      <c r="AN22" s="100">
        <f>'低情景（2001-2060, 2020RMB）'!AN22*$B$73</f>
        <v>1369.4041707552385</v>
      </c>
      <c r="AO22" s="66">
        <f>'低情景（2001-2060, 2020RMB）'!AO22*$B$73</f>
        <v>1390.6059125434185</v>
      </c>
      <c r="AP22" s="100">
        <f>'低情景（2001-2060, 2020RMB）'!AP22*$B$73</f>
        <v>1410.1736230361473</v>
      </c>
      <c r="AQ22" s="100">
        <f>'低情景（2001-2060, 2020RMB）'!AQ22*$B$73</f>
        <v>1428.1234654270795</v>
      </c>
      <c r="AR22" s="100">
        <f>'低情景（2001-2060, 2020RMB）'!AR22*$B$73</f>
        <v>1444.4820125156525</v>
      </c>
      <c r="AS22" s="100">
        <f>'低情景（2001-2060, 2020RMB）'!AS22*$B$73</f>
        <v>1459.2856057230563</v>
      </c>
      <c r="AT22" s="100">
        <f>'低情景（2001-2060, 2020RMB）'!AT22*$B$73</f>
        <v>1472.579665233859</v>
      </c>
      <c r="AU22" s="65">
        <f>'低情景（2001-2060, 2020RMB）'!AU22*$B$73</f>
        <v>1484.4179651288759</v>
      </c>
      <c r="AV22" s="100">
        <f>'低情景（2001-2060, 2020RMB）'!AV22*$B$73</f>
        <v>1494.861886842609</v>
      </c>
      <c r="AW22" s="100">
        <f>'低情景（2001-2060, 2020RMB）'!AW22*$B$73</f>
        <v>1503.9796635637015</v>
      </c>
      <c r="AX22" s="100">
        <f>'低情景（2001-2060, 2020RMB）'!AX22*$B$73</f>
        <v>1511.8456273359893</v>
      </c>
      <c r="AY22" s="66">
        <f>'低情景（2001-2060, 2020RMB）'!AY22*$B$73</f>
        <v>1518.5394696468613</v>
      </c>
      <c r="AZ22" s="65">
        <f>'低情景（2001-2060, 2020RMB）'!AZ22*$B$73</f>
        <v>1524.1455252427454</v>
      </c>
      <c r="BA22" s="100">
        <f>'低情景（2001-2060, 2020RMB）'!BA22*$B$73</f>
        <v>1528.7520878221387</v>
      </c>
      <c r="BB22" s="100">
        <f>'低情景（2001-2060, 2020RMB）'!BB22*$B$73</f>
        <v>1532.4507651537058</v>
      </c>
      <c r="BC22" s="100">
        <f>'低情景（2001-2060, 2020RMB）'!BC22*$B$73</f>
        <v>1535.3358800786057</v>
      </c>
      <c r="BD22" s="66">
        <f>'低情景（2001-2060, 2020RMB）'!BD22*$B$73</f>
        <v>1537.503922805535</v>
      </c>
      <c r="BE22" s="100">
        <f>'低情景（2001-2060, 2020RMB）'!BE22*$B$73</f>
        <v>1539.0530589147875</v>
      </c>
      <c r="BF22" s="100">
        <f>'低情景（2001-2060, 2020RMB）'!BF22*$B$73</f>
        <v>1540.0826965712372</v>
      </c>
      <c r="BG22" s="100">
        <f>'低情景（2001-2060, 2020RMB）'!BG22*$B$73</f>
        <v>1540.6931156193612</v>
      </c>
      <c r="BH22" s="100">
        <f>'低情景（2001-2060, 2020RMB）'!BH22*$B$73</f>
        <v>1540.9851605071485</v>
      </c>
      <c r="BI22" s="246">
        <f>'低情景（2001-2060, 2020RMB）'!BI22*$B$73</f>
        <v>1541.0599983687807</v>
      </c>
    </row>
    <row r="23" spans="1:61" x14ac:dyDescent="0.2">
      <c r="A23" s="23" t="s">
        <v>116</v>
      </c>
      <c r="B23" s="53"/>
      <c r="C23" s="54"/>
      <c r="D23" s="54"/>
      <c r="E23" s="54"/>
      <c r="F23" s="55"/>
      <c r="G23" s="53"/>
      <c r="H23" s="54"/>
      <c r="I23" s="54">
        <f>'低情景（2001-2060, 2020RMB）'!I23*$B$73</f>
        <v>416.04114103076466</v>
      </c>
      <c r="J23" s="54">
        <f>'低情景（2001-2060, 2020RMB）'!J23*$B$73</f>
        <v>451.96266195450079</v>
      </c>
      <c r="K23" s="55">
        <f>'低情景（2001-2060, 2020RMB）'!K23*$B$73</f>
        <v>502.98809016179717</v>
      </c>
      <c r="L23" s="53">
        <f>'低情景（2001-2060, 2020RMB）'!L23*$B$73</f>
        <v>574.6573651611958</v>
      </c>
      <c r="M23" s="54">
        <f>'低情景（2001-2060, 2020RMB）'!M23*$B$73</f>
        <v>615.45397266684449</v>
      </c>
      <c r="N23" s="54">
        <f>'低情景（2001-2060, 2020RMB）'!N23*$B$73</f>
        <v>644.29234645209567</v>
      </c>
      <c r="O23" s="54">
        <f>'低情景（2001-2060, 2020RMB）'!O23*$B$73</f>
        <v>657.85186687048679</v>
      </c>
      <c r="P23" s="54">
        <f>'低情景（2001-2060, 2020RMB）'!P23*$B$73</f>
        <v>672.16537230123561</v>
      </c>
      <c r="Q23" s="53">
        <f>'低情景（2001-2060, 2020RMB）'!Q23*$B$73</f>
        <v>708.43265072745317</v>
      </c>
      <c r="R23" s="54">
        <f>'低情景（2001-2060, 2020RMB）'!R23*$B$73</f>
        <v>782.33730119535221</v>
      </c>
      <c r="S23" s="54">
        <f>'低情景（2001-2060, 2020RMB）'!S23*$B$73</f>
        <v>835.83708420068547</v>
      </c>
      <c r="T23" s="54">
        <f>'低情景（2001-2060, 2020RMB）'!T23*$B$73</f>
        <v>855.85139170274385</v>
      </c>
      <c r="U23" s="55">
        <f>'低情景（2001-2060, 2020RMB）'!U23*$B$73</f>
        <v>805.56639983284151</v>
      </c>
      <c r="V23" s="54">
        <f>'低情景（2001-2060, 2020RMB）'!V23*$B$73</f>
        <v>927.65431597354814</v>
      </c>
      <c r="W23" s="54">
        <f>'低情景（2001-2060, 2020RMB）'!W23*$B$73</f>
        <v>1001.7083980576186</v>
      </c>
      <c r="X23" s="100">
        <f>'低情景（2001-2060, 2020RMB）'!X23*$B$73</f>
        <v>1013.8428970156083</v>
      </c>
      <c r="Y23" s="100">
        <f>'低情景（2001-2060, 2020RMB）'!Y23*$B$73</f>
        <v>1044.6887949030256</v>
      </c>
      <c r="Z23" s="100">
        <f>'低情景（2001-2060, 2020RMB）'!Z23*$B$73</f>
        <v>1085.8816156891467</v>
      </c>
      <c r="AA23" s="65">
        <f>'低情景（2001-2060, 2020RMB）'!AA23*$B$73</f>
        <v>1129.836514478056</v>
      </c>
      <c r="AB23" s="100">
        <f>'低情景（2001-2060, 2020RMB）'!AB23*$B$73</f>
        <v>1174.9205391758601</v>
      </c>
      <c r="AC23" s="100">
        <f>'低情景（2001-2060, 2020RMB）'!AC23*$B$73</f>
        <v>1221.0945655391836</v>
      </c>
      <c r="AD23" s="100">
        <f>'低情景（2001-2060, 2020RMB）'!AD23*$B$73</f>
        <v>1268.3121797068623</v>
      </c>
      <c r="AE23" s="66">
        <f>'低情景（2001-2060, 2020RMB）'!AE23*$B$73</f>
        <v>1316.5193265260843</v>
      </c>
      <c r="AF23" s="100">
        <f>'低情景（2001-2060, 2020RMB）'!AF23*$B$73</f>
        <v>1365.6308195825156</v>
      </c>
      <c r="AG23" s="100">
        <f>'低情景（2001-2060, 2020RMB）'!AG23*$B$73</f>
        <v>1415.4537844186862</v>
      </c>
      <c r="AH23" s="100">
        <f>'低情景（2001-2060, 2020RMB）'!AH23*$B$73</f>
        <v>1465.7447459742966</v>
      </c>
      <c r="AI23" s="100">
        <f>'低情景（2001-2060, 2020RMB）'!AI23*$B$73</f>
        <v>1516.230468884771</v>
      </c>
      <c r="AJ23" s="245">
        <f>'低情景（2001-2060, 2020RMB）'!AJ23*$B$73</f>
        <v>1566.6077403582099</v>
      </c>
      <c r="AK23" s="65">
        <f>'低情景（2001-2060, 2020RMB）'!AK23*$B$73</f>
        <v>1616.5790017701652</v>
      </c>
      <c r="AL23" s="100">
        <f>'低情景（2001-2060, 2020RMB）'!AL23*$B$73</f>
        <v>1665.9678320176881</v>
      </c>
      <c r="AM23" s="100">
        <f>'低情景（2001-2060, 2020RMB）'!AM23*$B$73</f>
        <v>1714.629085820641</v>
      </c>
      <c r="AN23" s="100">
        <f>'低情景（2001-2060, 2020RMB）'!AN23*$B$73</f>
        <v>1762.4164710705472</v>
      </c>
      <c r="AO23" s="66">
        <f>'低情景（2001-2060, 2020RMB）'!AO23*$B$73</f>
        <v>1809.1832779269198</v>
      </c>
      <c r="AP23" s="100">
        <f>'低情景（2001-2060, 2020RMB）'!AP23*$B$73</f>
        <v>1854.7831284460904</v>
      </c>
      <c r="AQ23" s="100">
        <f>'低情景（2001-2060, 2020RMB）'!AQ23*$B$73</f>
        <v>1899.0707413913183</v>
      </c>
      <c r="AR23" s="100">
        <f>'低情景（2001-2060, 2020RMB）'!AR23*$B$73</f>
        <v>1941.9027066205181</v>
      </c>
      <c r="AS23" s="100">
        <f>'低情景（2001-2060, 2020RMB）'!AS23*$B$73</f>
        <v>1983.138263248178</v>
      </c>
      <c r="AT23" s="100">
        <f>'低情景（2001-2060, 2020RMB）'!AT23*$B$73</f>
        <v>2022.6400756348446</v>
      </c>
      <c r="AU23" s="65">
        <f>'低情景（2001-2060, 2020RMB）'!AU23*$B$73</f>
        <v>2060.2750011728231</v>
      </c>
      <c r="AV23" s="100">
        <f>'低情景（2001-2060, 2020RMB）'!AV23*$B$73</f>
        <v>2095.9148438128695</v>
      </c>
      <c r="AW23" s="100">
        <f>'低情景（2001-2060, 2020RMB）'!AW23*$B$73</f>
        <v>2129.4370873148409</v>
      </c>
      <c r="AX23" s="100">
        <f>'低情景（2001-2060, 2020RMB）'!AX23*$B$73</f>
        <v>2160.7256023053546</v>
      </c>
      <c r="AY23" s="66">
        <f>'低情景（2001-2060, 2020RMB）'!AY23*$B$73</f>
        <v>2189.6713213879357</v>
      </c>
      <c r="AZ23" s="65">
        <f>'低情景（2001-2060, 2020RMB）'!AZ23*$B$73</f>
        <v>2216.1728767737995</v>
      </c>
      <c r="BA23" s="100">
        <f>'低情景（2001-2060, 2020RMB）'!BA23*$B$73</f>
        <v>2240.137195182996</v>
      </c>
      <c r="BB23" s="100">
        <f>'低情景（2001-2060, 2020RMB）'!BB23*$B$73</f>
        <v>2261.4800451029964</v>
      </c>
      <c r="BC23" s="100">
        <f>'低情景（2001-2060, 2020RMB）'!BC23*$B$73</f>
        <v>2280.1265318817132</v>
      </c>
      <c r="BD23" s="66">
        <f>'低情景（2001-2060, 2020RMB）'!BD23*$B$73</f>
        <v>2296.0115365698675</v>
      </c>
      <c r="BE23" s="100">
        <f>'低情景（2001-2060, 2020RMB）'!BE23*$B$73</f>
        <v>2309.0800949091549</v>
      </c>
      <c r="BF23" s="100">
        <f>'低情景（2001-2060, 2020RMB）'!BF23*$B$73</f>
        <v>2319.2877133821189</v>
      </c>
      <c r="BG23" s="100">
        <f>'低情景（2001-2060, 2020RMB）'!BG23*$B$73</f>
        <v>2326.6006197913939</v>
      </c>
      <c r="BH23" s="100">
        <f>'低情景（2001-2060, 2020RMB）'!BH23*$B$73</f>
        <v>2330.9959464135213</v>
      </c>
      <c r="BI23" s="246">
        <f>'低情景（2001-2060, 2020RMB）'!BI23*$B$73</f>
        <v>2332.4618443694958</v>
      </c>
    </row>
    <row r="24" spans="1:61" x14ac:dyDescent="0.2">
      <c r="A24" s="23" t="s">
        <v>117</v>
      </c>
      <c r="B24" s="53"/>
      <c r="C24" s="54"/>
      <c r="D24" s="54"/>
      <c r="E24" s="54"/>
      <c r="F24" s="55"/>
      <c r="G24" s="53"/>
      <c r="H24" s="54"/>
      <c r="I24" s="54">
        <f>'低情景（2001-2060, 2020RMB）'!I24*$B$73</f>
        <v>814.11627430874023</v>
      </c>
      <c r="J24" s="54">
        <f>'低情景（2001-2060, 2020RMB）'!J24*$B$73</f>
        <v>835.01707948040792</v>
      </c>
      <c r="K24" s="55">
        <f>'低情景（2001-2060, 2020RMB）'!K24*$B$73</f>
        <v>907.39414275234458</v>
      </c>
      <c r="L24" s="53">
        <f>'低情景（2001-2060, 2020RMB）'!L24*$B$73</f>
        <v>981.75649437877132</v>
      </c>
      <c r="M24" s="54">
        <f>'低情景（2001-2060, 2020RMB）'!M24*$B$73</f>
        <v>1021.5462277456062</v>
      </c>
      <c r="N24" s="54">
        <f>'低情景（2001-2060, 2020RMB）'!N24*$B$73</f>
        <v>1040.3000235379272</v>
      </c>
      <c r="O24" s="54">
        <f>'低情景（2001-2060, 2020RMB）'!O24*$B$73</f>
        <v>1079.148969615429</v>
      </c>
      <c r="P24" s="54">
        <f>'低情景（2001-2060, 2020RMB）'!P24*$B$73</f>
        <v>1058.6057770282716</v>
      </c>
      <c r="Q24" s="53">
        <f>'低情景（2001-2060, 2020RMB）'!Q24*$B$73</f>
        <v>947.33214392277785</v>
      </c>
      <c r="R24" s="54">
        <f>'低情景（2001-2060, 2020RMB）'!R24*$B$73</f>
        <v>992.46075246780401</v>
      </c>
      <c r="S24" s="54">
        <f>'低情景（2001-2060, 2020RMB）'!S24*$B$73</f>
        <v>1047.4832402189634</v>
      </c>
      <c r="T24" s="54">
        <f>'低情景（2001-2060, 2020RMB）'!T24*$B$73</f>
        <v>1062.4659761973628</v>
      </c>
      <c r="U24" s="55">
        <f>'低情景（2001-2060, 2020RMB）'!U24*$B$73</f>
        <v>1060.6811984790204</v>
      </c>
      <c r="V24" s="54">
        <f>'低情景（2001-2060, 2020RMB）'!V24*$B$73</f>
        <v>1143.0228686473731</v>
      </c>
      <c r="W24" s="54">
        <f>'低情景（2001-2060, 2020RMB）'!W24*$B$73</f>
        <v>1242.3975261070618</v>
      </c>
      <c r="X24" s="100">
        <f>'低情景（2001-2060, 2020RMB）'!X24*$B$73</f>
        <v>1251.2401457519513</v>
      </c>
      <c r="Y24" s="100">
        <f>'低情景（2001-2060, 2020RMB）'!Y24*$B$73</f>
        <v>1274.3107838608219</v>
      </c>
      <c r="Z24" s="100">
        <f>'低情景（2001-2060, 2020RMB）'!Z24*$B$73</f>
        <v>1306.4905104505519</v>
      </c>
      <c r="AA24" s="65">
        <f>'低情景（2001-2060, 2020RMB）'!AA24*$B$73</f>
        <v>1343.2504144361585</v>
      </c>
      <c r="AB24" s="100">
        <f>'低情景（2001-2060, 2020RMB）'!AB24*$B$73</f>
        <v>1383.1812923721175</v>
      </c>
      <c r="AC24" s="100">
        <f>'低情景（2001-2060, 2020RMB）'!AC24*$B$73</f>
        <v>1425.6279409359533</v>
      </c>
      <c r="AD24" s="100">
        <f>'低情景（2001-2060, 2020RMB）'!AD24*$B$73</f>
        <v>1469.8459794922849</v>
      </c>
      <c r="AE24" s="66">
        <f>'低情景（2001-2060, 2020RMB）'!AE24*$B$73</f>
        <v>1514.9893033775854</v>
      </c>
      <c r="AF24" s="100">
        <f>'低情景（2001-2060, 2020RMB）'!AF24*$B$73</f>
        <v>1560.2291122103422</v>
      </c>
      <c r="AG24" s="100">
        <f>'低情景（2001-2060, 2020RMB）'!AG24*$B$73</f>
        <v>1605.1617813159476</v>
      </c>
      <c r="AH24" s="100">
        <f>'低情景（2001-2060, 2020RMB）'!AH24*$B$73</f>
        <v>1649.4790861455426</v>
      </c>
      <c r="AI24" s="100">
        <f>'低情景（2001-2060, 2020RMB）'!AI24*$B$73</f>
        <v>1692.8494301407286</v>
      </c>
      <c r="AJ24" s="245">
        <f>'低情景（2001-2060, 2020RMB）'!AJ24*$B$73</f>
        <v>1734.919432563519</v>
      </c>
      <c r="AK24" s="65">
        <f>'低情景（2001-2060, 2020RMB）'!AK24*$B$73</f>
        <v>1775.3666440053187</v>
      </c>
      <c r="AL24" s="100">
        <f>'低情景（2001-2060, 2020RMB）'!AL24*$B$73</f>
        <v>1814.0627061537596</v>
      </c>
      <c r="AM24" s="100">
        <f>'低情景（2001-2060, 2020RMB）'!AM24*$B$73</f>
        <v>1850.9390397693542</v>
      </c>
      <c r="AN24" s="100">
        <f>'低情景（2001-2060, 2020RMB）'!AN24*$B$73</f>
        <v>1885.9388380360367</v>
      </c>
      <c r="AO24" s="66">
        <f>'低情景（2001-2060, 2020RMB）'!AO24*$B$73</f>
        <v>1919.0171136531822</v>
      </c>
      <c r="AP24" s="100">
        <f>'低情景（2001-2060, 2020RMB）'!AP24*$B$73</f>
        <v>1950.1406401629758</v>
      </c>
      <c r="AQ24" s="100">
        <f>'低情景（2001-2060, 2020RMB）'!AQ24*$B$73</f>
        <v>1979.2877942267896</v>
      </c>
      <c r="AR24" s="100">
        <f>'低情景（2001-2060, 2020RMB）'!AR24*$B$73</f>
        <v>2006.4483065220584</v>
      </c>
      <c r="AS24" s="100">
        <f>'低情景（2001-2060, 2020RMB）'!AS24*$B$73</f>
        <v>2031.6229297002128</v>
      </c>
      <c r="AT24" s="100">
        <f>'低情景（2001-2060, 2020RMB）'!AT24*$B$73</f>
        <v>2054.8230324275987</v>
      </c>
      <c r="AU24" s="65">
        <f>'低情景（2001-2060, 2020RMB）'!AU24*$B$73</f>
        <v>2076.0701289300846</v>
      </c>
      <c r="AV24" s="100">
        <f>'低情景（2001-2060, 2020RMB）'!AV24*$B$73</f>
        <v>2095.3953536866356</v>
      </c>
      <c r="AW24" s="100">
        <f>'低情景（2001-2060, 2020RMB）'!AW24*$B$73</f>
        <v>2112.8388909788096</v>
      </c>
      <c r="AX24" s="100">
        <f>'低情景（2001-2060, 2020RMB）'!AX24*$B$73</f>
        <v>2128.4493689154401</v>
      </c>
      <c r="AY24" s="66">
        <f>'低情景（2001-2060, 2020RMB）'!AY24*$B$73</f>
        <v>2142.2832273297477</v>
      </c>
      <c r="AZ24" s="65">
        <f>'低情景（2001-2060, 2020RMB）'!AZ24*$B$73</f>
        <v>2154.4040686070844</v>
      </c>
      <c r="BA24" s="100">
        <f>'低情景（2001-2060, 2020RMB）'!BA24*$B$73</f>
        <v>2164.8820000616124</v>
      </c>
      <c r="BB24" s="100">
        <f>'低情景（2001-2060, 2020RMB）'!BB24*$B$73</f>
        <v>2173.7929759586173</v>
      </c>
      <c r="BC24" s="100">
        <f>'低情景（2001-2060, 2020RMB）'!BC24*$B$73</f>
        <v>2181.2181466914326</v>
      </c>
      <c r="BD24" s="66">
        <f>'低情景（2001-2060, 2020RMB）'!BD24*$B$73</f>
        <v>2187.2432219872439</v>
      </c>
      <c r="BE24" s="100">
        <f>'低情景（2001-2060, 2020RMB）'!BE24*$B$73</f>
        <v>2191.9578543488033</v>
      </c>
      <c r="BF24" s="100">
        <f>'低情景（2001-2060, 2020RMB）'!BF24*$B$73</f>
        <v>2195.4550482555055</v>
      </c>
      <c r="BG24" s="100">
        <f>'低情景（2001-2060, 2020RMB）'!BG24*$B$73</f>
        <v>2197.8305999613258</v>
      </c>
      <c r="BH24" s="100">
        <f>'低情景（2001-2060, 2020RMB）'!BH24*$B$73</f>
        <v>2199.1825720508741</v>
      </c>
      <c r="BI24" s="246">
        <f>'低情景（2001-2060, 2020RMB）'!BI24*$B$73</f>
        <v>2199.6108062602775</v>
      </c>
    </row>
    <row r="25" spans="1:61" x14ac:dyDescent="0.2">
      <c r="A25" s="23" t="s">
        <v>78</v>
      </c>
      <c r="B25" s="53"/>
      <c r="C25" s="54"/>
      <c r="D25" s="54"/>
      <c r="E25" s="54"/>
      <c r="F25" s="55"/>
      <c r="G25" s="53"/>
      <c r="H25" s="54"/>
      <c r="I25" s="54">
        <f>'低情景（2001-2060, 2020RMB）'!I25*$B$73</f>
        <v>777.95991739521935</v>
      </c>
      <c r="J25" s="54">
        <f>'低情景（2001-2060, 2020RMB）'!J25*$B$73</f>
        <v>800.14486261054606</v>
      </c>
      <c r="K25" s="55">
        <f>'低情景（2001-2060, 2020RMB）'!K25*$B$73</f>
        <v>867.16819741371125</v>
      </c>
      <c r="L25" s="53">
        <f>'低情景（2001-2060, 2020RMB）'!L25*$B$73</f>
        <v>902.40443183874095</v>
      </c>
      <c r="M25" s="54">
        <f>'低情景（2001-2060, 2020RMB）'!M25*$B$73</f>
        <v>963.89151239458693</v>
      </c>
      <c r="N25" s="54">
        <f>'低情景（2001-2060, 2020RMB）'!N25*$B$73</f>
        <v>995.32175969285993</v>
      </c>
      <c r="O25" s="54">
        <f>'低情景（2001-2060, 2020RMB）'!O25*$B$73</f>
        <v>1018.1773917073065</v>
      </c>
      <c r="P25" s="54">
        <f>'低情景（2001-2060, 2020RMB）'!P25*$B$73</f>
        <v>1033.569172982455</v>
      </c>
      <c r="Q25" s="53">
        <f>'低情景（2001-2060, 2020RMB）'!Q25*$B$73</f>
        <v>1064.120195424287</v>
      </c>
      <c r="R25" s="54">
        <f>'低情景（2001-2060, 2020RMB）'!R25*$B$73</f>
        <v>1120.1978705238769</v>
      </c>
      <c r="S25" s="54">
        <f>'低情景（2001-2060, 2020RMB）'!S25*$B$73</f>
        <v>1126.5331937839655</v>
      </c>
      <c r="T25" s="54">
        <f>'低情景（2001-2060, 2020RMB）'!T25*$B$73</f>
        <v>1100.2861515096881</v>
      </c>
      <c r="U25" s="55">
        <f>'低情景（2001-2060, 2020RMB）'!U25*$B$73</f>
        <v>1071.8283979331518</v>
      </c>
      <c r="V25" s="54">
        <f>'低情景（2001-2060, 2020RMB）'!V25*$B$73</f>
        <v>1131.5999339945606</v>
      </c>
      <c r="W25" s="54">
        <f>'低情景（2001-2060, 2020RMB）'!W25*$B$73</f>
        <v>1118.4784851316513</v>
      </c>
      <c r="X25" s="100">
        <f>'低情景（2001-2060, 2020RMB）'!X25*$B$73</f>
        <v>1115.7411722049833</v>
      </c>
      <c r="Y25" s="100">
        <f>'低情景（2001-2060, 2020RMB）'!Y25*$B$73</f>
        <v>1110.6006101760286</v>
      </c>
      <c r="Z25" s="100">
        <f>'低情景（2001-2060, 2020RMB）'!Z25*$B$73</f>
        <v>1107.6216607341951</v>
      </c>
      <c r="AA25" s="65">
        <f>'低情景（2001-2060, 2020RMB）'!AA25*$B$73</f>
        <v>1110.1887379239888</v>
      </c>
      <c r="AB25" s="100">
        <f>'低情景（2001-2060, 2020RMB）'!AB25*$B$73</f>
        <v>1117.1615996666903</v>
      </c>
      <c r="AC25" s="100">
        <f>'低情景（2001-2060, 2020RMB）'!AC25*$B$73</f>
        <v>1126.2718917349096</v>
      </c>
      <c r="AD25" s="100">
        <f>'低情景（2001-2060, 2020RMB）'!AD25*$B$73</f>
        <v>1135.20113435402</v>
      </c>
      <c r="AE25" s="66">
        <f>'低情景（2001-2060, 2020RMB）'!AE25*$B$73</f>
        <v>1141.5606013668794</v>
      </c>
      <c r="AF25" s="100">
        <f>'低情景（2001-2060, 2020RMB）'!AF25*$B$73</f>
        <v>1143.4792224758278</v>
      </c>
      <c r="AG25" s="100">
        <f>'低情景（2001-2060, 2020RMB）'!AG25*$B$73</f>
        <v>1141.3439163786863</v>
      </c>
      <c r="AH25" s="100">
        <f>'低情景（2001-2060, 2020RMB）'!AH25*$B$73</f>
        <v>1136.1399301055269</v>
      </c>
      <c r="AI25" s="100">
        <f>'低情景（2001-2060, 2020RMB）'!AI25*$B$73</f>
        <v>1128.8656646001939</v>
      </c>
      <c r="AJ25" s="245">
        <f>'低情景（2001-2060, 2020RMB）'!AJ25*$B$73</f>
        <v>1120.5105482234217</v>
      </c>
      <c r="AK25" s="65">
        <f>'低情景（2001-2060, 2020RMB）'!AK25*$B$73</f>
        <v>1111.8912617795952</v>
      </c>
      <c r="AL25" s="100">
        <f>'低情景（2001-2060, 2020RMB）'!AL25*$B$73</f>
        <v>1103.2048267022103</v>
      </c>
      <c r="AM25" s="100">
        <f>'低情景（2001-2060, 2020RMB）'!AM25*$B$73</f>
        <v>1094.49449188532</v>
      </c>
      <c r="AN25" s="100">
        <f>'低情景（2001-2060, 2020RMB）'!AN25*$B$73</f>
        <v>1085.8022092167844</v>
      </c>
      <c r="AO25" s="66">
        <f>'低情景（2001-2060, 2020RMB）'!AO25*$B$73</f>
        <v>1077.1686321826694</v>
      </c>
      <c r="AP25" s="100">
        <f>'低情景（2001-2060, 2020RMB）'!AP25*$B$73</f>
        <v>1068.6331300565703</v>
      </c>
      <c r="AQ25" s="100">
        <f>'低情景（2001-2060, 2020RMB）'!AQ25*$B$73</f>
        <v>1060.2338168337212</v>
      </c>
      <c r="AR25" s="100">
        <f>'低情景（2001-2060, 2020RMB）'!AR25*$B$73</f>
        <v>1052.0075940918462</v>
      </c>
      <c r="AS25" s="100">
        <f>'低情景（2001-2060, 2020RMB）'!AS25*$B$73</f>
        <v>1043.9902069978234</v>
      </c>
      <c r="AT25" s="100">
        <f>'低情景（2001-2060, 2020RMB）'!AT25*$B$73</f>
        <v>1036.2163127293338</v>
      </c>
      <c r="AU25" s="65">
        <f>'低情景（2001-2060, 2020RMB）'!AU25*$B$73</f>
        <v>1028.7195606436926</v>
      </c>
      <c r="AV25" s="100">
        <f>'低情景（2001-2060, 2020RMB）'!AV25*$B$73</f>
        <v>1021.5326835998665</v>
      </c>
      <c r="AW25" s="100">
        <f>'低情景（2001-2060, 2020RMB）'!AW25*$B$73</f>
        <v>1014.687599924644</v>
      </c>
      <c r="AX25" s="100">
        <f>'低情景（2001-2060, 2020RMB）'!AX25*$B$73</f>
        <v>1008.2155256082901</v>
      </c>
      <c r="AY25" s="66">
        <f>'低情景（2001-2060, 2020RMB）'!AY25*$B$73</f>
        <v>1002.147096419124</v>
      </c>
      <c r="AZ25" s="65">
        <f>'低情景（2001-2060, 2020RMB）'!AZ25*$B$73</f>
        <v>996.5124997394189</v>
      </c>
      <c r="BA25" s="100">
        <f>'低情景（2001-2060, 2020RMB）'!BA25*$B$73</f>
        <v>991.34161604702558</v>
      </c>
      <c r="BB25" s="100">
        <f>'低情景（2001-2060, 2020RMB）'!BB25*$B$73</f>
        <v>986.66417009824727</v>
      </c>
      <c r="BC25" s="100">
        <f>'低情景（2001-2060, 2020RMB）'!BC25*$B$73</f>
        <v>982.50989200799768</v>
      </c>
      <c r="BD25" s="66">
        <f>'低情景（2001-2060, 2020RMB）'!BD25*$B$73</f>
        <v>978.90868857380929</v>
      </c>
      <c r="BE25" s="100">
        <f>'低情景（2001-2060, 2020RMB）'!BE25*$B$73</f>
        <v>975.89082535190084</v>
      </c>
      <c r="BF25" s="100">
        <f>'低情景（2001-2060, 2020RMB）'!BF25*$B$73</f>
        <v>973.48712016712489</v>
      </c>
      <c r="BG25" s="100">
        <f>'低情景（2001-2060, 2020RMB）'!BG25*$B$73</f>
        <v>971.7291489261396</v>
      </c>
      <c r="BH25" s="100">
        <f>'低情景（2001-2060, 2020RMB）'!BH25*$B$73</f>
        <v>970.64946480604544</v>
      </c>
      <c r="BI25" s="246">
        <f>'低情景（2001-2060, 2020RMB）'!BI25*$B$73</f>
        <v>970.28183211185376</v>
      </c>
    </row>
    <row r="26" spans="1:61" x14ac:dyDescent="0.2">
      <c r="A26" s="23" t="s">
        <v>79</v>
      </c>
      <c r="B26" s="53"/>
      <c r="C26" s="54"/>
      <c r="D26" s="54"/>
      <c r="E26" s="54"/>
      <c r="F26" s="55"/>
      <c r="G26" s="53"/>
      <c r="H26" s="54"/>
      <c r="I26" s="54">
        <f>'低情景（2001-2060, 2020RMB）'!I26*$B$73</f>
        <v>476.7254918794149</v>
      </c>
      <c r="J26" s="54">
        <f>'低情景（2001-2060, 2020RMB）'!J26*$B$73</f>
        <v>496.64690042756814</v>
      </c>
      <c r="K26" s="55">
        <f>'低情景（2001-2060, 2020RMB）'!K26*$B$73</f>
        <v>554.64626925052289</v>
      </c>
      <c r="L26" s="53">
        <f>'低情景（2001-2060, 2020RMB）'!L26*$B$73</f>
        <v>616.08885280120433</v>
      </c>
      <c r="M26" s="54">
        <f>'低情景（2001-2060, 2020RMB）'!M26*$B$73</f>
        <v>628.74162899988778</v>
      </c>
      <c r="N26" s="54">
        <f>'低情景（2001-2060, 2020RMB）'!N26*$B$73</f>
        <v>640.28422178339451</v>
      </c>
      <c r="O26" s="54">
        <f>'低情景（2001-2060, 2020RMB）'!O26*$B$73</f>
        <v>658.05639887173447</v>
      </c>
      <c r="P26" s="54">
        <f>'低情景（2001-2060, 2020RMB）'!P26*$B$73</f>
        <v>651.77235477871579</v>
      </c>
      <c r="Q26" s="53">
        <f>'低情景（2001-2060, 2020RMB）'!Q26*$B$73</f>
        <v>660.22500337453687</v>
      </c>
      <c r="R26" s="54">
        <f>'低情景（2001-2060, 2020RMB）'!R26*$B$73</f>
        <v>707.04711262930834</v>
      </c>
      <c r="S26" s="54">
        <f>'低情景（2001-2060, 2020RMB）'!S26*$B$73</f>
        <v>734.98204225344136</v>
      </c>
      <c r="T26" s="54">
        <f>'低情景（2001-2060, 2020RMB）'!T26*$B$73</f>
        <v>715.02314991124069</v>
      </c>
      <c r="U26" s="55">
        <f>'低情景（2001-2060, 2020RMB）'!U26*$B$73</f>
        <v>629.43608541742412</v>
      </c>
      <c r="V26" s="54">
        <f>'低情景（2001-2060, 2020RMB）'!V26*$B$73</f>
        <v>711.06790152819349</v>
      </c>
      <c r="W26" s="54">
        <f>'低情景（2001-2060, 2020RMB）'!W26*$B$73</f>
        <v>708.60132920643639</v>
      </c>
      <c r="X26" s="100">
        <f>'低情景（2001-2060, 2020RMB）'!X26*$B$73</f>
        <v>707.61627102466139</v>
      </c>
      <c r="Y26" s="100">
        <f>'低情景（2001-2060, 2020RMB）'!Y26*$B$73</f>
        <v>706.11912436262185</v>
      </c>
      <c r="Z26" s="100">
        <f>'低情景（2001-2060, 2020RMB）'!Z26*$B$73</f>
        <v>706.28727592249049</v>
      </c>
      <c r="AA26" s="65">
        <f>'低情景（2001-2060, 2020RMB）'!AA26*$B$73</f>
        <v>709.71063881129771</v>
      </c>
      <c r="AB26" s="100">
        <f>'低情景（2001-2060, 2020RMB）'!AB26*$B$73</f>
        <v>715.62986327562669</v>
      </c>
      <c r="AC26" s="100">
        <f>'低情景（2001-2060, 2020RMB）'!AC26*$B$73</f>
        <v>722.6829927266366</v>
      </c>
      <c r="AD26" s="100">
        <f>'低情景（2001-2060, 2020RMB）'!AD26*$B$73</f>
        <v>729.46504297079389</v>
      </c>
      <c r="AE26" s="66">
        <f>'低情景（2001-2060, 2020RMB）'!AE26*$B$73</f>
        <v>734.5196841049335</v>
      </c>
      <c r="AF26" s="100">
        <f>'低情景（2001-2060, 2020RMB）'!AF26*$B$73</f>
        <v>736.70458991704436</v>
      </c>
      <c r="AG26" s="100">
        <f>'低情景（2001-2060, 2020RMB）'!AG26*$B$73</f>
        <v>736.27077381237643</v>
      </c>
      <c r="AH26" s="100">
        <f>'低情景（2001-2060, 2020RMB）'!AH26*$B$73</f>
        <v>733.84258334100002</v>
      </c>
      <c r="AI26" s="100">
        <f>'低情景（2001-2060, 2020RMB）'!AI26*$B$73</f>
        <v>730.05626459891437</v>
      </c>
      <c r="AJ26" s="245">
        <f>'低情景（2001-2060, 2020RMB）'!AJ26*$B$73</f>
        <v>725.54564958956121</v>
      </c>
      <c r="AK26" s="65">
        <f>'低情景（2001-2060, 2020RMB）'!AK26*$B$73</f>
        <v>720.83593954840228</v>
      </c>
      <c r="AL26" s="100">
        <f>'低情景（2001-2060, 2020RMB）'!AL26*$B$73</f>
        <v>716.05305708407684</v>
      </c>
      <c r="AM26" s="100">
        <f>'低情景（2001-2060, 2020RMB）'!AM26*$B$73</f>
        <v>711.22373072103801</v>
      </c>
      <c r="AN26" s="100">
        <f>'低情景（2001-2060, 2020RMB）'!AN26*$B$73</f>
        <v>706.37402405486705</v>
      </c>
      <c r="AO26" s="66">
        <f>'低情景（2001-2060, 2020RMB）'!AO26*$B$73</f>
        <v>701.52932361129126</v>
      </c>
      <c r="AP26" s="100">
        <f>'低情景（2001-2060, 2020RMB）'!AP26*$B$73</f>
        <v>696.71433600111743</v>
      </c>
      <c r="AQ26" s="100">
        <f>'低情景（2001-2060, 2020RMB）'!AQ26*$B$73</f>
        <v>691.95309395536469</v>
      </c>
      <c r="AR26" s="100">
        <f>'低情景（2001-2060, 2020RMB）'!AR26*$B$73</f>
        <v>687.26897082627568</v>
      </c>
      <c r="AS26" s="100">
        <f>'低情景（2001-2060, 2020RMB）'!AS26*$B$73</f>
        <v>682.68470314992919</v>
      </c>
      <c r="AT26" s="100">
        <f>'低情景（2001-2060, 2020RMB）'!AT26*$B$73</f>
        <v>678.22242088408314</v>
      </c>
      <c r="AU26" s="65">
        <f>'低情景（2001-2060, 2020RMB）'!AU26*$B$73</f>
        <v>673.90368496027713</v>
      </c>
      <c r="AV26" s="100">
        <f>'低情景（2001-2060, 2020RMB）'!AV26*$B$73</f>
        <v>669.74953182145248</v>
      </c>
      <c r="AW26" s="100">
        <f>'低情景（2001-2060, 2020RMB）'!AW26*$B$73</f>
        <v>665.78052465511212</v>
      </c>
      <c r="AX26" s="100">
        <f>'低情景（2001-2060, 2020RMB）'!AX26*$B$73</f>
        <v>662.01681107680861</v>
      </c>
      <c r="AY26" s="66">
        <f>'低情景（2001-2060, 2020RMB）'!AY26*$B$73</f>
        <v>658.4781870693821</v>
      </c>
      <c r="AZ26" s="65">
        <f>'低情景（2001-2060, 2020RMB）'!AZ26*$B$73</f>
        <v>655.18416703947003</v>
      </c>
      <c r="BA26" s="100">
        <f>'低情景（2001-2060, 2020RMB）'!BA26*$B$73</f>
        <v>652.15405991436774</v>
      </c>
      <c r="BB26" s="100">
        <f>'低情景（2001-2060, 2020RMB）'!BB26*$B$73</f>
        <v>649.40705126939395</v>
      </c>
      <c r="BC26" s="100">
        <f>'低情景（2001-2060, 2020RMB）'!BC26*$B$73</f>
        <v>646.96229154831417</v>
      </c>
      <c r="BD26" s="66">
        <f>'低情景（2001-2060, 2020RMB）'!BD26*$B$73</f>
        <v>644.83899051778872</v>
      </c>
      <c r="BE26" s="100">
        <f>'低情景（2001-2060, 2020RMB）'!BE26*$B$73</f>
        <v>643.05651818108697</v>
      </c>
      <c r="BF26" s="100">
        <f>'低情景（2001-2060, 2020RMB）'!BF26*$B$73</f>
        <v>641.63451246745831</v>
      </c>
      <c r="BG26" s="100">
        <f>'低情景（2001-2060, 2020RMB）'!BG26*$B$73</f>
        <v>640.59299411183986</v>
      </c>
      <c r="BH26" s="100">
        <f>'低情景（2001-2060, 2020RMB）'!BH26*$B$73</f>
        <v>639.95248924623945</v>
      </c>
      <c r="BI26" s="246">
        <f>'低情景（2001-2060, 2020RMB）'!BI26*$B$73</f>
        <v>639.73416033982744</v>
      </c>
    </row>
    <row r="27" spans="1:61" x14ac:dyDescent="0.2">
      <c r="A27" s="23" t="s">
        <v>118</v>
      </c>
      <c r="B27" s="53"/>
      <c r="C27" s="54"/>
      <c r="D27" s="54"/>
      <c r="E27" s="54"/>
      <c r="F27" s="55"/>
      <c r="G27" s="53"/>
      <c r="H27" s="54"/>
      <c r="I27" s="54">
        <f>'低情景（2001-2060, 2020RMB）'!I27*$B$73</f>
        <v>317.40570200504726</v>
      </c>
      <c r="J27" s="54">
        <f>'低情景（2001-2060, 2020RMB）'!J27*$B$73</f>
        <v>328.86416119741517</v>
      </c>
      <c r="K27" s="55">
        <f>'低情景（2001-2060, 2020RMB）'!K27*$B$73</f>
        <v>372.06001518974961</v>
      </c>
      <c r="L27" s="53">
        <f>'低情景（2001-2060, 2020RMB）'!L27*$B$73</f>
        <v>404.33843438097756</v>
      </c>
      <c r="M27" s="54">
        <f>'低情景（2001-2060, 2020RMB）'!M27*$B$73</f>
        <v>414.56707567507476</v>
      </c>
      <c r="N27" s="54">
        <f>'低情景（2001-2060, 2020RMB）'!N27*$B$73</f>
        <v>425.72220273226264</v>
      </c>
      <c r="O27" s="54">
        <f>'低情景（2001-2060, 2020RMB）'!O27*$B$73</f>
        <v>433.45732712865822</v>
      </c>
      <c r="P27" s="54">
        <f>'低情景（2001-2060, 2020RMB）'!P27*$B$73</f>
        <v>431.37419054235727</v>
      </c>
      <c r="Q27" s="53">
        <f>'低情景（2001-2060, 2020RMB）'!Q27*$B$73</f>
        <v>435.28467205973448</v>
      </c>
      <c r="R27" s="54">
        <f>'低情景（2001-2060, 2020RMB）'!R27*$B$73</f>
        <v>460.86717494499976</v>
      </c>
      <c r="S27" s="54">
        <f>'低情景（2001-2060, 2020RMB）'!S27*$B$73</f>
        <v>480.45236428562674</v>
      </c>
      <c r="T27" s="54">
        <f>'低情景（2001-2060, 2020RMB）'!T27*$B$73</f>
        <v>472.96421799246747</v>
      </c>
      <c r="U27" s="55">
        <f>'低情景（2001-2060, 2020RMB）'!U27*$B$73</f>
        <v>403.99792185347974</v>
      </c>
      <c r="V27" s="54">
        <f>'低情景（2001-2060, 2020RMB）'!V27*$B$73</f>
        <v>456.8132112388443</v>
      </c>
      <c r="W27" s="54">
        <f>'低情景（2001-2060, 2020RMB）'!W27*$B$73</f>
        <v>462.18928676227665</v>
      </c>
      <c r="X27" s="100">
        <f>'低情景（2001-2060, 2020RMB）'!X27*$B$73</f>
        <v>458.88235032260332</v>
      </c>
      <c r="Y27" s="100">
        <f>'低情景（2001-2060, 2020RMB）'!Y27*$B$73</f>
        <v>451.83318306652154</v>
      </c>
      <c r="Z27" s="100">
        <f>'低情景（2001-2060, 2020RMB）'!Z27*$B$73</f>
        <v>445.24461577255477</v>
      </c>
      <c r="AA27" s="65">
        <f>'低情景（2001-2060, 2020RMB）'!AA27*$B$73</f>
        <v>442.26927687144126</v>
      </c>
      <c r="AB27" s="100">
        <f>'低情景（2001-2060, 2020RMB）'!AB27*$B$73</f>
        <v>442.65686851228594</v>
      </c>
      <c r="AC27" s="100">
        <f>'低情景（2001-2060, 2020RMB）'!AC27*$B$73</f>
        <v>445.38957275871996</v>
      </c>
      <c r="AD27" s="100">
        <f>'低情景（2001-2060, 2020RMB）'!AD27*$B$73</f>
        <v>449.47479795358515</v>
      </c>
      <c r="AE27" s="66">
        <f>'低情景（2001-2060, 2020RMB）'!AE27*$B$73</f>
        <v>453.90312178404554</v>
      </c>
      <c r="AF27" s="100">
        <f>'低情景（2001-2060, 2020RMB）'!AF27*$B$73</f>
        <v>457.79597596585592</v>
      </c>
      <c r="AG27" s="100">
        <f>'低情景（2001-2060, 2020RMB）'!AG27*$B$73</f>
        <v>460.91811536055388</v>
      </c>
      <c r="AH27" s="100">
        <f>'低情景（2001-2060, 2020RMB）'!AH27*$B$73</f>
        <v>463.2004905231085</v>
      </c>
      <c r="AI27" s="100">
        <f>'低情景（2001-2060, 2020RMB）'!AI27*$B$73</f>
        <v>464.5774135752842</v>
      </c>
      <c r="AJ27" s="245">
        <f>'低情景（2001-2060, 2020RMB）'!AJ27*$B$73</f>
        <v>464.98767580522696</v>
      </c>
      <c r="AK27" s="65">
        <f>'低情景（2001-2060, 2020RMB）'!AK27*$B$73</f>
        <v>464.39820241997813</v>
      </c>
      <c r="AL27" s="100">
        <f>'低情景（2001-2060, 2020RMB）'!AL27*$B$73</f>
        <v>462.87210460725748</v>
      </c>
      <c r="AM27" s="100">
        <f>'低情景（2001-2060, 2020RMB）'!AM27*$B$73</f>
        <v>460.49993972394947</v>
      </c>
      <c r="AN27" s="100">
        <f>'低情景（2001-2060, 2020RMB）'!AN27*$B$73</f>
        <v>457.37554274376106</v>
      </c>
      <c r="AO27" s="66">
        <f>'低情景（2001-2060, 2020RMB）'!AO27*$B$73</f>
        <v>453.59450946540761</v>
      </c>
      <c r="AP27" s="100">
        <f>'低情景（2001-2060, 2020RMB）'!AP27*$B$73</f>
        <v>449.25283998332299</v>
      </c>
      <c r="AQ27" s="100">
        <f>'低情景（2001-2060, 2020RMB）'!AQ27*$B$73</f>
        <v>444.44575710234864</v>
      </c>
      <c r="AR27" s="100">
        <f>'低情景（2001-2060, 2020RMB）'!AR27*$B$73</f>
        <v>439.266707779059</v>
      </c>
      <c r="AS27" s="100">
        <f>'低情景（2001-2060, 2020RMB）'!AS27*$B$73</f>
        <v>433.80654991067439</v>
      </c>
      <c r="AT27" s="100">
        <f>'低情景（2001-2060, 2020RMB）'!AT27*$B$73</f>
        <v>428.1529219622289</v>
      </c>
      <c r="AU27" s="65">
        <f>'低情景（2001-2060, 2020RMB）'!AU27*$B$73</f>
        <v>422.38978906421056</v>
      </c>
      <c r="AV27" s="100">
        <f>'低情景（2001-2060, 2020RMB）'!AV27*$B$73</f>
        <v>416.59715632212448</v>
      </c>
      <c r="AW27" s="100">
        <f>'低情景（2001-2060, 2020RMB）'!AW27*$B$73</f>
        <v>410.85093811665661</v>
      </c>
      <c r="AX27" s="100">
        <f>'低情景（2001-2060, 2020RMB）'!AX27*$B$73</f>
        <v>405.222971074116</v>
      </c>
      <c r="AY27" s="66">
        <f>'低情景（2001-2060, 2020RMB）'!AY27*$B$73</f>
        <v>399.78115807100164</v>
      </c>
      <c r="AZ27" s="65">
        <f>'低情景（2001-2060, 2020RMB）'!AZ27*$B$73</f>
        <v>394.58973101635911</v>
      </c>
      <c r="BA27" s="100">
        <f>'低情景（2001-2060, 2020RMB）'!BA27*$B$73</f>
        <v>389.70962114346025</v>
      </c>
      <c r="BB27" s="100">
        <f>'低情景（2001-2060, 2020RMB）'!BB27*$B$73</f>
        <v>385.19892705725556</v>
      </c>
      <c r="BC27" s="100">
        <f>'低情景（2001-2060, 2020RMB）'!BC27*$B$73</f>
        <v>381.11347275685932</v>
      </c>
      <c r="BD27" s="66">
        <f>'低情景（2001-2060, 2020RMB）'!BD27*$B$73</f>
        <v>377.50745023010148</v>
      </c>
      <c r="BE27" s="100">
        <f>'低情景（2001-2060, 2020RMB）'!BE27*$B$73</f>
        <v>374.43414396693538</v>
      </c>
      <c r="BF27" s="100">
        <f>'低情景（2001-2060, 2020RMB）'!BF27*$B$73</f>
        <v>371.9467378506377</v>
      </c>
      <c r="BG27" s="100">
        <f>'低情景（2001-2060, 2020RMB）'!BG27*$B$73</f>
        <v>370.09920837709763</v>
      </c>
      <c r="BH27" s="100">
        <f>'低情景（2001-2060, 2020RMB）'!BH27*$B$73</f>
        <v>368.94731207001638</v>
      </c>
      <c r="BI27" s="246">
        <f>'低情景（2001-2060, 2020RMB）'!BI27*$B$73</f>
        <v>368.54967938480985</v>
      </c>
    </row>
    <row r="28" spans="1:61" x14ac:dyDescent="0.2">
      <c r="A28" s="23" t="s">
        <v>119</v>
      </c>
      <c r="B28" s="53"/>
      <c r="C28" s="54"/>
      <c r="D28" s="54"/>
      <c r="E28" s="54"/>
      <c r="F28" s="55"/>
      <c r="G28" s="53"/>
      <c r="H28" s="54"/>
      <c r="I28" s="54">
        <f>'低情景（2001-2060, 2020RMB）'!I28*$B$73</f>
        <v>183.06258888169535</v>
      </c>
      <c r="J28" s="54">
        <f>'低情景（2001-2060, 2020RMB）'!J28*$B$73</f>
        <v>204.24795840987005</v>
      </c>
      <c r="K28" s="55">
        <f>'低情景（2001-2060, 2020RMB）'!K28*$B$73</f>
        <v>242.7781894886572</v>
      </c>
      <c r="L28" s="53">
        <f>'低情景（2001-2060, 2020RMB）'!L28*$B$73</f>
        <v>282.2698285326012</v>
      </c>
      <c r="M28" s="54">
        <f>'低情景（2001-2060, 2020RMB）'!M28*$B$73</f>
        <v>302.04027033522306</v>
      </c>
      <c r="N28" s="54">
        <f>'低情景（2001-2060, 2020RMB）'!N28*$B$73</f>
        <v>320.49689172431061</v>
      </c>
      <c r="O28" s="54">
        <f>'低情景（2001-2060, 2020RMB）'!O28*$B$73</f>
        <v>336.46002467903793</v>
      </c>
      <c r="P28" s="54">
        <f>'低情景（2001-2060, 2020RMB）'!P28*$B$73</f>
        <v>339.31187379870977</v>
      </c>
      <c r="Q28" s="53">
        <f>'低情景（2001-2060, 2020RMB）'!Q28*$B$73</f>
        <v>353.64619395247428</v>
      </c>
      <c r="R28" s="54">
        <f>'低情景（2001-2060, 2020RMB）'!R28*$B$73</f>
        <v>380.15807784697552</v>
      </c>
      <c r="S28" s="54">
        <f>'低情景（2001-2060, 2020RMB）'!S28*$B$73</f>
        <v>389.12148812811552</v>
      </c>
      <c r="T28" s="54">
        <f>'低情景（2001-2060, 2020RMB）'!T28*$B$73</f>
        <v>383.43196789554264</v>
      </c>
      <c r="U28" s="55">
        <f>'低情景（2001-2060, 2020RMB）'!U28*$B$73</f>
        <v>363.87101977345213</v>
      </c>
      <c r="V28" s="54">
        <f>'低情景（2001-2060, 2020RMB）'!V28*$B$73</f>
        <v>418.25991064157745</v>
      </c>
      <c r="W28" s="54">
        <f>'低情景（2001-2060, 2020RMB）'!W28*$B$73</f>
        <v>422.75738400977508</v>
      </c>
      <c r="X28" s="100">
        <f>'低情景（2001-2060, 2020RMB）'!X28*$B$73</f>
        <v>422.58057459017789</v>
      </c>
      <c r="Y28" s="100">
        <f>'低情景（2001-2060, 2020RMB）'!Y28*$B$73</f>
        <v>422.78504541028718</v>
      </c>
      <c r="Z28" s="100">
        <f>'低情景（2001-2060, 2020RMB）'!Z28*$B$73</f>
        <v>424.4769616307106</v>
      </c>
      <c r="AA28" s="65">
        <f>'低情景（2001-2060, 2020RMB）'!AA28*$B$73</f>
        <v>428.49830797014312</v>
      </c>
      <c r="AB28" s="100">
        <f>'低情景（2001-2060, 2020RMB）'!AB28*$B$73</f>
        <v>434.56450842237746</v>
      </c>
      <c r="AC28" s="100">
        <f>'低情景（2001-2060, 2020RMB）'!AC28*$B$73</f>
        <v>442.10215274604087</v>
      </c>
      <c r="AD28" s="100">
        <f>'低情景（2001-2060, 2020RMB）'!AD28*$B$73</f>
        <v>450.51298857057077</v>
      </c>
      <c r="AE28" s="66">
        <f>'低情景（2001-2060, 2020RMB）'!AE28*$B$73</f>
        <v>459.15719315544948</v>
      </c>
      <c r="AF28" s="100">
        <f>'低情景（2001-2060, 2020RMB）'!AF28*$B$73</f>
        <v>467.45129903271737</v>
      </c>
      <c r="AG28" s="100">
        <f>'低情景（2001-2060, 2020RMB）'!AG28*$B$73</f>
        <v>475.20117870633698</v>
      </c>
      <c r="AH28" s="100">
        <f>'低情景（2001-2060, 2020RMB）'!AH28*$B$73</f>
        <v>482.31247995655912</v>
      </c>
      <c r="AI28" s="100">
        <f>'低情景（2001-2060, 2020RMB）'!AI28*$B$73</f>
        <v>488.68953005714337</v>
      </c>
      <c r="AJ28" s="245">
        <f>'低情景（2001-2060, 2020RMB）'!AJ28*$B$73</f>
        <v>494.23649022339646</v>
      </c>
      <c r="AK28" s="65">
        <f>'低情景（2001-2060, 2020RMB）'!AK28*$B$73</f>
        <v>498.87984391564589</v>
      </c>
      <c r="AL28" s="100">
        <f>'低情景（2001-2060, 2020RMB）'!AL28*$B$73</f>
        <v>502.63464828129946</v>
      </c>
      <c r="AM28" s="100">
        <f>'低情景（2001-2060, 2020RMB）'!AM28*$B$73</f>
        <v>505.54356462420543</v>
      </c>
      <c r="AN28" s="100">
        <f>'低情景（2001-2060, 2020RMB）'!AN28*$B$73</f>
        <v>507.65519306639874</v>
      </c>
      <c r="AO28" s="66">
        <f>'低情景（2001-2060, 2020RMB）'!AO28*$B$73</f>
        <v>509.02316561036702</v>
      </c>
      <c r="AP28" s="100">
        <f>'低情景（2001-2060, 2020RMB）'!AP28*$B$73</f>
        <v>509.70525810966484</v>
      </c>
      <c r="AQ28" s="100">
        <f>'低情景（2001-2060, 2020RMB）'!AQ28*$B$73</f>
        <v>509.76253806953162</v>
      </c>
      <c r="AR28" s="100">
        <f>'低情景（2001-2060, 2020RMB）'!AR28*$B$73</f>
        <v>509.258562608391</v>
      </c>
      <c r="AS28" s="100">
        <f>'低情景（2001-2060, 2020RMB）'!AS28*$B$73</f>
        <v>508.25863829980881</v>
      </c>
      <c r="AT28" s="100">
        <f>'低情景（2001-2060, 2020RMB）'!AT28*$B$73</f>
        <v>506.82915207321457</v>
      </c>
      <c r="AU28" s="65">
        <f>'低情景（2001-2060, 2020RMB）'!AU28*$B$73</f>
        <v>505.03697995534952</v>
      </c>
      <c r="AV28" s="100">
        <f>'低情景（2001-2060, 2020RMB）'!AV28*$B$73</f>
        <v>502.94897824309629</v>
      </c>
      <c r="AW28" s="100">
        <f>'低情景（2001-2060, 2020RMB）'!AW28*$B$73</f>
        <v>500.63155975635021</v>
      </c>
      <c r="AX28" s="100">
        <f>'低情景（2001-2060, 2020RMB）'!AX28*$B$73</f>
        <v>498.15035615810194</v>
      </c>
      <c r="AY28" s="66">
        <f>'低情景（2001-2060, 2020RMB）'!AY28*$B$73</f>
        <v>495.56996596595081</v>
      </c>
      <c r="AZ28" s="65">
        <f>'低情景（2001-2060, 2020RMB）'!AZ28*$B$73</f>
        <v>492.95378682292426</v>
      </c>
      <c r="BA28" s="100">
        <f>'低情景（2001-2060, 2020RMB）'!BA28*$B$73</f>
        <v>490.36392984514794</v>
      </c>
      <c r="BB28" s="100">
        <f>'低情景（2001-2060, 2020RMB）'!BB28*$B$73</f>
        <v>487.86121341245604</v>
      </c>
      <c r="BC28" s="100">
        <f>'低情景（2001-2060, 2020RMB）'!BC28*$B$73</f>
        <v>485.5052336045955</v>
      </c>
      <c r="BD28" s="66">
        <f>'低情景（2001-2060, 2020RMB）'!BD28*$B$73</f>
        <v>483.35450859673392</v>
      </c>
      <c r="BE28" s="100">
        <f>'低情景（2001-2060, 2020RMB）'!BE28*$B$73</f>
        <v>481.46669470008999</v>
      </c>
      <c r="BF28" s="100">
        <f>'低情景（2001-2060, 2020RMB）'!BF28*$B$73</f>
        <v>479.89887235498458</v>
      </c>
      <c r="BG28" s="100">
        <f>'低情景（2001-2060, 2020RMB）'!BG28*$B$73</f>
        <v>478.70790124569504</v>
      </c>
      <c r="BH28" s="100">
        <f>'低情景（2001-2060, 2020RMB）'!BH28*$B$73</f>
        <v>477.95084480602304</v>
      </c>
      <c r="BI28" s="246">
        <f>'低情景（2001-2060, 2020RMB）'!BI28*$B$73</f>
        <v>477.68546572442801</v>
      </c>
    </row>
    <row r="29" spans="1:61" x14ac:dyDescent="0.2">
      <c r="A29" s="23" t="s">
        <v>120</v>
      </c>
      <c r="B29" s="53"/>
      <c r="C29" s="54"/>
      <c r="D29" s="54"/>
      <c r="E29" s="54"/>
      <c r="F29" s="55"/>
      <c r="G29" s="53"/>
      <c r="H29" s="54"/>
      <c r="I29" s="54">
        <f>'低情景（2001-2060, 2020RMB）'!I29*$B$73</f>
        <v>129.81889472982971</v>
      </c>
      <c r="J29" s="54">
        <f>'低情景（2001-2060, 2020RMB）'!J29*$B$73</f>
        <v>133.8900994239722</v>
      </c>
      <c r="K29" s="55">
        <f>'低情景（2001-2060, 2020RMB）'!K29*$B$73</f>
        <v>155.6371038995149</v>
      </c>
      <c r="L29" s="53">
        <f>'低情景（2001-2060, 2020RMB）'!L29*$B$73</f>
        <v>172.28007045156349</v>
      </c>
      <c r="M29" s="54">
        <f>'低情景（2001-2060, 2020RMB）'!M29*$B$73</f>
        <v>182.37861258806183</v>
      </c>
      <c r="N29" s="54">
        <f>'低情景（2001-2060, 2020RMB）'!N29*$B$73</f>
        <v>190.92434116214173</v>
      </c>
      <c r="O29" s="54">
        <f>'低情景（2001-2060, 2020RMB）'!O29*$B$73</f>
        <v>198.96943926643203</v>
      </c>
      <c r="P29" s="54">
        <f>'低情景（2001-2060, 2020RMB）'!P29*$B$73</f>
        <v>201.78849524439579</v>
      </c>
      <c r="Q29" s="53">
        <f>'低情景（2001-2060, 2020RMB）'!Q29*$B$73</f>
        <v>209.91925901214057</v>
      </c>
      <c r="R29" s="54">
        <f>'低情景（2001-2060, 2020RMB）'!R29*$B$73</f>
        <v>233.30569642673959</v>
      </c>
      <c r="S29" s="54">
        <f>'低情景（2001-2060, 2020RMB）'!S29*$B$73</f>
        <v>245.31106464866127</v>
      </c>
      <c r="T29" s="54">
        <f>'低情景（2001-2060, 2020RMB）'!T29*$B$73</f>
        <v>242.43382368782244</v>
      </c>
      <c r="U29" s="55">
        <f>'低情景（2001-2060, 2020RMB）'!U29*$B$73</f>
        <v>224.20291022259102</v>
      </c>
      <c r="V29" s="54">
        <f>'低情景（2001-2060, 2020RMB）'!V29*$B$73</f>
        <v>261.91706865328678</v>
      </c>
      <c r="W29" s="54">
        <f>'低情景（2001-2060, 2020RMB）'!W29*$B$73</f>
        <v>248.2374641170465</v>
      </c>
      <c r="X29" s="100">
        <f>'低情景（2001-2060, 2020RMB）'!X29*$B$73</f>
        <v>247.99558153466737</v>
      </c>
      <c r="Y29" s="100">
        <f>'低情景（2001-2060, 2020RMB）'!Y29*$B$73</f>
        <v>247.7897669099012</v>
      </c>
      <c r="Z29" s="100">
        <f>'低情景（2001-2060, 2020RMB）'!Z29*$B$73</f>
        <v>248.39906490980414</v>
      </c>
      <c r="AA29" s="65">
        <f>'低情景（2001-2060, 2020RMB）'!AA29*$B$73</f>
        <v>250.41942739009684</v>
      </c>
      <c r="AB29" s="100">
        <f>'低情景（2001-2060, 2020RMB）'!AB29*$B$73</f>
        <v>253.68900758962903</v>
      </c>
      <c r="AC29" s="100">
        <f>'低情景（2001-2060, 2020RMB）'!AC29*$B$73</f>
        <v>257.85460769780076</v>
      </c>
      <c r="AD29" s="100">
        <f>'低情景（2001-2060, 2020RMB）'!AD29*$B$73</f>
        <v>262.54986800267346</v>
      </c>
      <c r="AE29" s="66">
        <f>'低情景（2001-2060, 2020RMB）'!AE29*$B$73</f>
        <v>267.3846174659397</v>
      </c>
      <c r="AF29" s="100">
        <f>'低情景（2001-2060, 2020RMB）'!AF29*$B$73</f>
        <v>272.00453897280357</v>
      </c>
      <c r="AG29" s="100">
        <f>'低情景（2001-2060, 2020RMB）'!AG29*$B$73</f>
        <v>276.29426767942152</v>
      </c>
      <c r="AH29" s="100">
        <f>'低情景（2001-2060, 2020RMB）'!AH29*$B$73</f>
        <v>280.19980445665379</v>
      </c>
      <c r="AI29" s="100">
        <f>'低情景（2001-2060, 2020RMB）'!AI29*$B$73</f>
        <v>283.66663030552974</v>
      </c>
      <c r="AJ29" s="245">
        <f>'低情景（2001-2060, 2020RMB）'!AJ29*$B$73</f>
        <v>286.6403852715676</v>
      </c>
      <c r="AK29" s="65">
        <f>'低情景（2001-2060, 2020RMB）'!AK29*$B$73</f>
        <v>289.08004869724408</v>
      </c>
      <c r="AL29" s="100">
        <f>'低情景（2001-2060, 2020RMB）'!AL29*$B$73</f>
        <v>290.9966801227435</v>
      </c>
      <c r="AM29" s="100">
        <f>'低情景（2001-2060, 2020RMB）'!AM29*$B$73</f>
        <v>292.41749528828302</v>
      </c>
      <c r="AN29" s="100">
        <f>'低情景（2001-2060, 2020RMB）'!AN29*$B$73</f>
        <v>293.37310909595038</v>
      </c>
      <c r="AO29" s="66">
        <f>'低情景（2001-2060, 2020RMB）'!AO29*$B$73</f>
        <v>293.8969741179846</v>
      </c>
      <c r="AP29" s="100">
        <f>'低情景（2001-2060, 2020RMB）'!AP29*$B$73</f>
        <v>294.02483530057015</v>
      </c>
      <c r="AQ29" s="100">
        <f>'低情景（2001-2060, 2020RMB）'!AQ29*$B$73</f>
        <v>293.79421095720357</v>
      </c>
      <c r="AR29" s="100">
        <f>'低情景（2001-2060, 2020RMB）'!AR29*$B$73</f>
        <v>293.24390845899376</v>
      </c>
      <c r="AS29" s="100">
        <f>'低情景（2001-2060, 2020RMB）'!AS29*$B$73</f>
        <v>292.41358135358678</v>
      </c>
      <c r="AT29" s="100">
        <f>'低情景（2001-2060, 2020RMB）'!AT29*$B$73</f>
        <v>291.34333303536732</v>
      </c>
      <c r="AU29" s="65">
        <f>'低情景（2001-2060, 2020RMB）'!AU29*$B$73</f>
        <v>290.07337059247061</v>
      </c>
      <c r="AV29" s="100">
        <f>'低情景（2001-2060, 2020RMB）'!AV29*$B$73</f>
        <v>288.64371110586887</v>
      </c>
      <c r="AW29" s="100">
        <f>'低情景（2001-2060, 2020RMB）'!AW29*$B$73</f>
        <v>287.0939414976109</v>
      </c>
      <c r="AX29" s="100">
        <f>'低情景（2001-2060, 2020RMB）'!AX29*$B$73</f>
        <v>285.46303203538332</v>
      </c>
      <c r="AY29" s="66">
        <f>'低情景（2001-2060, 2020RMB）'!AY29*$B$73</f>
        <v>283.78920280740579</v>
      </c>
      <c r="AZ29" s="65">
        <f>'低情景（2001-2060, 2020RMB）'!AZ29*$B$73</f>
        <v>282.10984188732061</v>
      </c>
      <c r="BA29" s="100">
        <f>'低情景（2001-2060, 2020RMB）'!BA29*$B$73</f>
        <v>280.46147351008028</v>
      </c>
      <c r="BB29" s="100">
        <f>'低情景（2001-2060, 2020RMB）'!BB29*$B$73</f>
        <v>278.87977437032038</v>
      </c>
      <c r="BC29" s="100">
        <f>'低情景（2001-2060, 2020RMB）'!BC29*$B$73</f>
        <v>277.3996361253873</v>
      </c>
      <c r="BD29" s="66">
        <f>'低情景（2001-2060, 2020RMB）'!BD29*$B$73</f>
        <v>276.05527232644886</v>
      </c>
      <c r="BE29" s="100">
        <f>'低情景（2001-2060, 2020RMB）'!BE29*$B$73</f>
        <v>274.88036830354571</v>
      </c>
      <c r="BF29" s="100">
        <f>'低情景（2001-2060, 2020RMB）'!BF29*$B$73</f>
        <v>273.90827298631405</v>
      </c>
      <c r="BG29" s="100">
        <f>'低情景（2001-2060, 2020RMB）'!BG29*$B$73</f>
        <v>273.17223224631186</v>
      </c>
      <c r="BH29" s="100">
        <f>'低情景（2001-2060, 2020RMB）'!BH29*$B$73</f>
        <v>272.70566409796515</v>
      </c>
      <c r="BI29" s="246">
        <f>'低情景（2001-2060, 2020RMB）'!BI29*$B$73</f>
        <v>272.54247699645907</v>
      </c>
    </row>
    <row r="30" spans="1:61" x14ac:dyDescent="0.2">
      <c r="A30" s="23" t="s">
        <v>83</v>
      </c>
      <c r="B30" s="53"/>
      <c r="C30" s="54"/>
      <c r="D30" s="54"/>
      <c r="E30" s="54"/>
      <c r="F30" s="55"/>
      <c r="G30" s="53"/>
      <c r="H30" s="54"/>
      <c r="I30" s="54">
        <f>'低情景（2001-2060, 2020RMB）'!I30*$B$73</f>
        <v>330.51097925239907</v>
      </c>
      <c r="J30" s="54">
        <f>'低情景（2001-2060, 2020RMB）'!J30*$B$73</f>
        <v>346.82881592155036</v>
      </c>
      <c r="K30" s="55">
        <f>'低情景（2001-2060, 2020RMB）'!K30*$B$73</f>
        <v>391.37387085407408</v>
      </c>
      <c r="L30" s="53">
        <f>'低情景（2001-2060, 2020RMB）'!L30*$B$73</f>
        <v>430.21670812444341</v>
      </c>
      <c r="M30" s="54">
        <f>'低情景（2001-2060, 2020RMB）'!M30*$B$73</f>
        <v>445.60519760051397</v>
      </c>
      <c r="N30" s="54">
        <f>'低情景（2001-2060, 2020RMB）'!N30*$B$73</f>
        <v>458.865417905372</v>
      </c>
      <c r="O30" s="54">
        <f>'低情景（2001-2060, 2020RMB）'!O30*$B$73</f>
        <v>468.52251694999666</v>
      </c>
      <c r="P30" s="54">
        <f>'低情景（2001-2060, 2020RMB）'!P30*$B$73</f>
        <v>468.04882510911114</v>
      </c>
      <c r="Q30" s="53">
        <f>'低情景（2001-2060, 2020RMB）'!Q30*$B$73</f>
        <v>483.71081514868058</v>
      </c>
      <c r="R30" s="54">
        <f>'低情景（2001-2060, 2020RMB）'!R30*$B$73</f>
        <v>510.18094586861395</v>
      </c>
      <c r="S30" s="54">
        <f>'低情景（2001-2060, 2020RMB）'!S30*$B$73</f>
        <v>513.06629433986552</v>
      </c>
      <c r="T30" s="54">
        <f>'低情景（2001-2060, 2020RMB）'!T30*$B$73</f>
        <v>515.4581519234448</v>
      </c>
      <c r="U30" s="55">
        <f>'低情景（2001-2060, 2020RMB）'!U30*$B$73</f>
        <v>504.61954407507056</v>
      </c>
      <c r="V30" s="54">
        <f>'低情景（2001-2060, 2020RMB）'!V30*$B$73</f>
        <v>558.50495491767742</v>
      </c>
      <c r="W30" s="54">
        <f>'低情景（2001-2060, 2020RMB）'!W30*$B$73</f>
        <v>563.9431107539109</v>
      </c>
      <c r="X30" s="100">
        <f>'低情景（2001-2060, 2020RMB）'!X30*$B$73</f>
        <v>565.44828558830113</v>
      </c>
      <c r="Y30" s="100">
        <f>'低情景（2001-2060, 2020RMB）'!Y30*$B$73</f>
        <v>569.68034038420342</v>
      </c>
      <c r="Z30" s="100">
        <f>'低情景（2001-2060, 2020RMB）'!Z30*$B$73</f>
        <v>576.23368998180172</v>
      </c>
      <c r="AA30" s="65">
        <f>'低情景（2001-2060, 2020RMB）'!AA30*$B$73</f>
        <v>584.64463259919353</v>
      </c>
      <c r="AB30" s="100">
        <f>'低情景（2001-2060, 2020RMB）'!AB30*$B$73</f>
        <v>594.15813724599604</v>
      </c>
      <c r="AC30" s="100">
        <f>'低情景（2001-2060, 2020RMB）'!AC30*$B$73</f>
        <v>603.90448216002358</v>
      </c>
      <c r="AD30" s="100">
        <f>'低情景（2001-2060, 2020RMB）'!AD30*$B$73</f>
        <v>612.95689880980785</v>
      </c>
      <c r="AE30" s="66">
        <f>'低情景（2001-2060, 2020RMB）'!AE30*$B$73</f>
        <v>620.33525292671516</v>
      </c>
      <c r="AF30" s="100">
        <f>'低情景（2001-2060, 2020RMB）'!AF30*$B$73</f>
        <v>625.27013316428884</v>
      </c>
      <c r="AG30" s="100">
        <f>'低情景（2001-2060, 2020RMB）'!AG30*$B$73</f>
        <v>627.97947498478572</v>
      </c>
      <c r="AH30" s="100">
        <f>'低情景（2001-2060, 2020RMB）'!AH30*$B$73</f>
        <v>628.95865732328548</v>
      </c>
      <c r="AI30" s="100">
        <f>'低情景（2001-2060, 2020RMB）'!AI30*$B$73</f>
        <v>628.72391041842468</v>
      </c>
      <c r="AJ30" s="245">
        <f>'低情景（2001-2060, 2020RMB）'!AJ30*$B$73</f>
        <v>627.80016360102218</v>
      </c>
      <c r="AK30" s="65">
        <f>'低情景（2001-2060, 2020RMB）'!AK30*$B$73</f>
        <v>626.62875292830972</v>
      </c>
      <c r="AL30" s="100">
        <f>'低情景（2001-2060, 2020RMB）'!AL30*$B$73</f>
        <v>625.31186812694648</v>
      </c>
      <c r="AM30" s="100">
        <f>'低情景（2001-2060, 2020RMB）'!AM30*$B$73</f>
        <v>623.86702195755333</v>
      </c>
      <c r="AN30" s="100">
        <f>'低情景（2001-2060, 2020RMB）'!AN30*$B$73</f>
        <v>622.31165934301293</v>
      </c>
      <c r="AO30" s="66">
        <f>'低情景（2001-2060, 2020RMB）'!AO30*$B$73</f>
        <v>620.66312485115589</v>
      </c>
      <c r="AP30" s="100">
        <f>'低情景（2001-2060, 2020RMB）'!AP30*$B$73</f>
        <v>618.93863496336712</v>
      </c>
      <c r="AQ30" s="100">
        <f>'低情景（2001-2060, 2020RMB）'!AQ30*$B$73</f>
        <v>617.1552551003648</v>
      </c>
      <c r="AR30" s="100">
        <f>'低情景（2001-2060, 2020RMB）'!AR30*$B$73</f>
        <v>615.32988135712685</v>
      </c>
      <c r="AS30" s="100">
        <f>'低情景（2001-2060, 2020RMB）'!AS30*$B$73</f>
        <v>613.47922688330561</v>
      </c>
      <c r="AT30" s="100">
        <f>'低情景（2001-2060, 2020RMB）'!AT30*$B$73</f>
        <v>611.61981283341379</v>
      </c>
      <c r="AU30" s="65">
        <f>'低情景（2001-2060, 2020RMB）'!AU30*$B$73</f>
        <v>609.76796380247265</v>
      </c>
      <c r="AV30" s="100">
        <f>'低情景（2001-2060, 2020RMB）'!AV30*$B$73</f>
        <v>607.93980765775757</v>
      </c>
      <c r="AW30" s="100">
        <f>'低情景（2001-2060, 2020RMB）'!AW30*$B$73</f>
        <v>606.15127967543958</v>
      </c>
      <c r="AX30" s="100">
        <f>'低情景（2001-2060, 2020RMB）'!AX30*$B$73</f>
        <v>604.41813089239554</v>
      </c>
      <c r="AY30" s="66">
        <f>'低情景（2001-2060, 2020RMB）'!AY30*$B$73</f>
        <v>602.75594058814488</v>
      </c>
      <c r="AZ30" s="65">
        <f>'低情景（2001-2060, 2020RMB）'!AZ30*$B$73</f>
        <v>601.18013281941501</v>
      </c>
      <c r="BA30" s="100">
        <f>'低情景（2001-2060, 2020RMB）'!BA30*$B$73</f>
        <v>599.70599694063731</v>
      </c>
      <c r="BB30" s="100">
        <f>'低情景（2001-2060, 2020RMB）'!BB30*$B$73</f>
        <v>598.34871205714182</v>
      </c>
      <c r="BC30" s="100">
        <f>'低情景（2001-2060, 2020RMB）'!BC30*$B$73</f>
        <v>597.12337537425981</v>
      </c>
      <c r="BD30" s="66">
        <f>'低情景（2001-2060, 2020RMB）'!BD30*$B$73</f>
        <v>596.04503442482587</v>
      </c>
      <c r="BE30" s="100">
        <f>'低情景（2001-2060, 2020RMB）'!BE30*$B$73</f>
        <v>595.1287231795834</v>
      </c>
      <c r="BF30" s="100">
        <f>'低情景（2001-2060, 2020RMB）'!BF30*$B$73</f>
        <v>594.38950206996037</v>
      </c>
      <c r="BG30" s="100">
        <f>'低情景（2001-2060, 2020RMB）'!BG30*$B$73</f>
        <v>593.84250198048119</v>
      </c>
      <c r="BH30" s="100">
        <f>'低情景（2001-2060, 2020RMB）'!BH30*$B$73</f>
        <v>593.50297229890646</v>
      </c>
      <c r="BI30" s="246">
        <f>'低情景（2001-2060, 2020RMB）'!BI30*$B$73</f>
        <v>593.38633314618755</v>
      </c>
    </row>
    <row r="31" spans="1:61" x14ac:dyDescent="0.2">
      <c r="A31" s="23" t="s">
        <v>121</v>
      </c>
      <c r="B31" s="53"/>
      <c r="C31" s="54"/>
      <c r="D31" s="54"/>
      <c r="E31" s="54"/>
      <c r="F31" s="55"/>
      <c r="G31" s="53"/>
      <c r="H31" s="54"/>
      <c r="I31" s="54">
        <f>'低情景（2001-2060, 2020RMB）'!I31*$B$73</f>
        <v>132.30534533453411</v>
      </c>
      <c r="J31" s="54">
        <f>'低情景（2001-2060, 2020RMB）'!J31*$B$73</f>
        <v>136.45452673148776</v>
      </c>
      <c r="K31" s="55">
        <f>'低情景（2001-2060, 2020RMB）'!K31*$B$73</f>
        <v>152.25743267504157</v>
      </c>
      <c r="L31" s="53">
        <f>'低情景（2001-2060, 2020RMB）'!L31*$B$73</f>
        <v>166.63708022402926</v>
      </c>
      <c r="M31" s="54">
        <f>'低情景（2001-2060, 2020RMB）'!M31*$B$73</f>
        <v>174.65983518420302</v>
      </c>
      <c r="N31" s="54">
        <f>'低情景（2001-2060, 2020RMB）'!N31*$B$73</f>
        <v>185.6645251013515</v>
      </c>
      <c r="O31" s="54">
        <f>'低情景（2001-2060, 2020RMB）'!O31*$B$73</f>
        <v>195.80201081827016</v>
      </c>
      <c r="P31" s="54">
        <f>'低情景（2001-2060, 2020RMB）'!P31*$B$73</f>
        <v>198.2046721022628</v>
      </c>
      <c r="Q31" s="53">
        <f>'低情景（2001-2060, 2020RMB）'!Q31*$B$73</f>
        <v>205.2239061979808</v>
      </c>
      <c r="R31" s="54">
        <f>'低情景（2001-2060, 2020RMB）'!R31*$B$73</f>
        <v>228.50270875026825</v>
      </c>
      <c r="S31" s="54">
        <f>'低情景（2001-2060, 2020RMB）'!S31*$B$73</f>
        <v>242.53612456989296</v>
      </c>
      <c r="T31" s="54">
        <f>'低情景（2001-2060, 2020RMB）'!T31*$B$73</f>
        <v>239.69143073965321</v>
      </c>
      <c r="U31" s="55">
        <f>'低情景（2001-2060, 2020RMB）'!U31*$B$73</f>
        <v>227.23159947633118</v>
      </c>
      <c r="V31" s="54">
        <f>'低情景（2001-2060, 2020RMB）'!V31*$B$73</f>
        <v>263.08931594356079</v>
      </c>
      <c r="W31" s="54">
        <f>'低情景（2001-2060, 2020RMB）'!W31*$B$73</f>
        <v>268.32355876398901</v>
      </c>
      <c r="X31" s="100">
        <f>'低情景（2001-2060, 2020RMB）'!X31*$B$73</f>
        <v>269.60526467531514</v>
      </c>
      <c r="Y31" s="100">
        <f>'低情景（2001-2060, 2020RMB）'!Y31*$B$73</f>
        <v>273.0572937540162</v>
      </c>
      <c r="Z31" s="100">
        <f>'低情景（2001-2060, 2020RMB）'!Z31*$B$73</f>
        <v>278.10585338073969</v>
      </c>
      <c r="AA31" s="65">
        <f>'低情景（2001-2060, 2020RMB）'!AA31*$B$73</f>
        <v>284.23694860998694</v>
      </c>
      <c r="AB31" s="100">
        <f>'低情景（2001-2060, 2020RMB）'!AB31*$B$73</f>
        <v>291.19254119470361</v>
      </c>
      <c r="AC31" s="100">
        <f>'低情景（2001-2060, 2020RMB）'!AC31*$B$73</f>
        <v>298.76695736370027</v>
      </c>
      <c r="AD31" s="100">
        <f>'低情景（2001-2060, 2020RMB）'!AD31*$B$73</f>
        <v>306.73319429284061</v>
      </c>
      <c r="AE31" s="66">
        <f>'低情景（2001-2060, 2020RMB）'!AE31*$B$73</f>
        <v>314.83874855015807</v>
      </c>
      <c r="AF31" s="100">
        <f>'低情景（2001-2060, 2020RMB）'!AF31*$B$73</f>
        <v>322.84243887337084</v>
      </c>
      <c r="AG31" s="100">
        <f>'低情景（2001-2060, 2020RMB）'!AG31*$B$73</f>
        <v>330.63910051324467</v>
      </c>
      <c r="AH31" s="100">
        <f>'低情景（2001-2060, 2020RMB）'!AH31*$B$73</f>
        <v>338.15640824851533</v>
      </c>
      <c r="AI31" s="100">
        <f>'低情景（2001-2060, 2020RMB）'!AI31*$B$73</f>
        <v>345.31824374927453</v>
      </c>
      <c r="AJ31" s="245">
        <f>'低情景（2001-2060, 2020RMB）'!AJ31*$B$73</f>
        <v>352.04532856984684</v>
      </c>
      <c r="AK31" s="65">
        <f>'低情景（2001-2060, 2020RMB）'!AK31*$B$73</f>
        <v>358.26954457199633</v>
      </c>
      <c r="AL31" s="100">
        <f>'低情景（2001-2060, 2020RMB）'!AL31*$B$73</f>
        <v>363.97719292629108</v>
      </c>
      <c r="AM31" s="100">
        <f>'低情景（2001-2060, 2020RMB）'!AM31*$B$73</f>
        <v>369.1718409380299</v>
      </c>
      <c r="AN31" s="100">
        <f>'低情景（2001-2060, 2020RMB）'!AN31*$B$73</f>
        <v>373.8610504896223</v>
      </c>
      <c r="AO31" s="66">
        <f>'低情景（2001-2060, 2020RMB）'!AO31*$B$73</f>
        <v>378.0561243430501</v>
      </c>
      <c r="AP31" s="100">
        <f>'低情景（2001-2060, 2020RMB）'!AP31*$B$73</f>
        <v>381.77182794070615</v>
      </c>
      <c r="AQ31" s="100">
        <f>'低情景（2001-2060, 2020RMB）'!AQ31*$B$73</f>
        <v>385.02609355568586</v>
      </c>
      <c r="AR31" s="100">
        <f>'低情景（2001-2060, 2020RMB）'!AR31*$B$73</f>
        <v>387.83971339125912</v>
      </c>
      <c r="AS31" s="100">
        <f>'低情景（2001-2060, 2020RMB）'!AS31*$B$73</f>
        <v>390.23602786514539</v>
      </c>
      <c r="AT31" s="100">
        <f>'低情景（2001-2060, 2020RMB）'!AT31*$B$73</f>
        <v>392.24061486042319</v>
      </c>
      <c r="AU31" s="65">
        <f>'低情景（2001-2060, 2020RMB）'!AU31*$B$73</f>
        <v>393.88098520441719</v>
      </c>
      <c r="AV31" s="100">
        <f>'低情景（2001-2060, 2020RMB）'!AV31*$B$73</f>
        <v>395.18628907180431</v>
      </c>
      <c r="AW31" s="100">
        <f>'低情景（2001-2060, 2020RMB）'!AW31*$B$73</f>
        <v>396.18703741932927</v>
      </c>
      <c r="AX31" s="100">
        <f>'低情景（2001-2060, 2020RMB）'!AX31*$B$73</f>
        <v>396.91484196566512</v>
      </c>
      <c r="AY31" s="66">
        <f>'低情景（2001-2060, 2020RMB）'!AY31*$B$73</f>
        <v>397.40217664806602</v>
      </c>
      <c r="AZ31" s="65">
        <f>'低情景（2001-2060, 2020RMB）'!AZ31*$B$73</f>
        <v>397.68216293196849</v>
      </c>
      <c r="BA31" s="100">
        <f>'低情景（2001-2060, 2020RMB）'!BA31*$B$73</f>
        <v>397.78838083277151</v>
      </c>
      <c r="BB31" s="100">
        <f>'低情景（2001-2060, 2020RMB）'!BB31*$B$73</f>
        <v>397.7547070405617</v>
      </c>
      <c r="BC31" s="100">
        <f>'低情景（2001-2060, 2020RMB）'!BC31*$B$73</f>
        <v>397.6151811262223</v>
      </c>
      <c r="BD31" s="66">
        <f>'低情景（2001-2060, 2020RMB）'!BD31*$B$73</f>
        <v>397.4039004567752</v>
      </c>
      <c r="BE31" s="100">
        <f>'低情景（2001-2060, 2020RMB）'!BE31*$B$73</f>
        <v>397.15494416303187</v>
      </c>
      <c r="BF31" s="100">
        <f>'低情景（2001-2060, 2020RMB）'!BF31*$B$73</f>
        <v>396.90232628592759</v>
      </c>
      <c r="BG31" s="100">
        <f>'低情景（2001-2060, 2020RMB）'!BG31*$B$73</f>
        <v>396.67997808071334</v>
      </c>
      <c r="BH31" s="100">
        <f>'低情景（2001-2060, 2020RMB）'!BH31*$B$73</f>
        <v>396.5217593808199</v>
      </c>
      <c r="BI31" s="246">
        <f>'低情景（2001-2060, 2020RMB）'!BI31*$B$73</f>
        <v>396.46149891557405</v>
      </c>
    </row>
    <row r="32" spans="1:61" x14ac:dyDescent="0.2">
      <c r="A32" s="23" t="s">
        <v>122</v>
      </c>
      <c r="B32" s="53"/>
      <c r="C32" s="54"/>
      <c r="D32" s="54"/>
      <c r="E32" s="54"/>
      <c r="F32" s="55"/>
      <c r="G32" s="53"/>
      <c r="H32" s="54"/>
      <c r="I32" s="54">
        <f>'低情景（2001-2060, 2020RMB）'!I32*$B$73</f>
        <v>170.42468956755869</v>
      </c>
      <c r="J32" s="54">
        <f>'低情景（2001-2060, 2020RMB）'!J32*$B$73</f>
        <v>173.66913344109759</v>
      </c>
      <c r="K32" s="55">
        <f>'低情景（2001-2060, 2020RMB）'!K32*$B$73</f>
        <v>191.42075515659477</v>
      </c>
      <c r="L32" s="53">
        <f>'低情景（2001-2060, 2020RMB）'!L32*$B$73</f>
        <v>206.37225177144529</v>
      </c>
      <c r="M32" s="54">
        <f>'低情景（2001-2060, 2020RMB）'!M32*$B$73</f>
        <v>217.87978028933472</v>
      </c>
      <c r="N32" s="54">
        <f>'低情景（2001-2060, 2020RMB）'!N32*$B$73</f>
        <v>234.91924084417857</v>
      </c>
      <c r="O32" s="54">
        <f>'低情景（2001-2060, 2020RMB）'!O32*$B$73</f>
        <v>255.85414158302899</v>
      </c>
      <c r="P32" s="54">
        <f>'低情景（2001-2060, 2020RMB）'!P32*$B$73</f>
        <v>256.80911821767586</v>
      </c>
      <c r="Q32" s="53">
        <f>'低情景（2001-2060, 2020RMB）'!Q32*$B$73</f>
        <v>258.63590484068948</v>
      </c>
      <c r="R32" s="54">
        <f>'低情景（2001-2060, 2020RMB）'!R32*$B$73</f>
        <v>285.61715157751394</v>
      </c>
      <c r="S32" s="54">
        <f>'低情景（2001-2060, 2020RMB）'!S32*$B$73</f>
        <v>306.57089441525198</v>
      </c>
      <c r="T32" s="54">
        <f>'低情景（2001-2060, 2020RMB）'!T32*$B$73</f>
        <v>298.83694300207299</v>
      </c>
      <c r="U32" s="55">
        <f>'低情景（2001-2060, 2020RMB）'!U32*$B$73</f>
        <v>271.73919261461918</v>
      </c>
      <c r="V32" s="54">
        <f>'低情景（2001-2060, 2020RMB）'!V32*$B$73</f>
        <v>325.08880077316945</v>
      </c>
      <c r="W32" s="54">
        <f>'低情景（2001-2060, 2020RMB）'!W32*$B$73</f>
        <v>321.64947440422594</v>
      </c>
      <c r="X32" s="100">
        <f>'低情景（2001-2060, 2020RMB）'!X32*$B$73</f>
        <v>322.81654348669986</v>
      </c>
      <c r="Y32" s="100">
        <f>'低情景（2001-2060, 2020RMB）'!Y32*$B$73</f>
        <v>326.08234311276618</v>
      </c>
      <c r="Z32" s="100">
        <f>'低情景（2001-2060, 2020RMB）'!Z32*$B$73</f>
        <v>331.11311235893817</v>
      </c>
      <c r="AA32" s="65">
        <f>'低情景（2001-2060, 2020RMB）'!AA32*$B$73</f>
        <v>337.59402307032383</v>
      </c>
      <c r="AB32" s="100">
        <f>'低情景（2001-2060, 2020RMB）'!AB32*$B$73</f>
        <v>345.24280786534132</v>
      </c>
      <c r="AC32" s="100">
        <f>'低情景（2001-2060, 2020RMB）'!AC32*$B$73</f>
        <v>353.7699530762747</v>
      </c>
      <c r="AD32" s="100">
        <f>'低情景（2001-2060, 2020RMB）'!AD32*$B$73</f>
        <v>362.85954545297369</v>
      </c>
      <c r="AE32" s="66">
        <f>'低情景（2001-2060, 2020RMB）'!AE32*$B$73</f>
        <v>372.16228209090076</v>
      </c>
      <c r="AF32" s="100">
        <f>'低情景（2001-2060, 2020RMB）'!AF32*$B$73</f>
        <v>381.34904787000198</v>
      </c>
      <c r="AG32" s="100">
        <f>'低情景（2001-2060, 2020RMB）'!AG32*$B$73</f>
        <v>390.2936364286432</v>
      </c>
      <c r="AH32" s="100">
        <f>'低情景（2001-2060, 2020RMB）'!AH32*$B$73</f>
        <v>398.920334499528</v>
      </c>
      <c r="AI32" s="100">
        <f>'低情景（2001-2060, 2020RMB）'!AI32*$B$73</f>
        <v>407.14976220694172</v>
      </c>
      <c r="AJ32" s="245">
        <f>'低情景（2001-2060, 2020RMB）'!AJ32*$B$73</f>
        <v>414.89949837630672</v>
      </c>
      <c r="AK32" s="65">
        <f>'低情景（2001-2060, 2020RMB）'!AK32*$B$73</f>
        <v>422.09878402671825</v>
      </c>
      <c r="AL32" s="100">
        <f>'低情景（2001-2060, 2020RMB）'!AL32*$B$73</f>
        <v>428.73298893589845</v>
      </c>
      <c r="AM32" s="100">
        <f>'低情景（2001-2060, 2020RMB）'!AM32*$B$73</f>
        <v>434.80527179214766</v>
      </c>
      <c r="AN32" s="100">
        <f>'低情景（2001-2060, 2020RMB）'!AN32*$B$73</f>
        <v>440.32291634859695</v>
      </c>
      <c r="AO32" s="66">
        <f>'低情景（2001-2060, 2020RMB）'!AO32*$B$73</f>
        <v>445.29708680663805</v>
      </c>
      <c r="AP32" s="100">
        <f>'低情景（2001-2060, 2020RMB）'!AP32*$B$73</f>
        <v>449.74255865188348</v>
      </c>
      <c r="AQ32" s="100">
        <f>'低情景（2001-2060, 2020RMB）'!AQ32*$B$73</f>
        <v>453.67743127580843</v>
      </c>
      <c r="AR32" s="100">
        <f>'低情景（2001-2060, 2020RMB）'!AR32*$B$73</f>
        <v>457.12282851823375</v>
      </c>
      <c r="AS32" s="100">
        <f>'低情景（2001-2060, 2020RMB）'!AS32*$B$73</f>
        <v>460.10259296669869</v>
      </c>
      <c r="AT32" s="100">
        <f>'低情景（2001-2060, 2020RMB）'!AT32*$B$73</f>
        <v>462.64297946761462</v>
      </c>
      <c r="AU32" s="65">
        <f>'低情景（2001-2060, 2020RMB）'!AU32*$B$73</f>
        <v>464.77235285988968</v>
      </c>
      <c r="AV32" s="100">
        <f>'低情景（2001-2060, 2020RMB）'!AV32*$B$73</f>
        <v>466.52089445328397</v>
      </c>
      <c r="AW32" s="100">
        <f>'低情景（2001-2060, 2020RMB）'!AW32*$B$73</f>
        <v>467.92032125843173</v>
      </c>
      <c r="AX32" s="100">
        <f>'低情景（2001-2060, 2020RMB）'!AX32*$B$73</f>
        <v>469.00362144987167</v>
      </c>
      <c r="AY32" s="66">
        <f>'低情景（2001-2060, 2020RMB）'!AY32*$B$73</f>
        <v>469.80480902188532</v>
      </c>
      <c r="AZ32" s="65">
        <f>'低情景（2001-2060, 2020RMB）'!AZ32*$B$73</f>
        <v>470.3587000927335</v>
      </c>
      <c r="BA32" s="100">
        <f>'低情景（2001-2060, 2020RMB）'!BA32*$B$73</f>
        <v>470.700712836668</v>
      </c>
      <c r="BB32" s="100">
        <f>'低情景（2001-2060, 2020RMB）'!BB32*$B$73</f>
        <v>470.86669258439059</v>
      </c>
      <c r="BC32" s="100">
        <f>'低情景（2001-2060, 2020RMB）'!BC32*$B$73</f>
        <v>470.89276323857462</v>
      </c>
      <c r="BD32" s="66">
        <f>'低情景（2001-2060, 2020RMB）'!BD32*$B$73</f>
        <v>470.81520580748463</v>
      </c>
      <c r="BE32" s="100">
        <f>'低情景（2001-2060, 2020RMB）'!BE32*$B$73</f>
        <v>470.67036457074897</v>
      </c>
      <c r="BF32" s="100">
        <f>'低情景（2001-2060, 2020RMB）'!BF32*$B$73</f>
        <v>470.49458115985198</v>
      </c>
      <c r="BG32" s="100">
        <f>'低情景（2001-2060, 2020RMB）'!BG32*$B$73</f>
        <v>470.32415666365591</v>
      </c>
      <c r="BH32" s="100">
        <f>'低情景（2001-2060, 2020RMB）'!BH32*$B$73</f>
        <v>470.19534175720298</v>
      </c>
      <c r="BI32" s="246">
        <f>'低情景（2001-2060, 2020RMB）'!BI32*$B$73</f>
        <v>470.14435480043613</v>
      </c>
    </row>
    <row r="33" spans="1:61" x14ac:dyDescent="0.2">
      <c r="A33" s="23" t="s">
        <v>86</v>
      </c>
      <c r="B33" s="53"/>
      <c r="C33" s="54"/>
      <c r="D33" s="54"/>
      <c r="E33" s="54"/>
      <c r="F33" s="55"/>
      <c r="G33" s="53"/>
      <c r="H33" s="54"/>
      <c r="I33" s="54">
        <f>'低情景（2001-2060, 2020RMB）'!I33*$B$73</f>
        <v>637.16698879349872</v>
      </c>
      <c r="J33" s="54">
        <f>'低情景（2001-2060, 2020RMB）'!J33*$B$73</f>
        <v>635.4050592414402</v>
      </c>
      <c r="K33" s="55">
        <f>'低情景（2001-2060, 2020RMB）'!K33*$B$73</f>
        <v>676.28810522775109</v>
      </c>
      <c r="L33" s="53">
        <f>'低情景（2001-2060, 2020RMB）'!L33*$B$73</f>
        <v>699.21935440753566</v>
      </c>
      <c r="M33" s="54">
        <f>'低情景（2001-2060, 2020RMB）'!M33*$B$73</f>
        <v>707.5885313743712</v>
      </c>
      <c r="N33" s="54">
        <f>'低情景（2001-2060, 2020RMB）'!N33*$B$73</f>
        <v>713.18461791746836</v>
      </c>
      <c r="O33" s="54">
        <f>'低情景（2001-2060, 2020RMB）'!O33*$B$73</f>
        <v>720.67276491046107</v>
      </c>
      <c r="P33" s="54">
        <f>'低情景（2001-2060, 2020RMB）'!P33*$B$73</f>
        <v>734.30200114359138</v>
      </c>
      <c r="Q33" s="53">
        <f>'低情景（2001-2060, 2020RMB）'!Q33*$B$73</f>
        <v>764.60618968075028</v>
      </c>
      <c r="R33" s="54">
        <f>'低情景（2001-2060, 2020RMB）'!R33*$B$73</f>
        <v>811.09142498845029</v>
      </c>
      <c r="S33" s="54">
        <f>'低情景（2001-2060, 2020RMB）'!S33*$B$73</f>
        <v>859.28912273215599</v>
      </c>
      <c r="T33" s="54">
        <f>'低情景（2001-2060, 2020RMB）'!T33*$B$73</f>
        <v>869.92301724643733</v>
      </c>
      <c r="U33" s="55">
        <f>'低情景（2001-2060, 2020RMB）'!U33*$B$73</f>
        <v>847.42336584085638</v>
      </c>
      <c r="V33" s="54">
        <f>'低情景（2001-2060, 2020RMB）'!V33*$B$73</f>
        <v>889.38677171330733</v>
      </c>
      <c r="W33" s="54">
        <f>'低情景（2001-2060, 2020RMB）'!W33*$B$73</f>
        <v>857.39068108754168</v>
      </c>
      <c r="X33" s="100">
        <f>'低情景（2001-2060, 2020RMB）'!X33*$B$73</f>
        <v>859.36789717142756</v>
      </c>
      <c r="Y33" s="100">
        <f>'低情景（2001-2060, 2020RMB）'!Y33*$B$73</f>
        <v>864.92875955451598</v>
      </c>
      <c r="Z33" s="100">
        <f>'低情景（2001-2060, 2020RMB）'!Z33*$B$73</f>
        <v>873.53952596301428</v>
      </c>
      <c r="AA33" s="65">
        <f>'低情景（2001-2060, 2020RMB）'!AA33*$B$73</f>
        <v>884.4995735540665</v>
      </c>
      <c r="AB33" s="100">
        <f>'低情景（2001-2060, 2020RMB）'!AB33*$B$73</f>
        <v>896.36325160346962</v>
      </c>
      <c r="AC33" s="100">
        <f>'低情景（2001-2060, 2020RMB）'!AC33*$B$73</f>
        <v>907.42758838975794</v>
      </c>
      <c r="AD33" s="100">
        <f>'低情景（2001-2060, 2020RMB）'!AD33*$B$73</f>
        <v>915.90748081253355</v>
      </c>
      <c r="AE33" s="66">
        <f>'低情景（2001-2060, 2020RMB）'!AE33*$B$73</f>
        <v>919.96879577396737</v>
      </c>
      <c r="AF33" s="100">
        <f>'低情景（2001-2060, 2020RMB）'!AF33*$B$73</f>
        <v>918.32686221929123</v>
      </c>
      <c r="AG33" s="100">
        <f>'低情景（2001-2060, 2020RMB）'!AG33*$B$73</f>
        <v>911.90097460727679</v>
      </c>
      <c r="AH33" s="100">
        <f>'低情景（2001-2060, 2020RMB）'!AH33*$B$73</f>
        <v>902.19088974594206</v>
      </c>
      <c r="AI33" s="100">
        <f>'低情景（2001-2060, 2020RMB）'!AI33*$B$73</f>
        <v>890.68415382998217</v>
      </c>
      <c r="AJ33" s="245">
        <f>'低情景（2001-2060, 2020RMB）'!AJ33*$B$73</f>
        <v>878.81550544851041</v>
      </c>
      <c r="AK33" s="65">
        <f>'低情景（2001-2060, 2020RMB）'!AK33*$B$73</f>
        <v>867.72001065265044</v>
      </c>
      <c r="AL33" s="100">
        <f>'低情景（2001-2060, 2020RMB）'!AL33*$B$73</f>
        <v>857.5686062994904</v>
      </c>
      <c r="AM33" s="100">
        <f>'低情景（2001-2060, 2020RMB）'!AM33*$B$73</f>
        <v>848.30102466420863</v>
      </c>
      <c r="AN33" s="100">
        <f>'低情景（2001-2060, 2020RMB）'!AN33*$B$73</f>
        <v>839.86109285276871</v>
      </c>
      <c r="AO33" s="66">
        <f>'低情景（2001-2060, 2020RMB）'!AO33*$B$73</f>
        <v>832.19630811376032</v>
      </c>
      <c r="AP33" s="100">
        <f>'低情景（2001-2060, 2020RMB）'!AP33*$B$73</f>
        <v>825.25745273818518</v>
      </c>
      <c r="AQ33" s="100">
        <f>'低情景（2001-2060, 2020RMB）'!AQ33*$B$73</f>
        <v>818.99824434078471</v>
      </c>
      <c r="AR33" s="100">
        <f>'低情景（2001-2060, 2020RMB）'!AR33*$B$73</f>
        <v>813.375017836707</v>
      </c>
      <c r="AS33" s="100">
        <f>'低情景（2001-2060, 2020RMB）'!AS33*$B$73</f>
        <v>808.34643588538211</v>
      </c>
      <c r="AT33" s="100">
        <f>'低情景（2001-2060, 2020RMB）'!AT33*$B$73</f>
        <v>803.87322497755019</v>
      </c>
      <c r="AU33" s="65">
        <f>'低情景（2001-2060, 2020RMB）'!AU33*$B$73</f>
        <v>799.91793469877018</v>
      </c>
      <c r="AV33" s="100">
        <f>'低情景（2001-2060, 2020RMB）'!AV33*$B$73</f>
        <v>796.44471801917541</v>
      </c>
      <c r="AW33" s="100">
        <f>'低情景（2001-2060, 2020RMB）'!AW33*$B$73</f>
        <v>793.41913074032129</v>
      </c>
      <c r="AX33" s="100">
        <f>'低情景（2001-2060, 2020RMB）'!AX33*$B$73</f>
        <v>790.8079484797438</v>
      </c>
      <c r="AY33" s="66">
        <f>'低情景（2001-2060, 2020RMB）'!AY33*$B$73</f>
        <v>788.57899979637455</v>
      </c>
      <c r="AZ33" s="65">
        <f>'低情景（2001-2060, 2020RMB）'!AZ33*$B$73</f>
        <v>786.70101425835696</v>
      </c>
      <c r="BA33" s="100">
        <f>'低情景（2001-2060, 2020RMB）'!BA33*$B$73</f>
        <v>785.14348443185781</v>
      </c>
      <c r="BB33" s="100">
        <f>'低情景（2001-2060, 2020RMB）'!BB33*$B$73</f>
        <v>783.87654092742162</v>
      </c>
      <c r="BC33" s="100">
        <f>'低情景（2001-2060, 2020RMB）'!BC33*$B$73</f>
        <v>782.87083978136729</v>
      </c>
      <c r="BD33" s="66">
        <f>'低情景（2001-2060, 2020RMB）'!BD33*$B$73</f>
        <v>782.09746157508641</v>
      </c>
      <c r="BE33" s="100">
        <f>'低情景（2001-2060, 2020RMB）'!BE33*$B$73</f>
        <v>781.52782180641759</v>
      </c>
      <c r="BF33" s="100">
        <f>'低情景（2001-2060, 2020RMB）'!BF33*$B$73</f>
        <v>781.13359212547925</v>
      </c>
      <c r="BG33" s="100">
        <f>'低情景（2001-2060, 2020RMB）'!BG33*$B$73</f>
        <v>780.88663213344205</v>
      </c>
      <c r="BH33" s="100">
        <f>'低情景（2001-2060, 2020RMB）'!BH33*$B$73</f>
        <v>780.75893151727917</v>
      </c>
      <c r="BI33" s="246">
        <f>'低情景（2001-2060, 2020RMB）'!BI33*$B$73</f>
        <v>780.72256235717646</v>
      </c>
    </row>
    <row r="34" spans="1:61" x14ac:dyDescent="0.2">
      <c r="A34" s="23" t="s">
        <v>123</v>
      </c>
      <c r="B34" s="53"/>
      <c r="C34" s="54"/>
      <c r="D34" s="54"/>
      <c r="E34" s="54"/>
      <c r="F34" s="55"/>
      <c r="G34" s="53"/>
      <c r="H34" s="54"/>
      <c r="I34" s="54">
        <f>'低情景（2001-2060, 2020RMB）'!I34*$B$73</f>
        <v>1419.8380757555262</v>
      </c>
      <c r="J34" s="54">
        <f>'低情景（2001-2060, 2020RMB）'!J34*$B$73</f>
        <v>1542.4286998947809</v>
      </c>
      <c r="K34" s="55">
        <f>'低情景（2001-2060, 2020RMB）'!K34*$B$73</f>
        <v>1730.0458304753768</v>
      </c>
      <c r="L34" s="53">
        <f>'低情景（2001-2060, 2020RMB）'!L34*$B$73</f>
        <v>1906.7354752745023</v>
      </c>
      <c r="M34" s="54">
        <f>'低情景（2001-2060, 2020RMB）'!M34*$B$73</f>
        <v>2027.5786033384431</v>
      </c>
      <c r="N34" s="54">
        <f>'低情景（2001-2060, 2020RMB）'!N34*$B$73</f>
        <v>2159.1813020087934</v>
      </c>
      <c r="O34" s="54">
        <f>'低情景（2001-2060, 2020RMB）'!O34*$B$73</f>
        <v>2283.2851622002017</v>
      </c>
      <c r="P34" s="54">
        <f>'低情景（2001-2060, 2020RMB）'!P34*$B$73</f>
        <v>2371.9558120290712</v>
      </c>
      <c r="Q34" s="53">
        <f>'低情景（2001-2060, 2020RMB）'!Q34*$B$73</f>
        <v>2492.9925213528795</v>
      </c>
      <c r="R34" s="54">
        <f>'低情景（2001-2060, 2020RMB）'!R34*$B$73</f>
        <v>2619.3229436382521</v>
      </c>
      <c r="S34" s="54">
        <f>'低情景（2001-2060, 2020RMB）'!S34*$B$73</f>
        <v>2701.9460856533151</v>
      </c>
      <c r="T34" s="54">
        <f>'低情景（2001-2060, 2020RMB）'!T34*$B$73</f>
        <v>2727.5678902198274</v>
      </c>
      <c r="U34" s="55">
        <f>'低情景（2001-2060, 2020RMB）'!U34*$B$73</f>
        <v>2728.2631047167106</v>
      </c>
      <c r="V34" s="54">
        <f>'低情景（2001-2060, 2020RMB）'!V34*$B$73</f>
        <v>3059.367524259646</v>
      </c>
      <c r="W34" s="54">
        <f>'低情景（2001-2060, 2020RMB）'!W34*$B$73</f>
        <v>3312.9183905035534</v>
      </c>
      <c r="X34" s="100">
        <f>'低情景（2001-2060, 2020RMB）'!X34*$B$73</f>
        <v>3352.5748498982098</v>
      </c>
      <c r="Y34" s="100">
        <f>'低情景（2001-2060, 2020RMB）'!Y34*$B$73</f>
        <v>3450.3492744616856</v>
      </c>
      <c r="Z34" s="100">
        <f>'低情景（2001-2060, 2020RMB）'!Z34*$B$73</f>
        <v>3573.8513500940126</v>
      </c>
      <c r="AA34" s="65">
        <f>'低情景（2001-2060, 2020RMB）'!AA34*$B$73</f>
        <v>3693.5451869211479</v>
      </c>
      <c r="AB34" s="100">
        <f>'低情景（2001-2060, 2020RMB）'!AB34*$B$73</f>
        <v>3802.9367832865082</v>
      </c>
      <c r="AC34" s="100">
        <f>'低情景（2001-2060, 2020RMB）'!AC34*$B$73</f>
        <v>3901.8579131804563</v>
      </c>
      <c r="AD34" s="100">
        <f>'低情景（2001-2060, 2020RMB）'!AD34*$B$73</f>
        <v>3990.3257115963115</v>
      </c>
      <c r="AE34" s="66">
        <f>'低情景（2001-2060, 2020RMB）'!AE34*$B$73</f>
        <v>4068.5315822977022</v>
      </c>
      <c r="AF34" s="100">
        <f>'低情景（2001-2060, 2020RMB）'!AF34*$B$73</f>
        <v>4136.9157704980908</v>
      </c>
      <c r="AG34" s="100">
        <f>'低情景（2001-2060, 2020RMB）'!AG34*$B$73</f>
        <v>4196.4271111114067</v>
      </c>
      <c r="AH34" s="100">
        <f>'低情景（2001-2060, 2020RMB）'!AH34*$B$73</f>
        <v>4248.2530800915292</v>
      </c>
      <c r="AI34" s="100">
        <f>'低情景（2001-2060, 2020RMB）'!AI34*$B$73</f>
        <v>4293.707361042284</v>
      </c>
      <c r="AJ34" s="245">
        <f>'低情景（2001-2060, 2020RMB）'!AJ34*$B$73</f>
        <v>4334.205897887945</v>
      </c>
      <c r="AK34" s="65">
        <f>'低情景（2001-2060, 2020RMB）'!AK34*$B$73</f>
        <v>4371.002872415057</v>
      </c>
      <c r="AL34" s="100">
        <f>'低情景（2001-2060, 2020RMB）'!AL34*$B$73</f>
        <v>4404.4279301470451</v>
      </c>
      <c r="AM34" s="100">
        <f>'低情景（2001-2060, 2020RMB）'!AM34*$B$73</f>
        <v>4434.5845647410142</v>
      </c>
      <c r="AN34" s="100">
        <f>'低情景（2001-2060, 2020RMB）'!AN34*$B$73</f>
        <v>4461.5888374492833</v>
      </c>
      <c r="AO34" s="66">
        <f>'低情景（2001-2060, 2020RMB）'!AO34*$B$73</f>
        <v>4485.5682964840062</v>
      </c>
      <c r="AP34" s="100">
        <f>'低情景（2001-2060, 2020RMB）'!AP34*$B$73</f>
        <v>4506.6608969858962</v>
      </c>
      <c r="AQ34" s="100">
        <f>'低情景（2001-2060, 2020RMB）'!AQ34*$B$73</f>
        <v>4525.0139332332228</v>
      </c>
      <c r="AR34" s="100">
        <f>'低情景（2001-2060, 2020RMB）'!AR34*$B$73</f>
        <v>4540.7829937910283</v>
      </c>
      <c r="AS34" s="100">
        <f>'低情景（2001-2060, 2020RMB）'!AS34*$B$73</f>
        <v>4554.1309493195067</v>
      </c>
      <c r="AT34" s="100">
        <f>'低情景（2001-2060, 2020RMB）'!AT34*$B$73</f>
        <v>4565.2269817578435</v>
      </c>
      <c r="AU34" s="65">
        <f>'低情景（2001-2060, 2020RMB）'!AU34*$B$73</f>
        <v>4574.2456625928426</v>
      </c>
      <c r="AV34" s="100">
        <f>'低情景（2001-2060, 2020RMB）'!AV34*$B$73</f>
        <v>4581.36608692967</v>
      </c>
      <c r="AW34" s="100">
        <f>'低情景（2001-2060, 2020RMB）'!AW34*$B$73</f>
        <v>4586.7710691201901</v>
      </c>
      <c r="AX34" s="100">
        <f>'低情景（2001-2060, 2020RMB）'!AX34*$B$73</f>
        <v>4590.6464047858572</v>
      </c>
      <c r="AY34" s="66">
        <f>'低情景（2001-2060, 2020RMB）'!AY34*$B$73</f>
        <v>4593.1802032106307</v>
      </c>
      <c r="AZ34" s="65">
        <f>'低情景（2001-2060, 2020RMB）'!AZ34*$B$73</f>
        <v>4594.5622932823626</v>
      </c>
      <c r="BA34" s="100">
        <f>'低情景（2001-2060, 2020RMB）'!BA34*$B$73</f>
        <v>4594.9837054392774</v>
      </c>
      <c r="BB34" s="100">
        <f>'低情景（2001-2060, 2020RMB）'!BB34*$B$73</f>
        <v>4594.6362314362887</v>
      </c>
      <c r="BC34" s="100">
        <f>'低情景（2001-2060, 2020RMB）'!BC34*$B$73</f>
        <v>4593.7120631897769</v>
      </c>
      <c r="BD34" s="66">
        <f>'低情景（2001-2060, 2020RMB）'!BD34*$B$73</f>
        <v>4592.4035114923845</v>
      </c>
      <c r="BE34" s="100">
        <f>'低情景（2001-2060, 2020RMB）'!BE34*$B$73</f>
        <v>4590.902805014206</v>
      </c>
      <c r="BF34" s="100">
        <f>'低情景（2001-2060, 2020RMB）'!BF34*$B$73</f>
        <v>4589.4019697244485</v>
      </c>
      <c r="BG34" s="100">
        <f>'低情景（2001-2060, 2020RMB）'!BG34*$B$73</f>
        <v>4588.0927886794934</v>
      </c>
      <c r="BH34" s="100">
        <f>'低情景（2001-2060, 2020RMB）'!BH34*$B$73</f>
        <v>4587.1668420289334</v>
      </c>
      <c r="BI34" s="246">
        <f>'低情景（2001-2060, 2020RMB）'!BI34*$B$73</f>
        <v>4586.8156270913669</v>
      </c>
    </row>
    <row r="35" spans="1:61" x14ac:dyDescent="0.2">
      <c r="A35" s="23" t="s">
        <v>88</v>
      </c>
      <c r="B35" s="53"/>
      <c r="C35" s="54"/>
      <c r="D35" s="54"/>
      <c r="E35" s="54"/>
      <c r="F35" s="55"/>
      <c r="G35" s="53"/>
      <c r="H35" s="54"/>
      <c r="I35" s="54">
        <f>'低情景（2001-2060, 2020RMB）'!I35*$B$73</f>
        <v>483.71746576031296</v>
      </c>
      <c r="J35" s="54">
        <f>'低情景（2001-2060, 2020RMB）'!J35*$B$73</f>
        <v>526.39931856443491</v>
      </c>
      <c r="K35" s="55">
        <f>'低情景（2001-2060, 2020RMB）'!K35*$B$73</f>
        <v>588.89561954508417</v>
      </c>
      <c r="L35" s="53">
        <f>'低情景（2001-2060, 2020RMB）'!L35*$B$73</f>
        <v>667.14701885654767</v>
      </c>
      <c r="M35" s="54">
        <f>'低情景（2001-2060, 2020RMB）'!M35*$B$73</f>
        <v>727.21213278788082</v>
      </c>
      <c r="N35" s="54">
        <f>'低情景（2001-2060, 2020RMB）'!N35*$B$73</f>
        <v>784.08433283869726</v>
      </c>
      <c r="O35" s="54">
        <f>'低情景（2001-2060, 2020RMB）'!O35*$B$73</f>
        <v>844.18584088878629</v>
      </c>
      <c r="P35" s="54">
        <f>'低情景（2001-2060, 2020RMB）'!P35*$B$73</f>
        <v>880.17306998213451</v>
      </c>
      <c r="Q35" s="53">
        <f>'低情景（2001-2060, 2020RMB）'!Q35*$B$73</f>
        <v>951.71412557052213</v>
      </c>
      <c r="R35" s="54">
        <f>'低情景（2001-2060, 2020RMB）'!R35*$B$73</f>
        <v>1082.788275133966</v>
      </c>
      <c r="S35" s="54">
        <f>'低情景（2001-2060, 2020RMB）'!S35*$B$73</f>
        <v>1182.709399569696</v>
      </c>
      <c r="T35" s="54">
        <f>'低情景（2001-2060, 2020RMB）'!T35*$B$73</f>
        <v>1215.5909598218193</v>
      </c>
      <c r="U35" s="55">
        <f>'低情景（2001-2060, 2020RMB）'!U35*$B$73</f>
        <v>1245.2987832640374</v>
      </c>
      <c r="V35" s="54">
        <f>'低情景（2001-2060, 2020RMB）'!V35*$B$73</f>
        <v>1618.1465370188198</v>
      </c>
      <c r="W35" s="54">
        <f>'低情景（2001-2060, 2020RMB）'!W35*$B$73</f>
        <v>1587.8769898349155</v>
      </c>
      <c r="X35" s="100">
        <f>'低情景（2001-2060, 2020RMB）'!X35*$B$73</f>
        <v>1629.7170512078008</v>
      </c>
      <c r="Y35" s="100">
        <f>'低情景（2001-2060, 2020RMB）'!Y35*$B$73</f>
        <v>1732.223922471394</v>
      </c>
      <c r="Z35" s="100">
        <f>'低情景（2001-2060, 2020RMB）'!Z35*$B$73</f>
        <v>1858.6643255108481</v>
      </c>
      <c r="AA35" s="65">
        <f>'低情景（2001-2060, 2020RMB）'!AA35*$B$73</f>
        <v>1972.2889996807087</v>
      </c>
      <c r="AB35" s="100">
        <f>'低情景（2001-2060, 2020RMB）'!AB35*$B$73</f>
        <v>2068.3116765012956</v>
      </c>
      <c r="AC35" s="100">
        <f>'低情景（2001-2060, 2020RMB）'!AC35*$B$73</f>
        <v>2152.7785137600144</v>
      </c>
      <c r="AD35" s="100">
        <f>'低情景（2001-2060, 2020RMB）'!AD35*$B$73</f>
        <v>2233.4834822831681</v>
      </c>
      <c r="AE35" s="66">
        <f>'低情景（2001-2060, 2020RMB）'!AE35*$B$73</f>
        <v>2319.6809780278477</v>
      </c>
      <c r="AF35" s="100">
        <f>'低情景（2001-2060, 2020RMB）'!AF35*$B$73</f>
        <v>2419.9289282346076</v>
      </c>
      <c r="AG35" s="100">
        <f>'低情景（2001-2060, 2020RMB）'!AG35*$B$73</f>
        <v>2535.0760073382089</v>
      </c>
      <c r="AH35" s="100">
        <f>'低情景（2001-2060, 2020RMB）'!AH35*$B$73</f>
        <v>2663.687003834345</v>
      </c>
      <c r="AI35" s="100">
        <f>'低情景（2001-2060, 2020RMB）'!AI35*$B$73</f>
        <v>2803.9420961319224</v>
      </c>
      <c r="AJ35" s="245">
        <f>'低情景（2001-2060, 2020RMB）'!AJ35*$B$73</f>
        <v>2953.5092909790333</v>
      </c>
      <c r="AK35" s="65">
        <f>'低情景（2001-2060, 2020RMB）'!AK35*$B$73</f>
        <v>3109.9752715640911</v>
      </c>
      <c r="AL35" s="100">
        <f>'低情景（2001-2060, 2020RMB）'!AL35*$B$73</f>
        <v>3272.6141142230676</v>
      </c>
      <c r="AM35" s="100">
        <f>'低情景（2001-2060, 2020RMB）'!AM35*$B$73</f>
        <v>3441.1051156417216</v>
      </c>
      <c r="AN35" s="100">
        <f>'低情景（2001-2060, 2020RMB）'!AN35*$B$73</f>
        <v>3615.033817453449</v>
      </c>
      <c r="AO35" s="66">
        <f>'低情景（2001-2060, 2020RMB）'!AO35*$B$73</f>
        <v>3793.884300893917</v>
      </c>
      <c r="AP35" s="100">
        <f>'低情景（2001-2060, 2020RMB）'!AP35*$B$73</f>
        <v>3977.0321477725283</v>
      </c>
      <c r="AQ35" s="100">
        <f>'低情景（2001-2060, 2020RMB）'!AQ35*$B$73</f>
        <v>4163.7383428245157</v>
      </c>
      <c r="AR35" s="100">
        <f>'低情景（2001-2060, 2020RMB）'!AR35*$B$73</f>
        <v>4353.1444167677728</v>
      </c>
      <c r="AS35" s="100">
        <f>'低情景（2001-2060, 2020RMB）'!AS35*$B$73</f>
        <v>4544.2691483010749</v>
      </c>
      <c r="AT35" s="100">
        <f>'低情景（2001-2060, 2020RMB）'!AT35*$B$73</f>
        <v>4736.0071549810355</v>
      </c>
      <c r="AU35" s="65">
        <f>'低情景（2001-2060, 2020RMB）'!AU35*$B$73</f>
        <v>4927.1297054478773</v>
      </c>
      <c r="AV35" s="100">
        <f>'低情景（2001-2060, 2020RMB）'!AV35*$B$73</f>
        <v>5116.2880768794876</v>
      </c>
      <c r="AW35" s="100">
        <f>'低情景（2001-2060, 2020RMB）'!AW35*$B$73</f>
        <v>5302.0197599737876</v>
      </c>
      <c r="AX35" s="100">
        <f>'低情景（2001-2060, 2020RMB）'!AX35*$B$73</f>
        <v>5482.7577775446134</v>
      </c>
      <c r="AY35" s="66">
        <f>'低情景（2001-2060, 2020RMB）'!AY35*$B$73</f>
        <v>5656.843330667286</v>
      </c>
      <c r="AZ35" s="65">
        <f>'低情景（2001-2060, 2020RMB）'!AZ35*$B$73</f>
        <v>5822.5419174260351</v>
      </c>
      <c r="BA35" s="100">
        <f>'低情景（2001-2060, 2020RMB）'!BA35*$B$73</f>
        <v>5978.0629835385007</v>
      </c>
      <c r="BB35" s="100">
        <f>'低情景（2001-2060, 2020RMB）'!BB35*$B$73</f>
        <v>6121.5830620954921</v>
      </c>
      <c r="BC35" s="100">
        <f>'低情景（2001-2060, 2020RMB）'!BC35*$B$73</f>
        <v>6251.2722429023243</v>
      </c>
      <c r="BD35" s="66">
        <f>'低情景（2001-2060, 2020RMB）'!BD35*$B$73</f>
        <v>6365.3236829983143</v>
      </c>
      <c r="BE35" s="100">
        <f>'低情景（2001-2060, 2020RMB）'!BE35*$B$73</f>
        <v>6461.9857324886134</v>
      </c>
      <c r="BF35" s="100">
        <f>'低情景（2001-2060, 2020RMB）'!BF35*$B$73</f>
        <v>6539.5961085327299</v>
      </c>
      <c r="BG35" s="100">
        <f>'低情景（2001-2060, 2020RMB）'!BG35*$B$73</f>
        <v>6596.6174108827845</v>
      </c>
      <c r="BH35" s="100">
        <f>'低情景（2001-2060, 2020RMB）'!BH35*$B$73</f>
        <v>6631.673141283617</v>
      </c>
      <c r="BI35" s="246">
        <f>'低情景（2001-2060, 2020RMB）'!BI35*$B$73</f>
        <v>6643.5832734951637</v>
      </c>
    </row>
    <row r="36" spans="1:61" x14ac:dyDescent="0.2">
      <c r="A36" s="23" t="s">
        <v>89</v>
      </c>
      <c r="B36" s="53"/>
      <c r="C36" s="54"/>
      <c r="D36" s="54"/>
      <c r="E36" s="54"/>
      <c r="F36" s="55"/>
      <c r="G36" s="53"/>
      <c r="H36" s="54"/>
      <c r="I36" s="54">
        <f>'低情景（2001-2060, 2020RMB）'!I36*$B$73</f>
        <v>118.34009269006653</v>
      </c>
      <c r="J36" s="54">
        <f>'低情景（2001-2060, 2020RMB）'!J36*$B$73</f>
        <v>123.62182795184819</v>
      </c>
      <c r="K36" s="55">
        <f>'低情景（2001-2060, 2020RMB）'!K36*$B$73</f>
        <v>133.37663196120397</v>
      </c>
      <c r="L36" s="53">
        <f>'低情景（2001-2060, 2020RMB）'!L36*$B$73</f>
        <v>142.25650870419096</v>
      </c>
      <c r="M36" s="54">
        <f>'低情景（2001-2060, 2020RMB）'!M36*$B$73</f>
        <v>153.16827823699467</v>
      </c>
      <c r="N36" s="54">
        <f>'低情景（2001-2060, 2020RMB）'!N36*$B$73</f>
        <v>160.49079984258429</v>
      </c>
      <c r="O36" s="54">
        <f>'低情景（2001-2060, 2020RMB）'!O36*$B$73</f>
        <v>166.94576669297967</v>
      </c>
      <c r="P36" s="54">
        <f>'低情景（2001-2060, 2020RMB）'!P36*$B$73</f>
        <v>176.1215580414071</v>
      </c>
      <c r="Q36" s="53">
        <f>'低情景（2001-2060, 2020RMB）'!Q36*$B$73</f>
        <v>182.35873919401584</v>
      </c>
      <c r="R36" s="54">
        <f>'低情景（2001-2060, 2020RMB）'!R36*$B$73</f>
        <v>195.29133151703161</v>
      </c>
      <c r="S36" s="54">
        <f>'低情景（2001-2060, 2020RMB）'!S36*$B$73</f>
        <v>209.22959491007907</v>
      </c>
      <c r="T36" s="54">
        <f>'低情景（2001-2060, 2020RMB）'!T36*$B$73</f>
        <v>225.7383827465211</v>
      </c>
      <c r="U36" s="55">
        <f>'低情景（2001-2060, 2020RMB）'!U36*$B$73</f>
        <v>223.1754643875409</v>
      </c>
      <c r="V36" s="54">
        <f>'低情景（2001-2060, 2020RMB）'!V36*$B$73</f>
        <v>249.09839628267974</v>
      </c>
      <c r="W36" s="54">
        <f>'低情景（2001-2060, 2020RMB）'!W36*$B$73</f>
        <v>255.82558027423454</v>
      </c>
      <c r="X36" s="100">
        <f>'低情景（2001-2060, 2020RMB）'!X36*$B$73</f>
        <v>259.7174222428597</v>
      </c>
      <c r="Y36" s="100">
        <f>'低情景（2001-2060, 2020RMB）'!Y36*$B$73</f>
        <v>269.29252094094352</v>
      </c>
      <c r="Z36" s="100">
        <f>'低情景（2001-2060, 2020RMB）'!Z36*$B$73</f>
        <v>281.3140241619044</v>
      </c>
      <c r="AA36" s="65">
        <f>'低情景（2001-2060, 2020RMB）'!AA36*$B$73</f>
        <v>292.76617991027285</v>
      </c>
      <c r="AB36" s="100">
        <f>'低情景（2001-2060, 2020RMB）'!AB36*$B$73</f>
        <v>303.03614795264912</v>
      </c>
      <c r="AC36" s="100">
        <f>'低情景（2001-2060, 2020RMB）'!AC36*$B$73</f>
        <v>312.20101447333622</v>
      </c>
      <c r="AD36" s="100">
        <f>'低情景（2001-2060, 2020RMB）'!AD36*$B$73</f>
        <v>320.37812798211519</v>
      </c>
      <c r="AE36" s="66">
        <f>'低情景（2001-2060, 2020RMB）'!AE36*$B$73</f>
        <v>327.71960242553519</v>
      </c>
      <c r="AF36" s="100">
        <f>'低情景（2001-2060, 2020RMB）'!AF36*$B$73</f>
        <v>334.38157519213718</v>
      </c>
      <c r="AG36" s="100">
        <f>'低情景（2001-2060, 2020RMB）'!AG36*$B$73</f>
        <v>340.43956829029304</v>
      </c>
      <c r="AH36" s="100">
        <f>'低情景（2001-2060, 2020RMB）'!AH36*$B$73</f>
        <v>345.95524720903489</v>
      </c>
      <c r="AI36" s="100">
        <f>'低情景（2001-2060, 2020RMB）'!AI36*$B$73</f>
        <v>350.99945283392992</v>
      </c>
      <c r="AJ36" s="245">
        <f>'低情景（2001-2060, 2020RMB）'!AJ36*$B$73</f>
        <v>355.65098068834214</v>
      </c>
      <c r="AK36" s="65">
        <f>'低情景（2001-2060, 2020RMB）'!AK36*$B$73</f>
        <v>359.9807952188317</v>
      </c>
      <c r="AL36" s="100">
        <f>'低情景（2001-2060, 2020RMB）'!AL36*$B$73</f>
        <v>364.0056941327469</v>
      </c>
      <c r="AM36" s="100">
        <f>'低情景（2001-2060, 2020RMB）'!AM36*$B$73</f>
        <v>367.72960014426707</v>
      </c>
      <c r="AN36" s="100">
        <f>'低情景（2001-2060, 2020RMB）'!AN36*$B$73</f>
        <v>371.15781669103342</v>
      </c>
      <c r="AO36" s="66">
        <f>'低情景（2001-2060, 2020RMB）'!AO36*$B$73</f>
        <v>374.29694786378656</v>
      </c>
      <c r="AP36" s="100">
        <f>'低情景（2001-2060, 2020RMB）'!AP36*$B$73</f>
        <v>377.15481415798956</v>
      </c>
      <c r="AQ36" s="100">
        <f>'低情景（2001-2060, 2020RMB）'!AQ36*$B$73</f>
        <v>379.74036524073222</v>
      </c>
      <c r="AR36" s="100">
        <f>'低情景（2001-2060, 2020RMB）'!AR36*$B$73</f>
        <v>382.06359087993644</v>
      </c>
      <c r="AS36" s="100">
        <f>'低情景（2001-2060, 2020RMB）'!AS36*$B$73</f>
        <v>384.13543112576372</v>
      </c>
      <c r="AT36" s="100">
        <f>'低情景（2001-2060, 2020RMB）'!AT36*$B$73</f>
        <v>385.96768676801963</v>
      </c>
      <c r="AU36" s="65">
        <f>'低情景（2001-2060, 2020RMB）'!AU36*$B$73</f>
        <v>387.57293102035999</v>
      </c>
      <c r="AV36" s="100">
        <f>'低情景（2001-2060, 2020RMB）'!AV36*$B$73</f>
        <v>388.96442330407598</v>
      </c>
      <c r="AW36" s="100">
        <f>'低情景（2001-2060, 2020RMB）'!AW36*$B$73</f>
        <v>390.15602592302554</v>
      </c>
      <c r="AX36" s="100">
        <f>'低情景（2001-2060, 2020RMB）'!AX36*$B$73</f>
        <v>391.16212433854707</v>
      </c>
      <c r="AY36" s="66">
        <f>'低情景（2001-2060, 2020RMB）'!AY36*$B$73</f>
        <v>391.99755167059664</v>
      </c>
      <c r="AZ36" s="65">
        <f>'低情景（2001-2060, 2020RMB）'!AZ36*$B$73</f>
        <v>392.67751797018303</v>
      </c>
      <c r="BA36" s="100">
        <f>'低情景（2001-2060, 2020RMB）'!BA36*$B$73</f>
        <v>393.21754472983713</v>
      </c>
      <c r="BB36" s="100">
        <f>'低情景（2001-2060, 2020RMB）'!BB36*$B$73</f>
        <v>393.63340502436915</v>
      </c>
      <c r="BC36" s="100">
        <f>'低情景（2001-2060, 2020RMB）'!BC36*$B$73</f>
        <v>393.94106960448545</v>
      </c>
      <c r="BD36" s="66">
        <f>'低情景（2001-2060, 2020RMB）'!BD36*$B$73</f>
        <v>394.15665920180578</v>
      </c>
      <c r="BE36" s="100">
        <f>'低情景（2001-2060, 2020RMB）'!BE36*$B$73</f>
        <v>394.29640324605509</v>
      </c>
      <c r="BF36" s="100">
        <f>'低情景（2001-2060, 2020RMB）'!BF36*$B$73</f>
        <v>394.37660514422777</v>
      </c>
      <c r="BG36" s="100">
        <f>'低情景（2001-2060, 2020RMB）'!BG36*$B$73</f>
        <v>394.41361422772206</v>
      </c>
      <c r="BH36" s="100">
        <f>'低情景（2001-2060, 2020RMB）'!BH36*$B$73</f>
        <v>394.42380443714944</v>
      </c>
      <c r="BI36" s="246">
        <f>'低情景（2001-2060, 2020RMB）'!BI36*$B$73</f>
        <v>394.42355978587221</v>
      </c>
    </row>
    <row r="37" spans="1:61" x14ac:dyDescent="0.2">
      <c r="A37" s="23" t="s">
        <v>90</v>
      </c>
      <c r="B37" s="53"/>
      <c r="C37" s="54"/>
      <c r="D37" s="54"/>
      <c r="E37" s="54"/>
      <c r="F37" s="55"/>
      <c r="G37" s="53"/>
      <c r="H37" s="54"/>
      <c r="I37" s="54">
        <f>'低情景（2001-2060, 2020RMB）'!I37*$B$73</f>
        <v>538.98023258366788</v>
      </c>
      <c r="J37" s="54">
        <f>'低情景（2001-2060, 2020RMB）'!J37*$B$73</f>
        <v>572.48796307215707</v>
      </c>
      <c r="K37" s="55">
        <f>'低情景（2001-2060, 2020RMB）'!K37*$B$73</f>
        <v>653.24298216813247</v>
      </c>
      <c r="L37" s="53">
        <f>'低情景（2001-2060, 2020RMB）'!L37*$B$73</f>
        <v>708.3464748598501</v>
      </c>
      <c r="M37" s="54">
        <f>'低情景（2001-2060, 2020RMB）'!M37*$B$73</f>
        <v>742.44987001693801</v>
      </c>
      <c r="N37" s="54">
        <f>'低情景（2001-2060, 2020RMB）'!N37*$B$73</f>
        <v>780.76539254799661</v>
      </c>
      <c r="O37" s="54">
        <f>'低情景（2001-2060, 2020RMB）'!O37*$B$73</f>
        <v>812.91644925741389</v>
      </c>
      <c r="P37" s="54">
        <f>'低情景（2001-2060, 2020RMB）'!P37*$B$73</f>
        <v>832.14628132368648</v>
      </c>
      <c r="Q37" s="53">
        <f>'低情景（2001-2060, 2020RMB）'!Q37*$B$73</f>
        <v>873.79715493180709</v>
      </c>
      <c r="R37" s="54">
        <f>'低情景（2001-2060, 2020RMB）'!R37*$B$73</f>
        <v>940.18779422073999</v>
      </c>
      <c r="S37" s="54">
        <f>'低情景（2001-2060, 2020RMB）'!S37*$B$73</f>
        <v>966.10022318768188</v>
      </c>
      <c r="T37" s="54">
        <f>'低情景（2001-2060, 2020RMB）'!T37*$B$73</f>
        <v>976.19296521477702</v>
      </c>
      <c r="U37" s="55">
        <f>'低情景（2001-2060, 2020RMB）'!U37*$B$73</f>
        <v>961.33243098481523</v>
      </c>
      <c r="V37" s="54">
        <f>'低情景（2001-2060, 2020RMB）'!V37*$B$73</f>
        <v>1063.9875770412123</v>
      </c>
      <c r="W37" s="54">
        <f>'低情景（2001-2060, 2020RMB）'!W37*$B$73</f>
        <v>1061.3776196365975</v>
      </c>
      <c r="X37" s="100">
        <f>'低情景（2001-2060, 2020RMB）'!X37*$B$73</f>
        <v>1068.3348890967773</v>
      </c>
      <c r="Y37" s="100">
        <f>'低情景（2001-2060, 2020RMB）'!Y37*$B$73</f>
        <v>1085.8276900787773</v>
      </c>
      <c r="Z37" s="100">
        <f>'低情景（2001-2060, 2020RMB）'!Z37*$B$73</f>
        <v>1108.7713466407099</v>
      </c>
      <c r="AA37" s="65">
        <f>'低情景（2001-2060, 2020RMB）'!AA37*$B$73</f>
        <v>1132.6217192247461</v>
      </c>
      <c r="AB37" s="100">
        <f>'低情景（2001-2060, 2020RMB）'!AB37*$B$73</f>
        <v>1155.8845782101157</v>
      </c>
      <c r="AC37" s="100">
        <f>'低情景（2001-2060, 2020RMB）'!AC37*$B$73</f>
        <v>1177.8182866338007</v>
      </c>
      <c r="AD37" s="100">
        <f>'低情景（2001-2060, 2020RMB）'!AD37*$B$73</f>
        <v>1197.6334084249079</v>
      </c>
      <c r="AE37" s="66">
        <f>'低情景（2001-2060, 2020RMB）'!AE37*$B$73</f>
        <v>1214.5037064302614</v>
      </c>
      <c r="AF37" s="100">
        <f>'低情景（2001-2060, 2020RMB）'!AF37*$B$73</f>
        <v>1227.8095756423209</v>
      </c>
      <c r="AG37" s="100">
        <f>'低情景（2001-2060, 2020RMB）'!AG37*$B$73</f>
        <v>1237.8548240934424</v>
      </c>
      <c r="AH37" s="100">
        <f>'低情景（2001-2060, 2020RMB）'!AH37*$B$73</f>
        <v>1245.215686903487</v>
      </c>
      <c r="AI37" s="100">
        <f>'低情景（2001-2060, 2020RMB）'!AI37*$B$73</f>
        <v>1250.5045363439453</v>
      </c>
      <c r="AJ37" s="245">
        <f>'低情景（2001-2060, 2020RMB）'!AJ37*$B$73</f>
        <v>1254.3577718057234</v>
      </c>
      <c r="AK37" s="65">
        <f>'低情景（2001-2060, 2020RMB）'!AK37*$B$73</f>
        <v>1257.324742129319</v>
      </c>
      <c r="AL37" s="100">
        <f>'低情景（2001-2060, 2020RMB）'!AL37*$B$73</f>
        <v>1259.5542799027719</v>
      </c>
      <c r="AM37" s="100">
        <f>'低情景（2001-2060, 2020RMB）'!AM37*$B$73</f>
        <v>1261.0955144543589</v>
      </c>
      <c r="AN37" s="100">
        <f>'低情景（2001-2060, 2020RMB）'!AN37*$B$73</f>
        <v>1261.9990226570983</v>
      </c>
      <c r="AO37" s="66">
        <f>'低情景（2001-2060, 2020RMB）'!AO37*$B$73</f>
        <v>1262.3165565524259</v>
      </c>
      <c r="AP37" s="100">
        <f>'低情景（2001-2060, 2020RMB）'!AP37*$B$73</f>
        <v>1262.1007892371435</v>
      </c>
      <c r="AQ37" s="100">
        <f>'低情景（2001-2060, 2020RMB）'!AQ37*$B$73</f>
        <v>1261.4050804316639</v>
      </c>
      <c r="AR37" s="100">
        <f>'低情景（2001-2060, 2020RMB）'!AR37*$B$73</f>
        <v>1260.2832628686738</v>
      </c>
      <c r="AS37" s="100">
        <f>'低情景（2001-2060, 2020RMB）'!AS37*$B$73</f>
        <v>1258.789450382129</v>
      </c>
      <c r="AT37" s="100">
        <f>'低情景（2001-2060, 2020RMB）'!AT37*$B$73</f>
        <v>1256.9778683395091</v>
      </c>
      <c r="AU37" s="65">
        <f>'低情景（2001-2060, 2020RMB）'!AU37*$B$73</f>
        <v>1254.9027068475011</v>
      </c>
      <c r="AV37" s="100">
        <f>'低情景（2001-2060, 2020RMB）'!AV37*$B$73</f>
        <v>1252.6179969738528</v>
      </c>
      <c r="AW37" s="100">
        <f>'低情景（2001-2060, 2020RMB）'!AW37*$B$73</f>
        <v>1250.1775100676869</v>
      </c>
      <c r="AX37" s="100">
        <f>'低情景（2001-2060, 2020RMB）'!AX37*$B$73</f>
        <v>1247.6346801270158</v>
      </c>
      <c r="AY37" s="66">
        <f>'低情景（2001-2060, 2020RMB）'!AY37*$B$73</f>
        <v>1245.0425490561277</v>
      </c>
      <c r="AZ37" s="65">
        <f>'低情景（2001-2060, 2020RMB）'!AZ37*$B$73</f>
        <v>1242.453734576917</v>
      </c>
      <c r="BA37" s="100">
        <f>'低情景（2001-2060, 2020RMB）'!BA37*$B$73</f>
        <v>1239.9204205067465</v>
      </c>
      <c r="BB37" s="100">
        <f>'低情景（2001-2060, 2020RMB）'!BB37*$B$73</f>
        <v>1237.4943690906005</v>
      </c>
      <c r="BC37" s="100">
        <f>'低情景（2001-2060, 2020RMB）'!BC37*$B$73</f>
        <v>1235.2269550768162</v>
      </c>
      <c r="BD37" s="66">
        <f>'低情景（2001-2060, 2020RMB）'!BD37*$B$73</f>
        <v>1233.1692212528806</v>
      </c>
      <c r="BE37" s="100">
        <f>'低情景（2001-2060, 2020RMB）'!BE37*$B$73</f>
        <v>1231.3719552102782</v>
      </c>
      <c r="BF37" s="100">
        <f>'低情景（2001-2060, 2020RMB）'!BF37*$B$73</f>
        <v>1229.8857871846492</v>
      </c>
      <c r="BG37" s="100">
        <f>'低情景（2001-2060, 2020RMB）'!BG37*$B$73</f>
        <v>1228.7613089194538</v>
      </c>
      <c r="BH37" s="100">
        <f>'低情景（2001-2060, 2020RMB）'!BH37*$B$73</f>
        <v>1228.0492136279088</v>
      </c>
      <c r="BI37" s="246">
        <f>'低情景（2001-2060, 2020RMB）'!BI37*$B$73</f>
        <v>1227.8004572791747</v>
      </c>
    </row>
    <row r="38" spans="1:61" x14ac:dyDescent="0.2">
      <c r="A38" s="23" t="s">
        <v>91</v>
      </c>
      <c r="B38" s="53"/>
      <c r="C38" s="54"/>
      <c r="D38" s="54"/>
      <c r="E38" s="54"/>
      <c r="F38" s="55"/>
      <c r="G38" s="53"/>
      <c r="H38" s="54"/>
      <c r="I38" s="54">
        <f>'低情景（2001-2060, 2020RMB）'!I38*$B$73</f>
        <v>969.86529677334454</v>
      </c>
      <c r="J38" s="54">
        <f>'低情景（2001-2060, 2020RMB）'!J38*$B$73</f>
        <v>1054.5240750677958</v>
      </c>
      <c r="K38" s="55">
        <f>'低情景（2001-2060, 2020RMB）'!K38*$B$73</f>
        <v>1231.9487832991067</v>
      </c>
      <c r="L38" s="53">
        <f>'低情景（2001-2060, 2020RMB）'!L38*$B$73</f>
        <v>1401.566718147817</v>
      </c>
      <c r="M38" s="54">
        <f>'低情景（2001-2060, 2020RMB）'!M38*$B$73</f>
        <v>1483.7223646090169</v>
      </c>
      <c r="N38" s="54">
        <f>'低情景（2001-2060, 2020RMB）'!N38*$B$73</f>
        <v>1571.5684766320201</v>
      </c>
      <c r="O38" s="54">
        <f>'低情景（2001-2060, 2020RMB）'!O38*$B$73</f>
        <v>1646.8308809364089</v>
      </c>
      <c r="P38" s="54">
        <f>'低情景（2001-2060, 2020RMB）'!P38*$B$73</f>
        <v>1663.9142092848247</v>
      </c>
      <c r="Q38" s="53">
        <f>'低情景（2001-2060, 2020RMB）'!Q38*$B$73</f>
        <v>1729.3353394650969</v>
      </c>
      <c r="R38" s="54">
        <f>'低情景（2001-2060, 2020RMB）'!R38*$B$73</f>
        <v>1815.2175877512082</v>
      </c>
      <c r="S38" s="54">
        <f>'低情景（2001-2060, 2020RMB）'!S38*$B$73</f>
        <v>1890.5503654260967</v>
      </c>
      <c r="T38" s="54">
        <f>'低情景（2001-2060, 2020RMB）'!T38*$B$73</f>
        <v>1985.0357835637794</v>
      </c>
      <c r="U38" s="55">
        <f>'低情景（2001-2060, 2020RMB）'!U38*$B$73</f>
        <v>1974.020219422028</v>
      </c>
      <c r="V38" s="54">
        <f>'低情景（2001-2060, 2020RMB）'!V38*$B$73</f>
        <v>2219.755042611464</v>
      </c>
      <c r="W38" s="54">
        <f>'低情景（2001-2060, 2020RMB）'!W38*$B$73</f>
        <v>2221.0746865680835</v>
      </c>
      <c r="X38" s="100">
        <f>'低情景（2001-2060, 2020RMB）'!X38*$B$73</f>
        <v>2234.0464431946962</v>
      </c>
      <c r="Y38" s="100">
        <f>'低情景（2001-2060, 2020RMB）'!Y38*$B$73</f>
        <v>2266.4001400522266</v>
      </c>
      <c r="Z38" s="100">
        <f>'低情景（2001-2060, 2020RMB）'!Z38*$B$73</f>
        <v>2308.2469231703785</v>
      </c>
      <c r="AA38" s="65">
        <f>'低情景（2001-2060, 2020RMB）'!AA38*$B$73</f>
        <v>2350.7707367531316</v>
      </c>
      <c r="AB38" s="100">
        <f>'低情景（2001-2060, 2020RMB）'!AB38*$B$73</f>
        <v>2391.0141061497425</v>
      </c>
      <c r="AC38" s="100">
        <f>'低情景（2001-2060, 2020RMB）'!AC38*$B$73</f>
        <v>2427.4734523809234</v>
      </c>
      <c r="AD38" s="100">
        <f>'低情景（2001-2060, 2020RMB）'!AD38*$B$73</f>
        <v>2458.5778475458337</v>
      </c>
      <c r="AE38" s="66">
        <f>'低情景（2001-2060, 2020RMB）'!AE38*$B$73</f>
        <v>2482.7168972949212</v>
      </c>
      <c r="AF38" s="100">
        <f>'低情景（2001-2060, 2020RMB）'!AF38*$B$73</f>
        <v>2498.7664425054777</v>
      </c>
      <c r="AG38" s="100">
        <f>'低情景（2001-2060, 2020RMB）'!AG38*$B$73</f>
        <v>2507.6109379180298</v>
      </c>
      <c r="AH38" s="100">
        <f>'低情景（2001-2060, 2020RMB）'!AH38*$B$73</f>
        <v>2510.7085453347154</v>
      </c>
      <c r="AI38" s="100">
        <f>'低情景（2001-2060, 2020RMB）'!AI38*$B$73</f>
        <v>2509.5723999162847</v>
      </c>
      <c r="AJ38" s="245">
        <f>'低情景（2001-2060, 2020RMB）'!AJ38*$B$73</f>
        <v>2505.7403720466045</v>
      </c>
      <c r="AK38" s="65">
        <f>'低情景（2001-2060, 2020RMB）'!AK38*$B$73</f>
        <v>2500.5169241805861</v>
      </c>
      <c r="AL38" s="100">
        <f>'低情景（2001-2060, 2020RMB）'!AL38*$B$73</f>
        <v>2494.2545427683949</v>
      </c>
      <c r="AM38" s="100">
        <f>'低情景（2001-2060, 2020RMB）'!AM38*$B$73</f>
        <v>2487.0682046053621</v>
      </c>
      <c r="AN38" s="100">
        <f>'低情景（2001-2060, 2020RMB）'!AN38*$B$73</f>
        <v>2479.0727597337714</v>
      </c>
      <c r="AO38" s="66">
        <f>'低情景（2001-2060, 2020RMB）'!AO38*$B$73</f>
        <v>2470.3825448943326</v>
      </c>
      <c r="AP38" s="100">
        <f>'低情景（2001-2060, 2020RMB）'!AP38*$B$73</f>
        <v>2461.1110482361833</v>
      </c>
      <c r="AQ38" s="100">
        <f>'低情景（2001-2060, 2020RMB）'!AQ38*$B$73</f>
        <v>2451.3706253185587</v>
      </c>
      <c r="AR38" s="100">
        <f>'低情景（2001-2060, 2020RMB）'!AR38*$B$73</f>
        <v>2441.272266053109</v>
      </c>
      <c r="AS38" s="100">
        <f>'低情景（2001-2060, 2020RMB）'!AS38*$B$73</f>
        <v>2430.9254119152865</v>
      </c>
      <c r="AT38" s="100">
        <f>'低情景（2001-2060, 2020RMB）'!AT38*$B$73</f>
        <v>2420.4378224959055</v>
      </c>
      <c r="AU38" s="65">
        <f>'低情景（2001-2060, 2020RMB）'!AU38*$B$73</f>
        <v>2409.9154902688219</v>
      </c>
      <c r="AV38" s="100">
        <f>'低情景（2001-2060, 2020RMB）'!AV38*$B$73</f>
        <v>2399.4626023164078</v>
      </c>
      <c r="AW38" s="100">
        <f>'低情景（2001-2060, 2020RMB）'!AW38*$B$73</f>
        <v>2389.1815476787533</v>
      </c>
      <c r="AX38" s="100">
        <f>'低情景（2001-2060, 2020RMB）'!AX38*$B$73</f>
        <v>2379.1729689735621</v>
      </c>
      <c r="AY38" s="66">
        <f>'低情景（2001-2060, 2020RMB）'!AY38*$B$73</f>
        <v>2369.5358569691084</v>
      </c>
      <c r="AZ38" s="65">
        <f>'低情景（2001-2060, 2020RMB）'!AZ38*$B$73</f>
        <v>2360.3676868796588</v>
      </c>
      <c r="BA38" s="100">
        <f>'低情景（2001-2060, 2020RMB）'!BA38*$B$73</f>
        <v>2351.7645952902449</v>
      </c>
      <c r="BB38" s="100">
        <f>'低情景（2001-2060, 2020RMB）'!BB38*$B$73</f>
        <v>2343.8215968025411</v>
      </c>
      <c r="BC38" s="100">
        <f>'低情景（2001-2060, 2020RMB）'!BC38*$B$73</f>
        <v>2336.6328397255347</v>
      </c>
      <c r="BD38" s="66">
        <f>'低情景（2001-2060, 2020RMB）'!BD38*$B$73</f>
        <v>2330.2919004116025</v>
      </c>
      <c r="BE38" s="100">
        <f>'低情景（2001-2060, 2020RMB）'!BE38*$B$73</f>
        <v>2324.8921161610792</v>
      </c>
      <c r="BF38" s="100">
        <f>'低情景（2001-2060, 2020RMB）'!BF38*$B$73</f>
        <v>2320.52695698568</v>
      </c>
      <c r="BG38" s="100">
        <f>'低情景（2001-2060, 2020RMB）'!BG38*$B$73</f>
        <v>2317.29043693529</v>
      </c>
      <c r="BH38" s="100">
        <f>'低情景（2001-2060, 2020RMB）'!BH38*$B$73</f>
        <v>2315.2775661547553</v>
      </c>
      <c r="BI38" s="246">
        <f>'低情景（2001-2060, 2020RMB）'!BI38*$B$73</f>
        <v>2314.5848453511585</v>
      </c>
    </row>
    <row r="39" spans="1:61" x14ac:dyDescent="0.2">
      <c r="A39" s="23" t="s">
        <v>92</v>
      </c>
      <c r="B39" s="53"/>
      <c r="C39" s="54"/>
      <c r="D39" s="54"/>
      <c r="E39" s="54"/>
      <c r="F39" s="55"/>
      <c r="G39" s="53"/>
      <c r="H39" s="54"/>
      <c r="I39" s="54">
        <f>'低情景（2001-2060, 2020RMB）'!I39*$B$73</f>
        <v>1827.2046823458188</v>
      </c>
      <c r="J39" s="54">
        <f>'低情景（2001-2060, 2020RMB）'!J39*$B$73</f>
        <v>1903.5599257682049</v>
      </c>
      <c r="K39" s="55">
        <f>'低情景（2001-2060, 2020RMB）'!K39*$B$73</f>
        <v>2063.0097206545961</v>
      </c>
      <c r="L39" s="53">
        <f>'低情景（2001-2060, 2020RMB）'!L39*$B$73</f>
        <v>2174.5896799921866</v>
      </c>
      <c r="M39" s="54">
        <f>'低情景（2001-2060, 2020RMB）'!M39*$B$73</f>
        <v>2266.8642920931907</v>
      </c>
      <c r="N39" s="54">
        <f>'低情景（2001-2060, 2020RMB）'!N39*$B$73</f>
        <v>2366.6226269511294</v>
      </c>
      <c r="O39" s="54">
        <f>'低情景（2001-2060, 2020RMB）'!O39*$B$73</f>
        <v>2409.6227812801817</v>
      </c>
      <c r="P39" s="54">
        <f>'低情景（2001-2060, 2020RMB）'!P39*$B$73</f>
        <v>2409.4725996736911</v>
      </c>
      <c r="Q39" s="53">
        <f>'低情景（2001-2060, 2020RMB）'!Q39*$B$73</f>
        <v>2311.3950984161133</v>
      </c>
      <c r="R39" s="54">
        <f>'低情景（2001-2060, 2020RMB）'!R39*$B$73</f>
        <v>2346.6365941352378</v>
      </c>
      <c r="S39" s="54">
        <f>'低情景（2001-2060, 2020RMB）'!S39*$B$73</f>
        <v>2500.100649793872</v>
      </c>
      <c r="T39" s="54">
        <f>'低情景（2001-2060, 2020RMB）'!T39*$B$73</f>
        <v>2649.1551506544774</v>
      </c>
      <c r="U39" s="55">
        <f>'低情景（2001-2060, 2020RMB）'!U39*$B$73</f>
        <v>2734.3994336154205</v>
      </c>
      <c r="V39" s="54">
        <f>'低情景（2001-2060, 2020RMB）'!V39*$B$73</f>
        <v>2881.1917792140471</v>
      </c>
      <c r="W39" s="54">
        <f>'低情景（2001-2060, 2020RMB）'!W39*$B$73</f>
        <v>2961.9284293936989</v>
      </c>
      <c r="X39" s="100">
        <f>'低情景（2001-2060, 2020RMB）'!X39*$B$73</f>
        <v>2983.8051034267219</v>
      </c>
      <c r="Y39" s="100">
        <f>'低情景（2001-2060, 2020RMB）'!Y39*$B$73</f>
        <v>3039.6258287594287</v>
      </c>
      <c r="Z39" s="100">
        <f>'低情景（2001-2060, 2020RMB）'!Z39*$B$73</f>
        <v>3114.7025425321481</v>
      </c>
      <c r="AA39" s="65">
        <f>'低情景（2001-2060, 2020RMB）'!AA39*$B$73</f>
        <v>3195.6898996485234</v>
      </c>
      <c r="AB39" s="100">
        <f>'低情景（2001-2060, 2020RMB）'!AB39*$B$73</f>
        <v>3277.3016851377183</v>
      </c>
      <c r="AC39" s="100">
        <f>'低情景（2001-2060, 2020RMB）'!AC39*$B$73</f>
        <v>3356.1079115752568</v>
      </c>
      <c r="AD39" s="100">
        <f>'低情景（2001-2060, 2020RMB）'!AD39*$B$73</f>
        <v>3428.3652256890523</v>
      </c>
      <c r="AE39" s="66">
        <f>'低情景（2001-2060, 2020RMB）'!AE39*$B$73</f>
        <v>3490.0679374369311</v>
      </c>
      <c r="AF39" s="100">
        <f>'低情景（2001-2060, 2020RMB）'!AF39*$B$73</f>
        <v>3538.1191542995425</v>
      </c>
      <c r="AG39" s="100">
        <f>'低情景（2001-2060, 2020RMB）'!AG39*$B$73</f>
        <v>3573.7785403121334</v>
      </c>
      <c r="AH39" s="100">
        <f>'低情景（2001-2060, 2020RMB）'!AH39*$B$73</f>
        <v>3599.618166454632</v>
      </c>
      <c r="AI39" s="100">
        <f>'低情景（2001-2060, 2020RMB）'!AI39*$B$73</f>
        <v>3618.3940239859658</v>
      </c>
      <c r="AJ39" s="245">
        <f>'低情景（2001-2060, 2020RMB）'!AJ39*$B$73</f>
        <v>3632.9792073975082</v>
      </c>
      <c r="AK39" s="65">
        <f>'低情景（2001-2060, 2020RMB）'!AK39*$B$73</f>
        <v>3645.8291993500579</v>
      </c>
      <c r="AL39" s="100">
        <f>'低情景（2001-2060, 2020RMB）'!AL39*$B$73</f>
        <v>3657.4773297021338</v>
      </c>
      <c r="AM39" s="100">
        <f>'低情景（2001-2060, 2020RMB）'!AM39*$B$73</f>
        <v>3667.9732651557947</v>
      </c>
      <c r="AN39" s="100">
        <f>'低情景（2001-2060, 2020RMB）'!AN39*$B$73</f>
        <v>3677.368503368868</v>
      </c>
      <c r="AO39" s="66">
        <f>'低情景（2001-2060, 2020RMB）'!AO39*$B$73</f>
        <v>3685.7161997365743</v>
      </c>
      <c r="AP39" s="100">
        <f>'低情景（2001-2060, 2020RMB）'!AP39*$B$73</f>
        <v>3693.0709999215374</v>
      </c>
      <c r="AQ39" s="100">
        <f>'低情景（2001-2060, 2020RMB）'!AQ39*$B$73</f>
        <v>3699.4888788442795</v>
      </c>
      <c r="AR39" s="100">
        <f>'低情景（2001-2060, 2020RMB）'!AR39*$B$73</f>
        <v>3705.0269867765996</v>
      </c>
      <c r="AS39" s="100">
        <f>'低情景（2001-2060, 2020RMB）'!AS39*$B$73</f>
        <v>3709.7435031133073</v>
      </c>
      <c r="AT39" s="100">
        <f>'低情景（2001-2060, 2020RMB）'!AT39*$B$73</f>
        <v>3713.6974983313644</v>
      </c>
      <c r="AU39" s="65">
        <f>'低情景（2001-2060, 2020RMB）'!AU39*$B$73</f>
        <v>3716.9488045832582</v>
      </c>
      <c r="AV39" s="100">
        <f>'低情景（2001-2060, 2020RMB）'!AV39*$B$73</f>
        <v>3719.557895311043</v>
      </c>
      <c r="AW39" s="100">
        <f>'低情景（2001-2060, 2020RMB）'!AW39*$B$73</f>
        <v>3721.5857742110752</v>
      </c>
      <c r="AX39" s="100">
        <f>'低情景（2001-2060, 2020RMB）'!AX39*$B$73</f>
        <v>3723.0938738267391</v>
      </c>
      <c r="AY39" s="66">
        <f>'低情景（2001-2060, 2020RMB）'!AY39*$B$73</f>
        <v>3724.1439639973701</v>
      </c>
      <c r="AZ39" s="65">
        <f>'低情景（2001-2060, 2020RMB）'!AZ39*$B$73</f>
        <v>3724.7980703471994</v>
      </c>
      <c r="BA39" s="100">
        <f>'低情景（2001-2060, 2020RMB）'!BA39*$B$73</f>
        <v>3725.118402957939</v>
      </c>
      <c r="BB39" s="100">
        <f>'低情景（2001-2060, 2020RMB）'!BB39*$B$73</f>
        <v>3725.1672953328307</v>
      </c>
      <c r="BC39" s="100">
        <f>'低情景（2001-2060, 2020RMB）'!BC39*$B$73</f>
        <v>3725.0071537294134</v>
      </c>
      <c r="BD39" s="66">
        <f>'低情景（2001-2060, 2020RMB）'!BD39*$B$73</f>
        <v>3724.7004169115753</v>
      </c>
      <c r="BE39" s="100">
        <f>'低情景（2001-2060, 2020RMB）'!BE39*$B$73</f>
        <v>3724.3095263508567</v>
      </c>
      <c r="BF39" s="100">
        <f>'低情景（2001-2060, 2020RMB）'!BF39*$B$73</f>
        <v>3723.8969068899078</v>
      </c>
      <c r="BG39" s="100">
        <f>'低情景（2001-2060, 2020RMB）'!BG39*$B$73</f>
        <v>3723.5249578698622</v>
      </c>
      <c r="BH39" s="100">
        <f>'低情景（2001-2060, 2020RMB）'!BH39*$B$73</f>
        <v>3723.256054716549</v>
      </c>
      <c r="BI39" s="246">
        <f>'低情景（2001-2060, 2020RMB）'!BI39*$B$73</f>
        <v>3723.1525609790478</v>
      </c>
    </row>
    <row r="40" spans="1:61" x14ac:dyDescent="0.2">
      <c r="A40" s="23" t="s">
        <v>93</v>
      </c>
      <c r="B40" s="53"/>
      <c r="C40" s="54"/>
      <c r="D40" s="54"/>
      <c r="E40" s="54"/>
      <c r="F40" s="55"/>
      <c r="G40" s="53"/>
      <c r="H40" s="54"/>
      <c r="I40" s="54">
        <f>'低情景（2001-2060, 2020RMB）'!I40*$B$73</f>
        <v>769.84623647460489</v>
      </c>
      <c r="J40" s="54">
        <f>'低情景（2001-2060, 2020RMB）'!J40*$B$73</f>
        <v>823.17988973695537</v>
      </c>
      <c r="K40" s="55">
        <f>'低情景（2001-2060, 2020RMB）'!K40*$B$73</f>
        <v>904.92316398079311</v>
      </c>
      <c r="L40" s="53">
        <f>'低情景（2001-2060, 2020RMB）'!L40*$B$73</f>
        <v>987.77824611982282</v>
      </c>
      <c r="M40" s="54">
        <f>'低情景（2001-2060, 2020RMB）'!M40*$B$73</f>
        <v>1064.486024295582</v>
      </c>
      <c r="N40" s="54">
        <f>'低情景（2001-2060, 2020RMB）'!N40*$B$73</f>
        <v>1158.858418673603</v>
      </c>
      <c r="O40" s="54">
        <f>'低情景（2001-2060, 2020RMB）'!O40*$B$73</f>
        <v>1248.7980808928194</v>
      </c>
      <c r="P40" s="54">
        <f>'低情景（2001-2060, 2020RMB）'!P40*$B$73</f>
        <v>1318.6201486481377</v>
      </c>
      <c r="Q40" s="53">
        <f>'低情景（2001-2060, 2020RMB）'!Q40*$B$73</f>
        <v>1366.6046763825284</v>
      </c>
      <c r="R40" s="54">
        <f>'低情景（2001-2060, 2020RMB）'!R40*$B$73</f>
        <v>1404.0405883388651</v>
      </c>
      <c r="S40" s="54">
        <f>'低情景（2001-2060, 2020RMB）'!S40*$B$73</f>
        <v>1507.0452757650496</v>
      </c>
      <c r="T40" s="54">
        <f>'低情景（2001-2060, 2020RMB）'!T40*$B$73</f>
        <v>1586.7231090068576</v>
      </c>
      <c r="U40" s="55">
        <f>'低情景（2001-2060, 2020RMB）'!U40*$B$73</f>
        <v>1573.3130836256189</v>
      </c>
      <c r="V40" s="54">
        <f>'低情景（2001-2060, 2020RMB）'!V40*$B$73</f>
        <v>1702.0033119290772</v>
      </c>
      <c r="W40" s="54">
        <f>'低情景（2001-2060, 2020RMB）'!W40*$B$73</f>
        <v>1818.8547619421211</v>
      </c>
      <c r="X40" s="100">
        <f>'低情景（2001-2060, 2020RMB）'!X40*$B$73</f>
        <v>1839.9318109984813</v>
      </c>
      <c r="Y40" s="100">
        <f>'低情景（2001-2060, 2020RMB）'!Y40*$B$73</f>
        <v>1892.9713869192465</v>
      </c>
      <c r="Z40" s="100">
        <f>'低情景（2001-2060, 2020RMB）'!Z40*$B$73</f>
        <v>1962.5547791933282</v>
      </c>
      <c r="AA40" s="65">
        <f>'低情景（2001-2060, 2020RMB）'!AA40*$B$73</f>
        <v>2034.5070292794035</v>
      </c>
      <c r="AB40" s="100">
        <f>'低情景（2001-2060, 2020RMB）'!AB40*$B$73</f>
        <v>2104.700583713156</v>
      </c>
      <c r="AC40" s="100">
        <f>'低情景（2001-2060, 2020RMB）'!AC40*$B$73</f>
        <v>2171.5841790840095</v>
      </c>
      <c r="AD40" s="100">
        <f>'低情景（2001-2060, 2020RMB）'!AD40*$B$73</f>
        <v>2233.4680176460952</v>
      </c>
      <c r="AE40" s="66">
        <f>'低情景（2001-2060, 2020RMB）'!AE40*$B$73</f>
        <v>2288.5532878323966</v>
      </c>
      <c r="AF40" s="100">
        <f>'低情景（2001-2060, 2020RMB）'!AF40*$B$73</f>
        <v>2335.5127632056792</v>
      </c>
      <c r="AG40" s="100">
        <f>'低情景（2001-2060, 2020RMB）'!AG40*$B$73</f>
        <v>2375.2312184297975</v>
      </c>
      <c r="AH40" s="100">
        <f>'低情景（2001-2060, 2020RMB）'!AH40*$B$73</f>
        <v>2409.321083981069</v>
      </c>
      <c r="AI40" s="100">
        <f>'低情景（2001-2060, 2020RMB）'!AI40*$B$73</f>
        <v>2439.5589623025844</v>
      </c>
      <c r="AJ40" s="245">
        <f>'低情景（2001-2060, 2020RMB）'!AJ40*$B$73</f>
        <v>2467.8486159281633</v>
      </c>
      <c r="AK40" s="65">
        <f>'低情景（2001-2060, 2020RMB）'!AK40*$B$73</f>
        <v>2495.8387586209492</v>
      </c>
      <c r="AL40" s="100">
        <f>'低情景（2001-2060, 2020RMB）'!AL40*$B$73</f>
        <v>2523.80493316927</v>
      </c>
      <c r="AM40" s="100">
        <f>'低情景（2001-2060, 2020RMB）'!AM40*$B$73</f>
        <v>2551.6686616470552</v>
      </c>
      <c r="AN40" s="100">
        <f>'低情景（2001-2060, 2020RMB）'!AN40*$B$73</f>
        <v>2579.3483161212976</v>
      </c>
      <c r="AO40" s="66">
        <f>'低情景（2001-2060, 2020RMB）'!AO40*$B$73</f>
        <v>2606.7591659561508</v>
      </c>
      <c r="AP40" s="100">
        <f>'低情景（2001-2060, 2020RMB）'!AP40*$B$73</f>
        <v>2633.8134517377894</v>
      </c>
      <c r="AQ40" s="100">
        <f>'低情景（2001-2060, 2020RMB）'!AQ40*$B$73</f>
        <v>2660.4204872937735</v>
      </c>
      <c r="AR40" s="100">
        <f>'低情景（2001-2060, 2020RMB）'!AR40*$B$73</f>
        <v>2686.4867912017025</v>
      </c>
      <c r="AS40" s="100">
        <f>'低情景（2001-2060, 2020RMB）'!AS40*$B$73</f>
        <v>2711.9162490773924</v>
      </c>
      <c r="AT40" s="100">
        <f>'低情景（2001-2060, 2020RMB）'!AT40*$B$73</f>
        <v>2736.6103078007982</v>
      </c>
      <c r="AU40" s="65">
        <f>'低情景（2001-2060, 2020RMB）'!AU40*$B$73</f>
        <v>2760.4682026775704</v>
      </c>
      <c r="AV40" s="100">
        <f>'低情景（2001-2060, 2020RMB）'!AV40*$B$73</f>
        <v>2783.387218344476</v>
      </c>
      <c r="AW40" s="100">
        <f>'低情景（2001-2060, 2020RMB）'!AW40*$B$73</f>
        <v>2805.2629840075665</v>
      </c>
      <c r="AX40" s="100">
        <f>'低情景（2001-2060, 2020RMB）'!AX40*$B$73</f>
        <v>2825.9898033519898</v>
      </c>
      <c r="AY40" s="66">
        <f>'低情景（2001-2060, 2020RMB）'!AY40*$B$73</f>
        <v>2845.4610191826846</v>
      </c>
      <c r="AZ40" s="65">
        <f>'低情景（2001-2060, 2020RMB）'!AZ40*$B$73</f>
        <v>2863.5694125460827</v>
      </c>
      <c r="BA40" s="100">
        <f>'低情景（2001-2060, 2020RMB）'!BA40*$B$73</f>
        <v>2880.2076357451524</v>
      </c>
      <c r="BB40" s="100">
        <f>'低情景（2001-2060, 2020RMB）'!BB40*$B$73</f>
        <v>2895.2686782958749</v>
      </c>
      <c r="BC40" s="100">
        <f>'低情景（2001-2060, 2020RMB）'!BC40*$B$73</f>
        <v>2908.6463644845944</v>
      </c>
      <c r="BD40" s="66">
        <f>'低情景（2001-2060, 2020RMB）'!BD40*$B$73</f>
        <v>2920.2358807748228</v>
      </c>
      <c r="BE40" s="100">
        <f>'低情景（2001-2060, 2020RMB）'!BE40*$B$73</f>
        <v>2929.9343308835537</v>
      </c>
      <c r="BF40" s="100">
        <f>'低情景（2001-2060, 2020RMB）'!BF40*$B$73</f>
        <v>2937.6413159042204</v>
      </c>
      <c r="BG40" s="100">
        <f>'低情景（2001-2060, 2020RMB）'!BG40*$B$73</f>
        <v>2943.2595364009289</v>
      </c>
      <c r="BH40" s="100">
        <f>'低情景（2001-2060, 2020RMB）'!BH40*$B$73</f>
        <v>2946.6954129424125</v>
      </c>
      <c r="BI40" s="246">
        <f>'低情景（2001-2060, 2020RMB）'!BI40*$B$73</f>
        <v>2947.8597210898101</v>
      </c>
    </row>
    <row r="41" spans="1:61" x14ac:dyDescent="0.2">
      <c r="A41" s="23" t="s">
        <v>94</v>
      </c>
      <c r="B41" s="53"/>
      <c r="C41" s="54"/>
      <c r="D41" s="54"/>
      <c r="E41" s="54"/>
      <c r="F41" s="55"/>
      <c r="G41" s="53"/>
      <c r="H41" s="54"/>
      <c r="I41" s="54">
        <f>'低情景（2001-2060, 2020RMB）'!I41*$B$73</f>
        <v>825.35203982323162</v>
      </c>
      <c r="J41" s="54">
        <f>'低情景（2001-2060, 2020RMB）'!J41*$B$73</f>
        <v>860.62424293328729</v>
      </c>
      <c r="K41" s="55">
        <f>'低情景（2001-2060, 2020RMB）'!K41*$B$73</f>
        <v>994.5601714893121</v>
      </c>
      <c r="L41" s="53">
        <f>'低情景（2001-2060, 2020RMB）'!L41*$B$73</f>
        <v>1125.7598991764332</v>
      </c>
      <c r="M41" s="54">
        <f>'低情景（2001-2060, 2020RMB）'!M41*$B$73</f>
        <v>1202.4657387811435</v>
      </c>
      <c r="N41" s="54">
        <f>'低情景（2001-2060, 2020RMB）'!N41*$B$73</f>
        <v>1283.9402712372946</v>
      </c>
      <c r="O41" s="54">
        <f>'低情景（2001-2060, 2020RMB）'!O41*$B$73</f>
        <v>1373.7400086801558</v>
      </c>
      <c r="P41" s="54">
        <f>'低情景（2001-2060, 2020RMB）'!P41*$B$73</f>
        <v>1399.7199374534182</v>
      </c>
      <c r="Q41" s="53">
        <f>'低情景（2001-2060, 2020RMB）'!Q41*$B$73</f>
        <v>1477.9749989056179</v>
      </c>
      <c r="R41" s="54">
        <f>'低情景（2001-2060, 2020RMB）'!R41*$B$73</f>
        <v>1594.7588110067843</v>
      </c>
      <c r="S41" s="54">
        <f>'低情景（2001-2060, 2020RMB）'!S41*$B$73</f>
        <v>1648.2392055673163</v>
      </c>
      <c r="T41" s="54">
        <f>'低情景（2001-2060, 2020RMB）'!T41*$B$73</f>
        <v>1681.3499544976607</v>
      </c>
      <c r="U41" s="55">
        <f>'低情景（2001-2060, 2020RMB）'!U41*$B$73</f>
        <v>1711.0551127601359</v>
      </c>
      <c r="V41" s="54">
        <f>'低情景（2001-2060, 2020RMB）'!V41*$B$73</f>
        <v>2066.5774519172019</v>
      </c>
      <c r="W41" s="54">
        <f>'低情景（2001-2060, 2020RMB）'!W41*$B$73</f>
        <v>2090.8982819264734</v>
      </c>
      <c r="X41" s="100">
        <f>'低情景（2001-2060, 2020RMB）'!X41*$B$73</f>
        <v>2120.7255214291599</v>
      </c>
      <c r="Y41" s="100">
        <f>'低情景（2001-2060, 2020RMB）'!Y41*$B$73</f>
        <v>2193.2158357491453</v>
      </c>
      <c r="Z41" s="100">
        <f>'低情景（2001-2060, 2020RMB）'!Z41*$B$73</f>
        <v>2282.1122096626095</v>
      </c>
      <c r="AA41" s="65">
        <f>'低情景（2001-2060, 2020RMB）'!AA41*$B$73</f>
        <v>2363.5495829504712</v>
      </c>
      <c r="AB41" s="100">
        <f>'低情景（2001-2060, 2020RMB）'!AB41*$B$73</f>
        <v>2434.8827785137196</v>
      </c>
      <c r="AC41" s="100">
        <f>'低情景（2001-2060, 2020RMB）'!AC41*$B$73</f>
        <v>2499.7153904020388</v>
      </c>
      <c r="AD41" s="100">
        <f>'低情景（2001-2060, 2020RMB）'!AD41*$B$73</f>
        <v>2562.2162640739966</v>
      </c>
      <c r="AE41" s="66">
        <f>'低情景（2001-2060, 2020RMB）'!AE41*$B$73</f>
        <v>2627.0435017544128</v>
      </c>
      <c r="AF41" s="100">
        <f>'低情景（2001-2060, 2020RMB）'!AF41*$B$73</f>
        <v>2698.2282776313077</v>
      </c>
      <c r="AG41" s="100">
        <f>'低情景（2001-2060, 2020RMB）'!AG41*$B$73</f>
        <v>2775.6473121455133</v>
      </c>
      <c r="AH41" s="100">
        <f>'低情景（2001-2060, 2020RMB）'!AH41*$B$73</f>
        <v>2857.9748262338153</v>
      </c>
      <c r="AI41" s="100">
        <f>'低情景（2001-2060, 2020RMB）'!AI41*$B$73</f>
        <v>2943.7125532160057</v>
      </c>
      <c r="AJ41" s="245">
        <f>'低情景（2001-2060, 2020RMB）'!AJ41*$B$73</f>
        <v>3031.1654493898286</v>
      </c>
      <c r="AK41" s="65">
        <f>'低情景（2001-2060, 2020RMB）'!AK41*$B$73</f>
        <v>3118.7332818039863</v>
      </c>
      <c r="AL41" s="100">
        <f>'低情景（2001-2060, 2020RMB）'!AL41*$B$73</f>
        <v>3205.8949946643716</v>
      </c>
      <c r="AM41" s="100">
        <f>'低情景（2001-2060, 2020RMB）'!AM41*$B$73</f>
        <v>3292.4082697180756</v>
      </c>
      <c r="AN41" s="100">
        <f>'低情景（2001-2060, 2020RMB）'!AN41*$B$73</f>
        <v>3378.0204344102308</v>
      </c>
      <c r="AO41" s="66">
        <f>'低情景（2001-2060, 2020RMB）'!AO41*$B$73</f>
        <v>3462.4692510241712</v>
      </c>
      <c r="AP41" s="100">
        <f>'低情景（2001-2060, 2020RMB）'!AP41*$B$73</f>
        <v>3545.4838278314182</v>
      </c>
      <c r="AQ41" s="100">
        <f>'低情景（2001-2060, 2020RMB）'!AQ41*$B$73</f>
        <v>3626.7856529673636</v>
      </c>
      <c r="AR41" s="100">
        <f>'低情景（2001-2060, 2020RMB）'!AR41*$B$73</f>
        <v>3706.0897504817981</v>
      </c>
      <c r="AS41" s="100">
        <f>'低情景（2001-2060, 2020RMB）'!AS41*$B$73</f>
        <v>3783.1059566475628</v>
      </c>
      <c r="AT41" s="100">
        <f>'低情景（2001-2060, 2020RMB）'!AT41*$B$73</f>
        <v>3857.540313155378</v>
      </c>
      <c r="AU41" s="65">
        <f>'低情景（2001-2060, 2020RMB）'!AU41*$B$73</f>
        <v>3929.0965722917508</v>
      </c>
      <c r="AV41" s="100">
        <f>'低情景（2001-2060, 2020RMB）'!AV41*$B$73</f>
        <v>3997.4778076068792</v>
      </c>
      <c r="AW41" s="100">
        <f>'低情景（2001-2060, 2020RMB）'!AW41*$B$73</f>
        <v>4062.3881219476571</v>
      </c>
      <c r="AX41" s="100">
        <f>'低情景（2001-2060, 2020RMB）'!AX41*$B$73</f>
        <v>4123.5344430788318</v>
      </c>
      <c r="AY41" s="66">
        <f>'低情景（2001-2060, 2020RMB）'!AY41*$B$73</f>
        <v>4180.6283954660876</v>
      </c>
      <c r="AZ41" s="65">
        <f>'低情景（2001-2060, 2020RMB）'!AZ41*$B$73</f>
        <v>4233.3882351730999</v>
      </c>
      <c r="BA41" s="100">
        <f>'低情景（2001-2060, 2020RMB）'!BA41*$B$73</f>
        <v>4281.5408332566449</v>
      </c>
      <c r="BB41" s="100">
        <f>'低情景（2001-2060, 2020RMB）'!BB41*$B$73</f>
        <v>4324.8236915587513</v>
      </c>
      <c r="BC41" s="100">
        <f>'低情景（2001-2060, 2020RMB）'!BC41*$B$73</f>
        <v>4362.9869734200856</v>
      </c>
      <c r="BD41" s="66">
        <f>'低情景（2001-2060, 2020RMB）'!BD41*$B$73</f>
        <v>4395.7955306043732</v>
      </c>
      <c r="BE41" s="100">
        <f>'低情景（2001-2060, 2020RMB）'!BE41*$B$73</f>
        <v>4423.0309066589907</v>
      </c>
      <c r="BF41" s="100">
        <f>'低情景（2001-2060, 2020RMB）'!BF41*$B$73</f>
        <v>4444.493296069405</v>
      </c>
      <c r="BG41" s="100">
        <f>'低情景（2001-2060, 2020RMB）'!BG41*$B$73</f>
        <v>4460.0034379229619</v>
      </c>
      <c r="BH41" s="100">
        <f>'低情景（2001-2060, 2020RMB）'!BH41*$B$73</f>
        <v>4469.4044224055306</v>
      </c>
      <c r="BI41" s="246">
        <f>'低情景（2001-2060, 2020RMB）'!BI41*$B$73</f>
        <v>4472.5633883349828</v>
      </c>
    </row>
    <row r="42" spans="1:61" x14ac:dyDescent="0.2">
      <c r="A42" s="23" t="s">
        <v>95</v>
      </c>
      <c r="B42" s="53"/>
      <c r="C42" s="54"/>
      <c r="D42" s="54"/>
      <c r="E42" s="54"/>
      <c r="F42" s="55"/>
      <c r="G42" s="53"/>
      <c r="H42" s="54"/>
      <c r="I42" s="54">
        <f>'低情景（2001-2060, 2020RMB）'!I42*$B$73</f>
        <v>957.48912910180843</v>
      </c>
      <c r="J42" s="54">
        <f>'低情景（2001-2060, 2020RMB）'!J42*$B$73</f>
        <v>1007.4847756088832</v>
      </c>
      <c r="K42" s="55">
        <f>'低情景（2001-2060, 2020RMB）'!K42*$B$73</f>
        <v>1190.6924414462044</v>
      </c>
      <c r="L42" s="53">
        <f>'低情景（2001-2060, 2020RMB）'!L42*$B$73</f>
        <v>1343.1889625419417</v>
      </c>
      <c r="M42" s="54">
        <f>'低情景（2001-2060, 2020RMB）'!M42*$B$73</f>
        <v>1386.1188711991374</v>
      </c>
      <c r="N42" s="54">
        <f>'低情景（2001-2060, 2020RMB）'!N42*$B$73</f>
        <v>1437.9007595991709</v>
      </c>
      <c r="O42" s="54">
        <f>'低情景（2001-2060, 2020RMB）'!O42*$B$73</f>
        <v>1504.0047055880304</v>
      </c>
      <c r="P42" s="54">
        <f>'低情景（2001-2060, 2020RMB）'!P42*$B$73</f>
        <v>1468.2394548218376</v>
      </c>
      <c r="Q42" s="53">
        <f>'低情景（2001-2060, 2020RMB）'!Q42*$B$73</f>
        <v>1517.3701234262553</v>
      </c>
      <c r="R42" s="54">
        <f>'低情景（2001-2060, 2020RMB）'!R42*$B$73</f>
        <v>1697.1667887148062</v>
      </c>
      <c r="S42" s="54">
        <f>'低情景（2001-2060, 2020RMB）'!S42*$B$73</f>
        <v>1811.5369065308341</v>
      </c>
      <c r="T42" s="54">
        <f>'低情景（2001-2060, 2020RMB）'!T42*$B$73</f>
        <v>1821.7287125216355</v>
      </c>
      <c r="U42" s="55">
        <f>'低情景（2001-2060, 2020RMB）'!U42*$B$73</f>
        <v>1852.1517291354023</v>
      </c>
      <c r="V42" s="54">
        <f>'低情景（2001-2060, 2020RMB）'!V42*$B$73</f>
        <v>2167.5672054910888</v>
      </c>
      <c r="W42" s="54">
        <f>'低情景（2001-2060, 2020RMB）'!W42*$B$73</f>
        <v>2175.4614760435193</v>
      </c>
      <c r="X42" s="100">
        <f>'低情景（2001-2060, 2020RMB）'!X42*$B$73</f>
        <v>2208.3399667995204</v>
      </c>
      <c r="Y42" s="100">
        <f>'低情景（2001-2060, 2020RMB）'!Y42*$B$73</f>
        <v>2288.342840397087</v>
      </c>
      <c r="Z42" s="100">
        <f>'低情景（2001-2060, 2020RMB）'!Z42*$B$73</f>
        <v>2386.6250902381535</v>
      </c>
      <c r="AA42" s="65">
        <f>'低情景（2001-2060, 2020RMB）'!AA42*$B$73</f>
        <v>2476.7801497093878</v>
      </c>
      <c r="AB42" s="100">
        <f>'低情景（2001-2060, 2020RMB）'!AB42*$B$73</f>
        <v>2555.7743797007329</v>
      </c>
      <c r="AC42" s="100">
        <f>'低情景（2001-2060, 2020RMB）'!AC42*$B$73</f>
        <v>2627.5190921567519</v>
      </c>
      <c r="AD42" s="100">
        <f>'低情景（2001-2060, 2020RMB）'!AD42*$B$73</f>
        <v>2696.5847830819471</v>
      </c>
      <c r="AE42" s="66">
        <f>'低情景（2001-2060, 2020RMB）'!AE42*$B$73</f>
        <v>2768.1117964424648</v>
      </c>
      <c r="AF42" s="100">
        <f>'低情景（2001-2060, 2020RMB）'!AF42*$B$73</f>
        <v>2846.5836874433103</v>
      </c>
      <c r="AG42" s="100">
        <f>'低情景（2001-2060, 2020RMB）'!AG42*$B$73</f>
        <v>2931.9474554897915</v>
      </c>
      <c r="AH42" s="100">
        <f>'低情景（2001-2060, 2020RMB）'!AH42*$B$73</f>
        <v>3022.8342765817629</v>
      </c>
      <c r="AI42" s="100">
        <f>'低情景（2001-2060, 2020RMB）'!AI42*$B$73</f>
        <v>3117.6865844760441</v>
      </c>
      <c r="AJ42" s="245">
        <f>'低情景（2001-2060, 2020RMB）'!AJ42*$B$73</f>
        <v>3214.7304451560894</v>
      </c>
      <c r="AK42" s="65">
        <f>'低情景（2001-2060, 2020RMB）'!AK42*$B$73</f>
        <v>3312.2793789271836</v>
      </c>
      <c r="AL42" s="100">
        <f>'低情景（2001-2060, 2020RMB）'!AL42*$B$73</f>
        <v>3409.7692993270334</v>
      </c>
      <c r="AM42" s="100">
        <f>'低情景（2001-2060, 2020RMB）'!AM42*$B$73</f>
        <v>3506.9234150087582</v>
      </c>
      <c r="AN42" s="100">
        <f>'低情景（2001-2060, 2020RMB）'!AN42*$B$73</f>
        <v>3603.449417724878</v>
      </c>
      <c r="AO42" s="66">
        <f>'低情景（2001-2060, 2020RMB）'!AO42*$B$73</f>
        <v>3699.0402239841324</v>
      </c>
      <c r="AP42" s="100">
        <f>'低情景（2001-2060, 2020RMB）'!AP42*$B$73</f>
        <v>3793.3748945005827</v>
      </c>
      <c r="AQ42" s="100">
        <f>'低情景（2001-2060, 2020RMB）'!AQ42*$B$73</f>
        <v>3886.1197371681492</v>
      </c>
      <c r="AR42" s="100">
        <f>'低情景（2001-2060, 2020RMB）'!AR42*$B$73</f>
        <v>3976.9295975723171</v>
      </c>
      <c r="AS42" s="100">
        <f>'低情景（2001-2060, 2020RMB）'!AS42*$B$73</f>
        <v>4065.4493391031815</v>
      </c>
      <c r="AT42" s="100">
        <f>'低情景（2001-2060, 2020RMB）'!AT42*$B$73</f>
        <v>4151.3155125674848</v>
      </c>
      <c r="AU42" s="65">
        <f>'低情景（2001-2060, 2020RMB）'!AU42*$B$73</f>
        <v>4234.158212826168</v>
      </c>
      <c r="AV42" s="100">
        <f>'低情景（2001-2060, 2020RMB）'!AV42*$B$73</f>
        <v>4313.6031174277623</v>
      </c>
      <c r="AW42" s="100">
        <f>'低情景（2001-2060, 2020RMB）'!AW42*$B$73</f>
        <v>4389.27369949067</v>
      </c>
      <c r="AX42" s="100">
        <f>'低情景（2001-2060, 2020RMB）'!AX42*$B$73</f>
        <v>4460.7936042407637</v>
      </c>
      <c r="AY42" s="66">
        <f>'低情景（2001-2060, 2020RMB）'!AY42*$B$73</f>
        <v>4527.7891756702884</v>
      </c>
      <c r="AZ42" s="65">
        <f>'低情景（2001-2060, 2020RMB）'!AZ42*$B$73</f>
        <v>4589.892116792098</v>
      </c>
      <c r="BA42" s="100">
        <f>'低情景（2001-2060, 2020RMB）'!BA42*$B$73</f>
        <v>4646.7422639666747</v>
      </c>
      <c r="BB42" s="100">
        <f>'低情景（2001-2060, 2020RMB）'!BB42*$B$73</f>
        <v>4697.9904528302395</v>
      </c>
      <c r="BC42" s="100">
        <f>'低情景（2001-2060, 2020RMB）'!BC42*$B$73</f>
        <v>4743.3014505065385</v>
      </c>
      <c r="BD42" s="66">
        <f>'低情景（2001-2060, 2020RMB）'!BD42*$B$73</f>
        <v>4782.3569261009752</v>
      </c>
      <c r="BE42" s="100">
        <f>'低情景（2001-2060, 2020RMB）'!BE42*$B$73</f>
        <v>4814.8584290168064</v>
      </c>
      <c r="BF42" s="100">
        <f>'低情景（2001-2060, 2020RMB）'!BF42*$B$73</f>
        <v>4840.5303424592366</v>
      </c>
      <c r="BG42" s="100">
        <f>'低情景（2001-2060, 2020RMB）'!BG42*$B$73</f>
        <v>4859.1227776691112</v>
      </c>
      <c r="BH42" s="100">
        <f>'低情景（2001-2060, 2020RMB）'!BH42*$B$73</f>
        <v>4870.4143730119467</v>
      </c>
      <c r="BI42" s="246">
        <f>'低情景（2001-2060, 2020RMB）'!BI42*$B$73</f>
        <v>4874.2149610995575</v>
      </c>
    </row>
    <row r="43" spans="1:61" x14ac:dyDescent="0.2">
      <c r="A43" s="23" t="s">
        <v>96</v>
      </c>
      <c r="B43" s="53"/>
      <c r="C43" s="54"/>
      <c r="D43" s="54"/>
      <c r="E43" s="54"/>
      <c r="F43" s="55"/>
      <c r="G43" s="53"/>
      <c r="H43" s="54"/>
      <c r="I43" s="54">
        <f>'低情景（2001-2060, 2020RMB）'!I43*$B$73</f>
        <v>636.84917179891238</v>
      </c>
      <c r="J43" s="54">
        <f>'低情景（2001-2060, 2020RMB）'!J43*$B$73</f>
        <v>682.17640383462935</v>
      </c>
      <c r="K43" s="55">
        <f>'低情景（2001-2060, 2020RMB）'!K43*$B$73</f>
        <v>798.94066636712569</v>
      </c>
      <c r="L43" s="53">
        <f>'低情景（2001-2060, 2020RMB）'!L43*$B$73</f>
        <v>919.68852177451481</v>
      </c>
      <c r="M43" s="54">
        <f>'低情景（2001-2060, 2020RMB）'!M43*$B$73</f>
        <v>953.46054365731106</v>
      </c>
      <c r="N43" s="54">
        <f>'低情景（2001-2060, 2020RMB）'!N43*$B$73</f>
        <v>982.73916071012547</v>
      </c>
      <c r="O43" s="54">
        <f>'低情景（2001-2060, 2020RMB）'!O43*$B$73</f>
        <v>1007.190217386193</v>
      </c>
      <c r="P43" s="54">
        <f>'低情景（2001-2060, 2020RMB）'!P43*$B$73</f>
        <v>988.01686580060073</v>
      </c>
      <c r="Q43" s="53">
        <f>'低情景（2001-2060, 2020RMB）'!Q43*$B$73</f>
        <v>1028.7917095739863</v>
      </c>
      <c r="R43" s="54">
        <f>'低情景（2001-2060, 2020RMB）'!R43*$B$73</f>
        <v>1164.2331935578331</v>
      </c>
      <c r="S43" s="54">
        <f>'低情景（2001-2060, 2020RMB）'!S43*$B$73</f>
        <v>1285.5808657429811</v>
      </c>
      <c r="T43" s="54">
        <f>'低情景（2001-2060, 2020RMB）'!T43*$B$73</f>
        <v>1325.0409909702028</v>
      </c>
      <c r="U43" s="55">
        <f>'低情景（2001-2060, 2020RMB）'!U43*$B$73</f>
        <v>1362.5508537800022</v>
      </c>
      <c r="V43" s="54">
        <f>'低情景（2001-2060, 2020RMB）'!V43*$B$73</f>
        <v>1597.4262241195795</v>
      </c>
      <c r="W43" s="54">
        <f>'低情景（2001-2060, 2020RMB）'!W43*$B$73</f>
        <v>1681.134442521691</v>
      </c>
      <c r="X43" s="100">
        <f>'低情景（2001-2060, 2020RMB）'!X43*$B$73</f>
        <v>1721.3516682781399</v>
      </c>
      <c r="Y43" s="100">
        <f>'低情景（2001-2060, 2020RMB）'!Y43*$B$73</f>
        <v>1820.5323038480485</v>
      </c>
      <c r="Z43" s="100">
        <f>'低情景（2001-2060, 2020RMB）'!Z43*$B$73</f>
        <v>1944.8215694724884</v>
      </c>
      <c r="AA43" s="65">
        <f>'低情景（2001-2060, 2020RMB）'!AA43*$B$73</f>
        <v>2060.8177152956146</v>
      </c>
      <c r="AB43" s="100">
        <f>'低情景（2001-2060, 2020RMB）'!AB43*$B$73</f>
        <v>2163.4320859503646</v>
      </c>
      <c r="AC43" s="100">
        <f>'低情景（2001-2060, 2020RMB）'!AC43*$B$73</f>
        <v>2256.7899822207132</v>
      </c>
      <c r="AD43" s="100">
        <f>'低情景（2001-2060, 2020RMB）'!AD43*$B$73</f>
        <v>2346.2999756347403</v>
      </c>
      <c r="AE43" s="66">
        <f>'低情景（2001-2060, 2020RMB）'!AE43*$B$73</f>
        <v>2438.4887661707739</v>
      </c>
      <c r="AF43" s="100">
        <f>'低情景（2001-2060, 2020RMB）'!AF43*$B$73</f>
        <v>2539.461042596939</v>
      </c>
      <c r="AG43" s="100">
        <f>'低情景（2001-2060, 2020RMB）'!AG43*$B$73</f>
        <v>2649.9540411072035</v>
      </c>
      <c r="AH43" s="100">
        <f>'低情景（2001-2060, 2020RMB）'!AH43*$B$73</f>
        <v>2769.1211667031239</v>
      </c>
      <c r="AI43" s="100">
        <f>'低情景（2001-2060, 2020RMB）'!AI43*$B$73</f>
        <v>2895.897898375038</v>
      </c>
      <c r="AJ43" s="245">
        <f>'低情景（2001-2060, 2020RMB）'!AJ43*$B$73</f>
        <v>3028.9565251055128</v>
      </c>
      <c r="AK43" s="65">
        <f>'低情景（2001-2060, 2020RMB）'!AK43*$B$73</f>
        <v>3166.9363912057538</v>
      </c>
      <c r="AL43" s="100">
        <f>'低情景（2001-2060, 2020RMB）'!AL43*$B$73</f>
        <v>3309.3201684163719</v>
      </c>
      <c r="AM43" s="100">
        <f>'低情景（2001-2060, 2020RMB）'!AM43*$B$73</f>
        <v>3455.772744204532</v>
      </c>
      <c r="AN43" s="100">
        <f>'低情景（2001-2060, 2020RMB）'!AN43*$B$73</f>
        <v>3605.888601614809</v>
      </c>
      <c r="AO43" s="66">
        <f>'低情景（2001-2060, 2020RMB）'!AO43*$B$73</f>
        <v>3759.1874028015263</v>
      </c>
      <c r="AP43" s="100">
        <f>'低情景（2001-2060, 2020RMB）'!AP43*$B$73</f>
        <v>3915.1101591945435</v>
      </c>
      <c r="AQ43" s="100">
        <f>'低情景（2001-2060, 2020RMB）'!AQ43*$B$73</f>
        <v>4073.0161580124386</v>
      </c>
      <c r="AR43" s="100">
        <f>'低情景（2001-2060, 2020RMB）'!AR43*$B$73</f>
        <v>4232.1808251162074</v>
      </c>
      <c r="AS43" s="100">
        <f>'低情景（2001-2060, 2020RMB）'!AS43*$B$73</f>
        <v>4391.7947109563966</v>
      </c>
      <c r="AT43" s="100">
        <f>'低情景（2001-2060, 2020RMB）'!AT43*$B$73</f>
        <v>4550.9637886865439</v>
      </c>
      <c r="AU43" s="65">
        <f>'低情景（2001-2060, 2020RMB）'!AU43*$B$73</f>
        <v>4708.7112504609622</v>
      </c>
      <c r="AV43" s="100">
        <f>'低情景（2001-2060, 2020RMB）'!AV43*$B$73</f>
        <v>4863.9809786002916</v>
      </c>
      <c r="AW43" s="100">
        <f>'低情景（2001-2060, 2020RMB）'!AW43*$B$73</f>
        <v>5015.6428518648427</v>
      </c>
      <c r="AX43" s="100">
        <f>'低情景（2001-2060, 2020RMB）'!AX43*$B$73</f>
        <v>5162.5000228232357</v>
      </c>
      <c r="AY43" s="66">
        <f>'低情景（2001-2060, 2020RMB）'!AY43*$B$73</f>
        <v>5303.2982697369307</v>
      </c>
      <c r="AZ43" s="65">
        <f>'低情景（2001-2060, 2020RMB）'!AZ43*$B$73</f>
        <v>5436.737485242702</v>
      </c>
      <c r="BA43" s="100">
        <f>'低情景（2001-2060, 2020RMB）'!BA43*$B$73</f>
        <v>5561.4853144714125</v>
      </c>
      <c r="BB43" s="100">
        <f>'低情景（2001-2060, 2020RMB）'!BB43*$B$73</f>
        <v>5676.1928975275068</v>
      </c>
      <c r="BC43" s="100">
        <f>'低情景（2001-2060, 2020RMB）'!BC43*$B$73</f>
        <v>5779.5126063381276</v>
      </c>
      <c r="BD43" s="66">
        <f>'低情景（2001-2060, 2020RMB）'!BD43*$B$73</f>
        <v>5870.1175950911856</v>
      </c>
      <c r="BE43" s="100">
        <f>'低情景（2001-2060, 2020RMB）'!BE43*$B$73</f>
        <v>5946.722908634234</v>
      </c>
      <c r="BF43" s="100">
        <f>'低情景（2001-2060, 2020RMB）'!BF43*$B$73</f>
        <v>6008.1078165952531</v>
      </c>
      <c r="BG43" s="100">
        <f>'低情景（2001-2060, 2020RMB）'!BG43*$B$73</f>
        <v>6053.1389653595197</v>
      </c>
      <c r="BH43" s="100">
        <f>'低情景（2001-2060, 2020RMB）'!BH43*$B$73</f>
        <v>6080.7938685292229</v>
      </c>
      <c r="BI43" s="246">
        <f>'低情景（2001-2060, 2020RMB）'!BI43*$B$73</f>
        <v>6090.1841925324443</v>
      </c>
    </row>
    <row r="44" spans="1:61" x14ac:dyDescent="0.2">
      <c r="A44" s="23" t="s">
        <v>97</v>
      </c>
      <c r="B44" s="53"/>
      <c r="C44" s="54"/>
      <c r="D44" s="54"/>
      <c r="E44" s="54"/>
      <c r="F44" s="55"/>
      <c r="G44" s="53"/>
      <c r="H44" s="54"/>
      <c r="I44" s="54">
        <f>'低情景（2001-2060, 2020RMB）'!I44*$B$73</f>
        <v>1184.6348046443532</v>
      </c>
      <c r="J44" s="54">
        <f>'低情景（2001-2060, 2020RMB）'!J44*$B$73</f>
        <v>1329.5903424186711</v>
      </c>
      <c r="K44" s="55">
        <f>'低情景（2001-2060, 2020RMB）'!K44*$B$73</f>
        <v>1580.4100986226067</v>
      </c>
      <c r="L44" s="53">
        <f>'低情景（2001-2060, 2020RMB）'!L44*$B$73</f>
        <v>1700.8156350918027</v>
      </c>
      <c r="M44" s="54">
        <f>'低情景（2001-2060, 2020RMB）'!M44*$B$73</f>
        <v>1755.1757153883541</v>
      </c>
      <c r="N44" s="54">
        <f>'低情景（2001-2060, 2020RMB）'!N44*$B$73</f>
        <v>1915.783500409816</v>
      </c>
      <c r="O44" s="54">
        <f>'低情景（2001-2060, 2020RMB）'!O44*$B$73</f>
        <v>2053.4482547886432</v>
      </c>
      <c r="P44" s="54">
        <f>'低情景（2001-2060, 2020RMB）'!P44*$B$73</f>
        <v>2078.6458541383354</v>
      </c>
      <c r="Q44" s="53">
        <f>'低情景（2001-2060, 2020RMB）'!Q44*$B$73</f>
        <v>2342.9399942398995</v>
      </c>
      <c r="R44" s="54">
        <f>'低情景（2001-2060, 2020RMB）'!R44*$B$73</f>
        <v>2660.8766392878988</v>
      </c>
      <c r="S44" s="54">
        <f>'低情景（2001-2060, 2020RMB）'!S44*$B$73</f>
        <v>2779.2531419745264</v>
      </c>
      <c r="T44" s="54">
        <f>'低情景（2001-2060, 2020RMB）'!T44*$B$73</f>
        <v>2727.8977768813766</v>
      </c>
      <c r="U44" s="55">
        <f>'低情景（2001-2060, 2020RMB）'!U44*$B$73</f>
        <v>2813.0369617424208</v>
      </c>
      <c r="V44" s="54">
        <f>'低情景（2001-2060, 2020RMB）'!V44*$B$73</f>
        <v>3089.9937233622504</v>
      </c>
      <c r="W44" s="54">
        <f>'低情景（2001-2060, 2020RMB）'!W44*$B$73</f>
        <v>3336.6660504229862</v>
      </c>
      <c r="X44" s="100">
        <f>'低情景（2001-2060, 2020RMB）'!X44*$B$73</f>
        <v>3385.644345522408</v>
      </c>
      <c r="Y44" s="100">
        <f>'低情景（2001-2060, 2020RMB）'!Y44*$B$73</f>
        <v>3504.7483134213635</v>
      </c>
      <c r="Z44" s="100">
        <f>'低情景（2001-2060, 2020RMB）'!Z44*$B$73</f>
        <v>3650.9327472215627</v>
      </c>
      <c r="AA44" s="65">
        <f>'低情景（2001-2060, 2020RMB）'!AA44*$B$73</f>
        <v>3784.9362405956058</v>
      </c>
      <c r="AB44" s="100">
        <f>'低情景（2001-2060, 2020RMB）'!AB44*$B$73</f>
        <v>3902.3291056618473</v>
      </c>
      <c r="AC44" s="100">
        <f>'低情景（2001-2060, 2020RMB）'!AC44*$B$73</f>
        <v>4008.9839211579224</v>
      </c>
      <c r="AD44" s="100">
        <f>'低情景（2001-2060, 2020RMB）'!AD44*$B$73</f>
        <v>4111.7276246975143</v>
      </c>
      <c r="AE44" s="66">
        <f>'低情景（2001-2060, 2020RMB）'!AE44*$B$73</f>
        <v>4218.2126424864073</v>
      </c>
      <c r="AF44" s="100">
        <f>'低情景（2001-2060, 2020RMB）'!AF44*$B$73</f>
        <v>4335.0871183035097</v>
      </c>
      <c r="AG44" s="100">
        <f>'低情景（2001-2060, 2020RMB）'!AG44*$B$73</f>
        <v>4462.2099740211152</v>
      </c>
      <c r="AH44" s="100">
        <f>'低情景（2001-2060, 2020RMB）'!AH44*$B$73</f>
        <v>4597.4729958787329</v>
      </c>
      <c r="AI44" s="100">
        <f>'低情景（2001-2060, 2020RMB）'!AI44*$B$73</f>
        <v>4738.4857774878228</v>
      </c>
      <c r="AJ44" s="245">
        <f>'低情景（2001-2060, 2020RMB）'!AJ44*$B$73</f>
        <v>4882.5352187602202</v>
      </c>
      <c r="AK44" s="65">
        <f>'低情景（2001-2060, 2020RMB）'!AK44*$B$73</f>
        <v>5027.0512038428024</v>
      </c>
      <c r="AL44" s="100">
        <f>'低情景（2001-2060, 2020RMB）'!AL44*$B$73</f>
        <v>5171.1855384749051</v>
      </c>
      <c r="AM44" s="100">
        <f>'低情景（2001-2060, 2020RMB）'!AM44*$B$73</f>
        <v>5314.5328829349683</v>
      </c>
      <c r="AN44" s="100">
        <f>'低情景（2001-2060, 2020RMB）'!AN44*$B$73</f>
        <v>5456.6679073212508</v>
      </c>
      <c r="AO44" s="66">
        <f>'低情景（2001-2060, 2020RMB）'!AO44*$B$73</f>
        <v>5597.1465042479213</v>
      </c>
      <c r="AP44" s="100">
        <f>'低情景（2001-2060, 2020RMB）'!AP44*$B$73</f>
        <v>5735.5072334350916</v>
      </c>
      <c r="AQ44" s="100">
        <f>'低情景（2001-2060, 2020RMB）'!AQ44*$B$73</f>
        <v>5871.2730026961835</v>
      </c>
      <c r="AR44" s="100">
        <f>'低情景（2001-2060, 2020RMB）'!AR44*$B$73</f>
        <v>6003.9529874914997</v>
      </c>
      <c r="AS44" s="100">
        <f>'低情景（2001-2060, 2020RMB）'!AS44*$B$73</f>
        <v>6133.0447886414922</v>
      </c>
      <c r="AT44" s="100">
        <f>'低情景（2001-2060, 2020RMB）'!AT44*$B$73</f>
        <v>6258.036824989329</v>
      </c>
      <c r="AU44" s="65">
        <f>'低情景（2001-2060, 2020RMB）'!AU44*$B$73</f>
        <v>6378.4109547964972</v>
      </c>
      <c r="AV44" s="100">
        <f>'低情景（2001-2060, 2020RMB）'!AV44*$B$73</f>
        <v>6493.6453164707991</v>
      </c>
      <c r="AW44" s="100">
        <f>'低情景（2001-2060, 2020RMB）'!AW44*$B$73</f>
        <v>6603.2173759026618</v>
      </c>
      <c r="AX44" s="100">
        <f>'低情景（2001-2060, 2020RMB）'!AX44*$B$73</f>
        <v>6706.6071642585785</v>
      </c>
      <c r="AY44" s="66">
        <f>'低情景（2001-2060, 2020RMB）'!AY44*$B$73</f>
        <v>6803.3006865983998</v>
      </c>
      <c r="AZ44" s="65">
        <f>'低情景（2001-2060, 2020RMB）'!AZ44*$B$73</f>
        <v>6892.7934781964568</v>
      </c>
      <c r="BA44" s="100">
        <f>'低情景（2001-2060, 2020RMB）'!BA44*$B$73</f>
        <v>6974.5942820114442</v>
      </c>
      <c r="BB44" s="100">
        <f>'低情景（2001-2060, 2020RMB）'!BB44*$B$73</f>
        <v>7048.2288174255973</v>
      </c>
      <c r="BC44" s="100">
        <f>'低情景（2001-2060, 2020RMB）'!BC44*$B$73</f>
        <v>7113.2436072262008</v>
      </c>
      <c r="BD44" s="66">
        <f>'低情景（2001-2060, 2020RMB）'!BD44*$B$73</f>
        <v>7169.2098268948348</v>
      </c>
      <c r="BE44" s="100">
        <f>'低情景（2001-2060, 2020RMB）'!BE44*$B$73</f>
        <v>7215.7271376713124</v>
      </c>
      <c r="BF44" s="100">
        <f>'低情景（2001-2060, 2020RMB）'!BF44*$B$73</f>
        <v>7252.4274626358911</v>
      </c>
      <c r="BG44" s="100">
        <f>'低情景（2001-2060, 2020RMB）'!BG44*$B$73</f>
        <v>7278.9786632706227</v>
      </c>
      <c r="BH44" s="100">
        <f>'低情景（2001-2060, 2020RMB）'!BH44*$B$73</f>
        <v>7295.0880726819723</v>
      </c>
      <c r="BI44" s="246">
        <f>'低情景（2001-2060, 2020RMB）'!BI44*$B$73</f>
        <v>7300.5058409474805</v>
      </c>
    </row>
    <row r="45" spans="1:61" x14ac:dyDescent="0.2">
      <c r="A45" s="23" t="s">
        <v>98</v>
      </c>
      <c r="B45" s="53"/>
      <c r="C45" s="54"/>
      <c r="D45" s="54"/>
      <c r="E45" s="54"/>
      <c r="F45" s="55"/>
      <c r="G45" s="53"/>
      <c r="H45" s="54"/>
      <c r="I45" s="54">
        <f>'低情景（2001-2060, 2020RMB）'!I45*$B$73</f>
        <v>439.16700116624838</v>
      </c>
      <c r="J45" s="54">
        <f>'低情景（2001-2060, 2020RMB）'!J45*$B$73</f>
        <v>492.90481857395127</v>
      </c>
      <c r="K45" s="55">
        <f>'低情景（2001-2060, 2020RMB）'!K45*$B$73</f>
        <v>585.88854632995037</v>
      </c>
      <c r="L45" s="53">
        <f>'低情景（2001-2060, 2020RMB）'!L45*$B$73</f>
        <v>630.52520411484909</v>
      </c>
      <c r="M45" s="54">
        <f>'低情景（2001-2060, 2020RMB）'!M45*$B$73</f>
        <v>627.86780663475895</v>
      </c>
      <c r="N45" s="54">
        <f>'低情景（2001-2060, 2020RMB）'!N45*$B$73</f>
        <v>625.07955852316729</v>
      </c>
      <c r="O45" s="54">
        <f>'低情景（2001-2060, 2020RMB）'!O45*$B$73</f>
        <v>675.39018356764871</v>
      </c>
      <c r="P45" s="54">
        <f>'低情景（2001-2060, 2020RMB）'!P45*$B$73</f>
        <v>684.31855733125531</v>
      </c>
      <c r="Q45" s="53">
        <f>'低情景（2001-2060, 2020RMB）'!Q45*$B$73</f>
        <v>689.18639066633614</v>
      </c>
      <c r="R45" s="54">
        <f>'低情景（2001-2060, 2020RMB）'!R45*$B$73</f>
        <v>740.85280156929605</v>
      </c>
      <c r="S45" s="54">
        <f>'低情景（2001-2060, 2020RMB）'!S45*$B$73</f>
        <v>776.76236454005254</v>
      </c>
      <c r="T45" s="54">
        <f>'低情景（2001-2060, 2020RMB）'!T45*$B$73</f>
        <v>804.34925709304082</v>
      </c>
      <c r="U45" s="55">
        <f>'低情景（2001-2060, 2020RMB）'!U45*$B$73</f>
        <v>775.76461349021258</v>
      </c>
      <c r="V45" s="54">
        <f>'低情景（2001-2060, 2020RMB）'!V45*$B$73</f>
        <v>875.56611675062425</v>
      </c>
      <c r="W45" s="54">
        <f>'低情景（2001-2060, 2020RMB）'!W45*$B$73</f>
        <v>910.77433504394821</v>
      </c>
      <c r="X45" s="100">
        <f>'低情景（2001-2060, 2020RMB）'!X45*$B$73</f>
        <v>919.59772533580485</v>
      </c>
      <c r="Y45" s="100">
        <f>'低情景（2001-2060, 2020RMB）'!Y45*$B$73</f>
        <v>940.91443113250239</v>
      </c>
      <c r="Z45" s="100">
        <f>'低情景（2001-2060, 2020RMB）'!Z45*$B$73</f>
        <v>966.83841938514706</v>
      </c>
      <c r="AA45" s="65">
        <f>'低情景（2001-2060, 2020RMB）'!AA45*$B$73</f>
        <v>990.47762907700405</v>
      </c>
      <c r="AB45" s="100">
        <f>'低情景（2001-2060, 2020RMB）'!AB45*$B$73</f>
        <v>1011.2399887194854</v>
      </c>
      <c r="AC45" s="100">
        <f>'低情景（2001-2060, 2020RMB）'!AC45*$B$73</f>
        <v>1030.29943955608</v>
      </c>
      <c r="AD45" s="100">
        <f>'低情景（2001-2060, 2020RMB）'!AD45*$B$73</f>
        <v>1048.9462337296486</v>
      </c>
      <c r="AE45" s="66">
        <f>'低情景（2001-2060, 2020RMB）'!AE45*$B$73</f>
        <v>1068.5735001171299</v>
      </c>
      <c r="AF45" s="100">
        <f>'低情景（2001-2060, 2020RMB）'!AF45*$B$73</f>
        <v>1090.3277554575125</v>
      </c>
      <c r="AG45" s="100">
        <f>'低情景（2001-2060, 2020RMB）'!AG45*$B$73</f>
        <v>1114.007688850498</v>
      </c>
      <c r="AH45" s="100">
        <f>'低情景（2001-2060, 2020RMB）'!AH45*$B$73</f>
        <v>1139.0267815204134</v>
      </c>
      <c r="AI45" s="100">
        <f>'低情景（2001-2060, 2020RMB）'!AI45*$B$73</f>
        <v>1164.7440035653883</v>
      </c>
      <c r="AJ45" s="245">
        <f>'低情景（2001-2060, 2020RMB）'!AJ45*$B$73</f>
        <v>1190.4578004435148</v>
      </c>
      <c r="AK45" s="65">
        <f>'低情景（2001-2060, 2020RMB）'!AK45*$B$73</f>
        <v>1215.5310293383068</v>
      </c>
      <c r="AL45" s="100">
        <f>'低情景（2001-2060, 2020RMB）'!AL45*$B$73</f>
        <v>1239.7943860831581</v>
      </c>
      <c r="AM45" s="100">
        <f>'低情景（2001-2060, 2020RMB）'!AM45*$B$73</f>
        <v>1263.2033696635876</v>
      </c>
      <c r="AN45" s="100">
        <f>'低情景（2001-2060, 2020RMB）'!AN45*$B$73</f>
        <v>1285.7167532652209</v>
      </c>
      <c r="AO45" s="66">
        <f>'低情景（2001-2060, 2020RMB）'!AO45*$B$73</f>
        <v>1307.2967180680978</v>
      </c>
      <c r="AP45" s="100">
        <f>'低情景（2001-2060, 2020RMB）'!AP45*$B$73</f>
        <v>1327.9089639085</v>
      </c>
      <c r="AQ45" s="100">
        <f>'低情景（2001-2060, 2020RMB）'!AQ45*$B$73</f>
        <v>1347.5227967205349</v>
      </c>
      <c r="AR45" s="100">
        <f>'低情景（2001-2060, 2020RMB）'!AR45*$B$73</f>
        <v>1366.1111928759913</v>
      </c>
      <c r="AS45" s="100">
        <f>'低情景（2001-2060, 2020RMB）'!AS45*$B$73</f>
        <v>1383.6508407371009</v>
      </c>
      <c r="AT45" s="100">
        <f>'低情景（2001-2060, 2020RMB）'!AT45*$B$73</f>
        <v>1400.1221599208004</v>
      </c>
      <c r="AU45" s="65">
        <f>'低情景（2001-2060, 2020RMB）'!AU45*$B$73</f>
        <v>1415.5092989439963</v>
      </c>
      <c r="AV45" s="100">
        <f>'低情景（2001-2060, 2020RMB）'!AV45*$B$73</f>
        <v>1429.8001120749927</v>
      </c>
      <c r="AW45" s="100">
        <f>'低情景（2001-2060, 2020RMB）'!AW45*$B$73</f>
        <v>1442.9861163566165</v>
      </c>
      <c r="AX45" s="100">
        <f>'低情景（2001-2060, 2020RMB）'!AX45*$B$73</f>
        <v>1455.0624298901637</v>
      </c>
      <c r="AY45" s="66">
        <f>'低情景（2001-2060, 2020RMB）'!AY45*$B$73</f>
        <v>1466.027692575919</v>
      </c>
      <c r="AZ45" s="65">
        <f>'低情景（2001-2060, 2020RMB）'!AZ45*$B$73</f>
        <v>1475.8839705957262</v>
      </c>
      <c r="BA45" s="100">
        <f>'低情景（2001-2060, 2020RMB）'!BA45*$B$73</f>
        <v>1484.6366459951473</v>
      </c>
      <c r="BB45" s="100">
        <f>'低情景（2001-2060, 2020RMB）'!BB45*$B$73</f>
        <v>1492.2942927782062</v>
      </c>
      <c r="BC45" s="100">
        <f>'低情景（2001-2060, 2020RMB）'!BC45*$B$73</f>
        <v>1498.8685409664677</v>
      </c>
      <c r="BD45" s="66">
        <f>'低情景（2001-2060, 2020RMB）'!BD45*$B$73</f>
        <v>1504.3739300969598</v>
      </c>
      <c r="BE45" s="100">
        <f>'低情景（2001-2060, 2020RMB）'!BE45*$B$73</f>
        <v>1508.8277536410039</v>
      </c>
      <c r="BF45" s="100">
        <f>'低情景（2001-2060, 2020RMB）'!BF45*$B$73</f>
        <v>1512.2498958194335</v>
      </c>
      <c r="BG45" s="100">
        <f>'低情景（2001-2060, 2020RMB）'!BG45*$B$73</f>
        <v>1514.6626622694669</v>
      </c>
      <c r="BH45" s="100">
        <f>'低情景（2001-2060, 2020RMB）'!BH45*$B$73</f>
        <v>1516.0906059864446</v>
      </c>
      <c r="BI45" s="246">
        <f>'低情景（2001-2060, 2020RMB）'!BI45*$B$73</f>
        <v>1516.5603499203253</v>
      </c>
    </row>
    <row r="46" spans="1:61" x14ac:dyDescent="0.2">
      <c r="A46" s="23" t="s">
        <v>99</v>
      </c>
      <c r="B46" s="53"/>
      <c r="C46" s="54"/>
      <c r="D46" s="54"/>
      <c r="E46" s="54"/>
      <c r="F46" s="55"/>
      <c r="G46" s="53"/>
      <c r="H46" s="54"/>
      <c r="I46" s="54">
        <f>'低情景（2001-2060, 2020RMB）'!I46*$B$73</f>
        <v>1217.5195160253679</v>
      </c>
      <c r="J46" s="54">
        <f>'低情景（2001-2060, 2020RMB）'!J46*$B$73</f>
        <v>1292.6341207581518</v>
      </c>
      <c r="K46" s="55">
        <f>'低情景（2001-2060, 2020RMB）'!K46*$B$73</f>
        <v>1490.0363414785679</v>
      </c>
      <c r="L46" s="53">
        <f>'低情景（2001-2060, 2020RMB）'!L46*$B$73</f>
        <v>1639.350314270589</v>
      </c>
      <c r="M46" s="54">
        <f>'低情景（2001-2060, 2020RMB）'!M46*$B$73</f>
        <v>1712.0343556535668</v>
      </c>
      <c r="N46" s="54">
        <f>'低情景（2001-2060, 2020RMB）'!N46*$B$73</f>
        <v>1803.6398418356748</v>
      </c>
      <c r="O46" s="54">
        <f>'低情景（2001-2060, 2020RMB）'!O46*$B$73</f>
        <v>1891.7453428330407</v>
      </c>
      <c r="P46" s="54">
        <f>'低情景（2001-2060, 2020RMB）'!P46*$B$73</f>
        <v>1925.726984191494</v>
      </c>
      <c r="Q46" s="53">
        <f>'低情景（2001-2060, 2020RMB）'!Q46*$B$73</f>
        <v>2039.0277316223494</v>
      </c>
      <c r="R46" s="54">
        <f>'低情景（2001-2060, 2020RMB）'!R46*$B$73</f>
        <v>2282.7007277873363</v>
      </c>
      <c r="S46" s="54">
        <f>'低情景（2001-2060, 2020RMB）'!S46*$B$73</f>
        <v>2438.8021860920107</v>
      </c>
      <c r="T46" s="54">
        <f>'低情景（2001-2060, 2020RMB）'!T46*$B$73</f>
        <v>2603.0134076603781</v>
      </c>
      <c r="U46" s="55">
        <f>'低情景（2001-2060, 2020RMB）'!U46*$B$73</f>
        <v>2742.170325969631</v>
      </c>
      <c r="V46" s="54">
        <f>'低情景（2001-2060, 2020RMB）'!V46*$B$73</f>
        <v>3334.778314369561</v>
      </c>
      <c r="W46" s="54">
        <f>'低情景（2001-2060, 2020RMB）'!W46*$B$73</f>
        <v>3790.6958165959172</v>
      </c>
      <c r="X46" s="100">
        <f>'低情景（2001-2060, 2020RMB）'!X46*$B$73</f>
        <v>3933.3122092695835</v>
      </c>
      <c r="Y46" s="100">
        <f>'低情景（2001-2060, 2020RMB）'!Y46*$B$73</f>
        <v>4294.145119160059</v>
      </c>
      <c r="Z46" s="100">
        <f>'低情景（2001-2060, 2020RMB）'!Z46*$B$73</f>
        <v>4765.1172736350436</v>
      </c>
      <c r="AA46" s="65">
        <f>'低情景（2001-2060, 2020RMB）'!AA46*$B$73</f>
        <v>5225.4571758668899</v>
      </c>
      <c r="AB46" s="100">
        <f>'低情景（2001-2060, 2020RMB）'!AB46*$B$73</f>
        <v>5648.1467085751374</v>
      </c>
      <c r="AC46" s="100">
        <f>'低情景（2001-2060, 2020RMB）'!AC46*$B$73</f>
        <v>6040.477233923948</v>
      </c>
      <c r="AD46" s="100">
        <f>'低情景（2001-2060, 2020RMB）'!AD46*$B$73</f>
        <v>6416.1243535773137</v>
      </c>
      <c r="AE46" s="66">
        <f>'低情景（2001-2060, 2020RMB）'!AE46*$B$73</f>
        <v>6794.5885314369434</v>
      </c>
      <c r="AF46" s="100">
        <f>'低情景（2001-2060, 2020RMB）'!AF46*$B$73</f>
        <v>7195.8531434092929</v>
      </c>
      <c r="AG46" s="100">
        <f>'低情景（2001-2060, 2020RMB）'!AG46*$B$73</f>
        <v>7622.8785443309825</v>
      </c>
      <c r="AH46" s="100">
        <f>'低情景（2001-2060, 2020RMB）'!AH46*$B$73</f>
        <v>8073.2679692961783</v>
      </c>
      <c r="AI46" s="100">
        <f>'低情景（2001-2060, 2020RMB）'!AI46*$B$73</f>
        <v>8543.7685445491315</v>
      </c>
      <c r="AJ46" s="245">
        <f>'低情景（2001-2060, 2020RMB）'!AJ46*$B$73</f>
        <v>9030.1590596722017</v>
      </c>
      <c r="AK46" s="65">
        <f>'低情景（2001-2060, 2020RMB）'!AK46*$B$73</f>
        <v>9527.9239590643028</v>
      </c>
      <c r="AL46" s="100">
        <f>'低情景（2001-2060, 2020RMB）'!AL46*$B$73</f>
        <v>10034.817772365826</v>
      </c>
      <c r="AM46" s="100">
        <f>'低情景（2001-2060, 2020RMB）'!AM46*$B$73</f>
        <v>10549.10099999424</v>
      </c>
      <c r="AN46" s="100">
        <f>'低情景（2001-2060, 2020RMB）'!AN46*$B$73</f>
        <v>11068.852224276268</v>
      </c>
      <c r="AO46" s="66">
        <f>'低情景（2001-2060, 2020RMB）'!AO46*$B$73</f>
        <v>11591.972280518845</v>
      </c>
      <c r="AP46" s="100">
        <f>'低情景（2001-2060, 2020RMB）'!AP46*$B$73</f>
        <v>12116.190993969281</v>
      </c>
      <c r="AQ46" s="100">
        <f>'低情景（2001-2060, 2020RMB）'!AQ46*$B$73</f>
        <v>12639.076613680401</v>
      </c>
      <c r="AR46" s="100">
        <f>'低情景（2001-2060, 2020RMB）'!AR46*$B$73</f>
        <v>13158.048038225263</v>
      </c>
      <c r="AS46" s="100">
        <f>'低情景（2001-2060, 2020RMB）'!AS46*$B$73</f>
        <v>13670.389886488751</v>
      </c>
      <c r="AT46" s="100">
        <f>'低情景（2001-2060, 2020RMB）'!AT46*$B$73</f>
        <v>14173.270419806771</v>
      </c>
      <c r="AU46" s="65">
        <f>'低情景（2001-2060, 2020RMB）'!AU46*$B$73</f>
        <v>14663.762270110161</v>
      </c>
      <c r="AV46" s="100">
        <f>'低情景（2001-2060, 2020RMB）'!AV46*$B$73</f>
        <v>15138.86587324303</v>
      </c>
      <c r="AW46" s="100">
        <f>'低情景（2001-2060, 2020RMB）'!AW46*$B$73</f>
        <v>15595.535448224406</v>
      </c>
      <c r="AX46" s="100">
        <f>'低情景（2001-2060, 2020RMB）'!AX46*$B$73</f>
        <v>16030.707303058456</v>
      </c>
      <c r="AY46" s="66">
        <f>'低情景（2001-2060, 2020RMB）'!AY46*$B$73</f>
        <v>16441.330187075717</v>
      </c>
      <c r="AZ46" s="65">
        <f>'低情景（2001-2060, 2020RMB）'!AZ46*$B$73</f>
        <v>16824.397350160307</v>
      </c>
      <c r="BA46" s="100">
        <f>'低情景（2001-2060, 2020RMB）'!BA46*$B$73</f>
        <v>17176.979912141487</v>
      </c>
      <c r="BB46" s="100">
        <f>'低情景（2001-2060, 2020RMB）'!BB46*$B$73</f>
        <v>17496.261092738863</v>
      </c>
      <c r="BC46" s="100">
        <f>'低情景（2001-2060, 2020RMB）'!BC46*$B$73</f>
        <v>17779.570805409196</v>
      </c>
      <c r="BD46" s="66">
        <f>'低情景（2001-2060, 2020RMB）'!BD46*$B$73</f>
        <v>18024.420078893701</v>
      </c>
      <c r="BE46" s="100">
        <f>'低情景（2001-2060, 2020RMB）'!BE46*$B$73</f>
        <v>18228.534739776951</v>
      </c>
      <c r="BF46" s="100">
        <f>'低情景（2001-2060, 2020RMB）'!BF46*$B$73</f>
        <v>18389.887769386722</v>
      </c>
      <c r="BG46" s="100">
        <f>'低情景（2001-2060, 2020RMB）'!BG46*$B$73</f>
        <v>18506.729740140247</v>
      </c>
      <c r="BH46" s="100">
        <f>'低情景（2001-2060, 2020RMB）'!BH46*$B$73</f>
        <v>18577.616741000049</v>
      </c>
      <c r="BI46" s="246">
        <f>'低情景（2001-2060, 2020RMB）'!BI46*$B$73</f>
        <v>18601.435219763665</v>
      </c>
    </row>
    <row r="47" spans="1:61" x14ac:dyDescent="0.2">
      <c r="A47" s="23" t="s">
        <v>124</v>
      </c>
      <c r="B47" s="53"/>
      <c r="C47" s="54"/>
      <c r="D47" s="54"/>
      <c r="E47" s="54"/>
      <c r="F47" s="55"/>
      <c r="G47" s="53"/>
      <c r="H47" s="54"/>
      <c r="I47" s="54">
        <f>'低情景（2001-2060, 2020RMB）'!I47*$B$73</f>
        <v>1706.6024804589906</v>
      </c>
      <c r="J47" s="54">
        <f>'低情景（2001-2060, 2020RMB）'!J47*$B$73</f>
        <v>1703.5010482581254</v>
      </c>
      <c r="K47" s="55">
        <f>'低情景（2001-2060, 2020RMB）'!K47*$B$73</f>
        <v>1933.8707410286615</v>
      </c>
      <c r="L47" s="53">
        <f>'低情景（2001-2060, 2020RMB）'!L47*$B$73</f>
        <v>2153.675657808727</v>
      </c>
      <c r="M47" s="54">
        <f>'低情景（2001-2060, 2020RMB）'!M47*$B$73</f>
        <v>2298.3702505757124</v>
      </c>
      <c r="N47" s="54">
        <f>'低情景（2001-2060, 2020RMB）'!N47*$B$73</f>
        <v>2430.0821452448795</v>
      </c>
      <c r="O47" s="54">
        <f>'低情景（2001-2060, 2020RMB）'!O47*$B$73</f>
        <v>2614.0226283800762</v>
      </c>
      <c r="P47" s="54">
        <f>'低情景（2001-2060, 2020RMB）'!P47*$B$73</f>
        <v>2740.3367900106496</v>
      </c>
      <c r="Q47" s="53">
        <f>'低情景（2001-2060, 2020RMB）'!Q47*$B$73</f>
        <v>2941.6791661197531</v>
      </c>
      <c r="R47" s="54">
        <f>'低情景（2001-2060, 2020RMB）'!R47*$B$73</f>
        <v>3388.5062004678171</v>
      </c>
      <c r="S47" s="54">
        <f>'低情景（2001-2060, 2020RMB）'!S47*$B$73</f>
        <v>3815.9156485707945</v>
      </c>
      <c r="T47" s="54">
        <f>'低情景（2001-2060, 2020RMB）'!T47*$B$73</f>
        <v>4021.3431733748421</v>
      </c>
      <c r="U47" s="55">
        <f>'低情景（2001-2060, 2020RMB）'!U47*$B$73</f>
        <v>4189.6426485802067</v>
      </c>
      <c r="V47" s="54">
        <f>'低情景（2001-2060, 2020RMB）'!V47*$B$73</f>
        <v>5047.07826989772</v>
      </c>
      <c r="W47" s="54">
        <f>'低情景（2001-2060, 2020RMB）'!W47*$B$73</f>
        <v>5516.6342563589078</v>
      </c>
      <c r="X47" s="100">
        <f>'低情景（2001-2060, 2020RMB）'!X47*$B$73</f>
        <v>5706.2325640985573</v>
      </c>
      <c r="Y47" s="100">
        <f>'低情景（2001-2060, 2020RMB）'!Y47*$B$73</f>
        <v>6177.5420429931328</v>
      </c>
      <c r="Z47" s="100">
        <f>'低情景（2001-2060, 2020RMB）'!Z47*$B$73</f>
        <v>6772.2586864123568</v>
      </c>
      <c r="AA47" s="65">
        <f>'低情景（2001-2060, 2020RMB）'!AA47*$B$73</f>
        <v>7320.5039079812068</v>
      </c>
      <c r="AB47" s="100">
        <f>'低情景（2001-2060, 2020RMB）'!AB47*$B$73</f>
        <v>7794.4530755830301</v>
      </c>
      <c r="AC47" s="100">
        <f>'低情景（2001-2060, 2020RMB）'!AC47*$B$73</f>
        <v>8218.5002512543833</v>
      </c>
      <c r="AD47" s="100">
        <f>'低情景（2001-2060, 2020RMB）'!AD47*$B$73</f>
        <v>8627.5359649397087</v>
      </c>
      <c r="AE47" s="66">
        <f>'低情景（2001-2060, 2020RMB）'!AE47*$B$73</f>
        <v>9065.5318373442424</v>
      </c>
      <c r="AF47" s="100">
        <f>'低情景（2001-2060, 2020RMB）'!AF47*$B$73</f>
        <v>9574.7248903626059</v>
      </c>
      <c r="AG47" s="100">
        <f>'低情景（2001-2060, 2020RMB）'!AG47*$B$73</f>
        <v>10159.135557314536</v>
      </c>
      <c r="AH47" s="100">
        <f>'低情景（2001-2060, 2020RMB）'!AH47*$B$73</f>
        <v>10810.474272537402</v>
      </c>
      <c r="AI47" s="100">
        <f>'低情景（2001-2060, 2020RMB）'!AI47*$B$73</f>
        <v>11517.292271087263</v>
      </c>
      <c r="AJ47" s="245">
        <f>'低情景（2001-2060, 2020RMB）'!AJ47*$B$73</f>
        <v>12264.046357843812</v>
      </c>
      <c r="AK47" s="65">
        <f>'低情景（2001-2060, 2020RMB）'!AK47*$B$73</f>
        <v>13033.973233033366</v>
      </c>
      <c r="AL47" s="100">
        <f>'低情景（2001-2060, 2020RMB）'!AL47*$B$73</f>
        <v>13821.288653388865</v>
      </c>
      <c r="AM47" s="100">
        <f>'低情景（2001-2060, 2020RMB）'!AM47*$B$73</f>
        <v>14623.10941803588</v>
      </c>
      <c r="AN47" s="100">
        <f>'低情景（2001-2060, 2020RMB）'!AN47*$B$73</f>
        <v>15436.228940572861</v>
      </c>
      <c r="AO47" s="66">
        <f>'低情景（2001-2060, 2020RMB）'!AO47*$B$73</f>
        <v>16257.126708578509</v>
      </c>
      <c r="AP47" s="100">
        <f>'低情景（2001-2060, 2020RMB）'!AP47*$B$73</f>
        <v>17081.982679077089</v>
      </c>
      <c r="AQ47" s="100">
        <f>'低情景（2001-2060, 2020RMB）'!AQ47*$B$73</f>
        <v>17906.69678084019</v>
      </c>
      <c r="AR47" s="100">
        <f>'低情景（2001-2060, 2020RMB）'!AR47*$B$73</f>
        <v>18726.913611775464</v>
      </c>
      <c r="AS47" s="100">
        <f>'低情景（2001-2060, 2020RMB）'!AS47*$B$73</f>
        <v>19538.052327865225</v>
      </c>
      <c r="AT47" s="100">
        <f>'低情景（2001-2060, 2020RMB）'!AT47*$B$73</f>
        <v>20335.341620610921</v>
      </c>
      <c r="AU47" s="65">
        <f>'低情景（2001-2060, 2020RMB）'!AU47*$B$73</f>
        <v>21113.85957452521</v>
      </c>
      <c r="AV47" s="100">
        <f>'低情景（2001-2060, 2020RMB）'!AV47*$B$73</f>
        <v>21868.578087014699</v>
      </c>
      <c r="AW47" s="100">
        <f>'低情景（2001-2060, 2020RMB）'!AW47*$B$73</f>
        <v>22594.411422440939</v>
      </c>
      <c r="AX47" s="100">
        <f>'低情景（2001-2060, 2020RMB）'!AX47*$B$73</f>
        <v>23286.268362895829</v>
      </c>
      <c r="AY47" s="66">
        <f>'低情景（2001-2060, 2020RMB）'!AY47*$B$73</f>
        <v>23939.1073131335</v>
      </c>
      <c r="AZ47" s="65">
        <f>'低情景（2001-2060, 2020RMB）'!AZ47*$B$73</f>
        <v>24547.993619118206</v>
      </c>
      <c r="BA47" s="100">
        <f>'低情景（2001-2060, 2020RMB）'!BA47*$B$73</f>
        <v>25108.158271759414</v>
      </c>
      <c r="BB47" s="100">
        <f>'低情景（2001-2060, 2020RMB）'!BB47*$B$73</f>
        <v>25615.057092531079</v>
      </c>
      <c r="BC47" s="100">
        <f>'低情景（2001-2060, 2020RMB）'!BC47*$B$73</f>
        <v>26064.429438566185</v>
      </c>
      <c r="BD47" s="66">
        <f>'低情景（2001-2060, 2020RMB）'!BD47*$B$73</f>
        <v>26452.355423972273</v>
      </c>
      <c r="BE47" s="100">
        <f>'低情景（2001-2060, 2020RMB）'!BE47*$B$73</f>
        <v>26775.310633672467</v>
      </c>
      <c r="BF47" s="100">
        <f>'低情景（2001-2060, 2020RMB）'!BF47*$B$73</f>
        <v>27030.217307719766</v>
      </c>
      <c r="BG47" s="100">
        <f>'低情景（2001-2060, 2020RMB）'!BG47*$B$73</f>
        <v>27214.490998926165</v>
      </c>
      <c r="BH47" s="100">
        <f>'低情景（2001-2060, 2020RMB）'!BH47*$B$73</f>
        <v>27326.081755339485</v>
      </c>
      <c r="BI47" s="246">
        <f>'低情景（2001-2060, 2020RMB）'!BI47*$B$73</f>
        <v>27363.508951495773</v>
      </c>
    </row>
    <row r="48" spans="1:61" x14ac:dyDescent="0.2">
      <c r="A48" s="23" t="s">
        <v>42</v>
      </c>
      <c r="B48" s="53"/>
      <c r="C48" s="54"/>
      <c r="D48" s="54"/>
      <c r="E48" s="54"/>
      <c r="F48" s="55"/>
      <c r="G48" s="53"/>
      <c r="H48" s="54"/>
      <c r="I48" s="54">
        <f>'低情景（2001-2060, 2020RMB）'!I48*$B$73</f>
        <v>174.94890796108089</v>
      </c>
      <c r="J48" s="54">
        <f>'低情景（2001-2060, 2020RMB）'!J48*$B$73</f>
        <v>169.15820543043426</v>
      </c>
      <c r="K48" s="55">
        <f>'低情景（2001-2060, 2020RMB）'!K48*$B$73</f>
        <v>196.46933500099175</v>
      </c>
      <c r="L48" s="53">
        <f>'低情景（2001-2060, 2020RMB）'!L48*$B$73</f>
        <v>219.55529259720151</v>
      </c>
      <c r="M48" s="54">
        <f>'低情景（2001-2060, 2020RMB）'!M48*$B$73</f>
        <v>235.35118038279785</v>
      </c>
      <c r="N48" s="54">
        <f>'低情景（2001-2060, 2020RMB）'!N48*$B$73</f>
        <v>249.50909097016776</v>
      </c>
      <c r="O48" s="54">
        <f>'低情景（2001-2060, 2020RMB）'!O48*$B$73</f>
        <v>261.69729116037337</v>
      </c>
      <c r="P48" s="54">
        <f>'低情景（2001-2060, 2020RMB）'!P48*$B$73</f>
        <v>261.68098067397437</v>
      </c>
      <c r="Q48" s="53">
        <f>'低情景（2001-2060, 2020RMB）'!Q48*$B$73</f>
        <v>279.37539782966684</v>
      </c>
      <c r="R48" s="54">
        <f>'低情景（2001-2060, 2020RMB）'!R48*$B$73</f>
        <v>318.13496199016924</v>
      </c>
      <c r="S48" s="54">
        <f>'低情景（2001-2060, 2020RMB）'!S48*$B$73</f>
        <v>336.40604594488298</v>
      </c>
      <c r="T48" s="54">
        <f>'低情景（2001-2060, 2020RMB）'!T48*$B$73</f>
        <v>358.40848198921412</v>
      </c>
      <c r="U48" s="55">
        <f>'低情景（2001-2060, 2020RMB）'!U48*$B$73</f>
        <v>358.49983471901351</v>
      </c>
      <c r="V48" s="54">
        <f>'低情景（2001-2060, 2020RMB）'!V48*$B$73</f>
        <v>418.05813758237923</v>
      </c>
      <c r="W48" s="54">
        <f>'低情景（2001-2060, 2020RMB）'!W48*$B$73</f>
        <v>444.2119594191438</v>
      </c>
      <c r="X48" s="100">
        <f>'低情景（2001-2060, 2020RMB）'!X48*$B$73</f>
        <v>454.46861231942177</v>
      </c>
      <c r="Y48" s="100">
        <f>'低情景（2001-2060, 2020RMB）'!Y48*$B$73</f>
        <v>479.43336097690553</v>
      </c>
      <c r="Z48" s="100">
        <f>'低情景（2001-2060, 2020RMB）'!Z48*$B$73</f>
        <v>509.90402214251412</v>
      </c>
      <c r="AA48" s="65">
        <f>'低情景（2001-2060, 2020RMB）'!AA48*$B$73</f>
        <v>536.93517960162126</v>
      </c>
      <c r="AB48" s="100">
        <f>'低情景（2001-2060, 2020RMB）'!AB48*$B$73</f>
        <v>559.51927681509437</v>
      </c>
      <c r="AC48" s="100">
        <f>'低情景（2001-2060, 2020RMB）'!AC48*$B$73</f>
        <v>579.2510644072305</v>
      </c>
      <c r="AD48" s="100">
        <f>'低情景（2001-2060, 2020RMB）'!AD48*$B$73</f>
        <v>598.10308253299672</v>
      </c>
      <c r="AE48" s="66">
        <f>'低情景（2001-2060, 2020RMB）'!AE48*$B$73</f>
        <v>618.36012284651429</v>
      </c>
      <c r="AF48" s="100">
        <f>'低情景（2001-2060, 2020RMB）'!AF48*$B$73</f>
        <v>642.08715424431898</v>
      </c>
      <c r="AG48" s="100">
        <f>'低情景（2001-2060, 2020RMB）'!AG48*$B$73</f>
        <v>669.41042514077401</v>
      </c>
      <c r="AH48" s="100">
        <f>'低情景（2001-2060, 2020RMB）'!AH48*$B$73</f>
        <v>699.88691583415118</v>
      </c>
      <c r="AI48" s="100">
        <f>'低情景（2001-2060, 2020RMB）'!AI48*$B$73</f>
        <v>732.978303503701</v>
      </c>
      <c r="AJ48" s="245">
        <f>'低情景（2001-2060, 2020RMB）'!AJ48*$B$73</f>
        <v>768.02107152297151</v>
      </c>
      <c r="AK48" s="65">
        <f>'低情景（2001-2060, 2020RMB）'!AK48*$B$73</f>
        <v>804.34577099000205</v>
      </c>
      <c r="AL48" s="100">
        <f>'低情景（2001-2060, 2020RMB）'!AL48*$B$73</f>
        <v>841.74519271531199</v>
      </c>
      <c r="AM48" s="100">
        <f>'低情景（2001-2060, 2020RMB）'!AM48*$B$73</f>
        <v>880.12678081837805</v>
      </c>
      <c r="AN48" s="100">
        <f>'低情景（2001-2060, 2020RMB）'!AN48*$B$73</f>
        <v>919.38004060415653</v>
      </c>
      <c r="AO48" s="66">
        <f>'低情景（2001-2060, 2020RMB）'!AO48*$B$73</f>
        <v>959.37559061499257</v>
      </c>
      <c r="AP48" s="100">
        <f>'低情景（2001-2060, 2020RMB）'!AP48*$B$73</f>
        <v>999.96438121896892</v>
      </c>
      <c r="AQ48" s="100">
        <f>'低情景（2001-2060, 2020RMB）'!AQ48*$B$73</f>
        <v>1040.9771200870546</v>
      </c>
      <c r="AR48" s="100">
        <f>'低情景（2001-2060, 2020RMB）'!AR48*$B$73</f>
        <v>1082.2239465056916</v>
      </c>
      <c r="AS48" s="100">
        <f>'低情景（2001-2060, 2020RMB）'!AS48*$B$73</f>
        <v>1123.494397137431</v>
      </c>
      <c r="AT48" s="100">
        <f>'低情景（2001-2060, 2020RMB）'!AT48*$B$73</f>
        <v>1164.5577053854106</v>
      </c>
      <c r="AU48" s="65">
        <f>'低情景（2001-2060, 2020RMB）'!AU48*$B$73</f>
        <v>1205.1634747489716</v>
      </c>
      <c r="AV48" s="100">
        <f>'低情景（2001-2060, 2020RMB）'!AV48*$B$73</f>
        <v>1245.0427633026877</v>
      </c>
      <c r="AW48" s="100">
        <f>'低情景（2001-2060, 2020RMB）'!AW48*$B$73</f>
        <v>1283.9096115404443</v>
      </c>
      <c r="AX48" s="100">
        <f>'低情景（2001-2060, 2020RMB）'!AX48*$B$73</f>
        <v>1321.4630391868304</v>
      </c>
      <c r="AY48" s="66">
        <f>'低情景（2001-2060, 2020RMB）'!AY48*$B$73</f>
        <v>1357.389528126799</v>
      </c>
      <c r="AZ48" s="65">
        <f>'低情景（2001-2060, 2020RMB）'!AZ48*$B$73</f>
        <v>1391.365998338908</v>
      </c>
      <c r="BA48" s="100">
        <f>'低情景（2001-2060, 2020RMB）'!BA48*$B$73</f>
        <v>1423.0632717086366</v>
      </c>
      <c r="BB48" s="100">
        <f>'低情景（2001-2060, 2020RMB）'!BB48*$B$73</f>
        <v>1452.150005000284</v>
      </c>
      <c r="BC48" s="100">
        <f>'低情景（2001-2060, 2020RMB）'!BC48*$B$73</f>
        <v>1478.2970583250965</v>
      </c>
      <c r="BD48" s="66">
        <f>'低情景（2001-2060, 2020RMB）'!BD48*$B$73</f>
        <v>1501.1822495008591</v>
      </c>
      <c r="BE48" s="100">
        <f>'低情景（2001-2060, 2020RMB）'!BE48*$B$73</f>
        <v>1520.495428193515</v>
      </c>
      <c r="BF48" s="100">
        <f>'低情景（2001-2060, 2020RMB）'!BF48*$B$73</f>
        <v>1535.9437871954894</v>
      </c>
      <c r="BG48" s="100">
        <f>'低情景（2001-2060, 2020RMB）'!BG48*$B$73</f>
        <v>1547.2573122418289</v>
      </c>
      <c r="BH48" s="100">
        <f>'低情景（2001-2060, 2020RMB）'!BH48*$B$73</f>
        <v>1554.1942570746992</v>
      </c>
      <c r="BI48" s="246">
        <f>'低情景（2001-2060, 2020RMB）'!BI48*$B$73</f>
        <v>1556.5465177624149</v>
      </c>
    </row>
    <row r="49" spans="1:61" x14ac:dyDescent="0.2">
      <c r="A49" s="23" t="s">
        <v>101</v>
      </c>
      <c r="B49" s="53"/>
      <c r="C49" s="54"/>
      <c r="D49" s="54"/>
      <c r="E49" s="54"/>
      <c r="F49" s="55"/>
      <c r="G49" s="53"/>
      <c r="H49" s="54"/>
      <c r="I49" s="54">
        <f>'低情景（2001-2060, 2020RMB）'!I49*$B$73</f>
        <v>73.191384341486625</v>
      </c>
      <c r="J49" s="54">
        <f>'低情景（2001-2060, 2020RMB）'!J49*$B$73</f>
        <v>73.474659653845421</v>
      </c>
      <c r="K49" s="55">
        <f>'低情景（2001-2060, 2020RMB）'!K49*$B$73</f>
        <v>83.624921112940243</v>
      </c>
      <c r="L49" s="53">
        <f>'低情景（2001-2060, 2020RMB）'!L49*$B$73</f>
        <v>95.218972821549272</v>
      </c>
      <c r="M49" s="54">
        <f>'低情景（2001-2060, 2020RMB）'!M49*$B$73</f>
        <v>96.993213780031667</v>
      </c>
      <c r="N49" s="54">
        <f>'低情景（2001-2060, 2020RMB）'!N49*$B$73</f>
        <v>94.258989967267098</v>
      </c>
      <c r="O49" s="54">
        <f>'低情景（2001-2060, 2020RMB）'!O49*$B$73</f>
        <v>95.067933320263947</v>
      </c>
      <c r="P49" s="54">
        <f>'低情景（2001-2060, 2020RMB）'!P49*$B$73</f>
        <v>95.693349747696558</v>
      </c>
      <c r="Q49" s="53">
        <f>'低情景（2001-2060, 2020RMB）'!Q49*$B$73</f>
        <v>98.428540730725757</v>
      </c>
      <c r="R49" s="54">
        <f>'低情景（2001-2060, 2020RMB）'!R49*$B$73</f>
        <v>105.50856697718477</v>
      </c>
      <c r="S49" s="54">
        <f>'低情景（2001-2060, 2020RMB）'!S49*$B$73</f>
        <v>108.5215335751294</v>
      </c>
      <c r="T49" s="54">
        <f>'低情景（2001-2060, 2020RMB）'!T49*$B$73</f>
        <v>107.45795578155793</v>
      </c>
      <c r="U49" s="55">
        <f>'低情景（2001-2060, 2020RMB）'!U49*$B$73</f>
        <v>100.10482337303415</v>
      </c>
      <c r="V49" s="54">
        <f>'低情景（2001-2060, 2020RMB）'!V49*$B$73</f>
        <v>113.81705420803372</v>
      </c>
      <c r="W49" s="54">
        <f>'低情景（2001-2060, 2020RMB）'!W49*$B$73</f>
        <v>124.98414275926726</v>
      </c>
      <c r="X49" s="100">
        <f>'低情景（2001-2060, 2020RMB）'!X49*$B$73</f>
        <v>125.60846794625185</v>
      </c>
      <c r="Y49" s="100">
        <f>'低情景（2001-2060, 2020RMB）'!Y49*$B$73</f>
        <v>127.28809311854056</v>
      </c>
      <c r="Z49" s="100">
        <f>'低情景（2001-2060, 2020RMB）'!Z49*$B$73</f>
        <v>129.74086294501072</v>
      </c>
      <c r="AA49" s="65">
        <f>'低情景（2001-2060, 2020RMB）'!AA49*$B$73</f>
        <v>132.71483995131786</v>
      </c>
      <c r="AB49" s="100">
        <f>'低情景（2001-2060, 2020RMB）'!AB49*$B$73</f>
        <v>136.08886531266083</v>
      </c>
      <c r="AC49" s="100">
        <f>'低情景（2001-2060, 2020RMB）'!AC49*$B$73</f>
        <v>139.76907070932262</v>
      </c>
      <c r="AD49" s="100">
        <f>'低情景（2001-2060, 2020RMB）'!AD49*$B$73</f>
        <v>143.65141920986227</v>
      </c>
      <c r="AE49" s="66">
        <f>'低情景（2001-2060, 2020RMB）'!AE49*$B$73</f>
        <v>147.61962656485133</v>
      </c>
      <c r="AF49" s="100">
        <f>'低情景（2001-2060, 2020RMB）'!AF49*$B$73</f>
        <v>151.56266830046042</v>
      </c>
      <c r="AG49" s="100">
        <f>'低情景（2001-2060, 2020RMB）'!AG49*$B$73</f>
        <v>155.43453840726207</v>
      </c>
      <c r="AH49" s="100">
        <f>'低情景（2001-2060, 2020RMB）'!AH49*$B$73</f>
        <v>159.20503032003165</v>
      </c>
      <c r="AI49" s="100">
        <f>'低情景（2001-2060, 2020RMB）'!AI49*$B$73</f>
        <v>162.84215616674047</v>
      </c>
      <c r="AJ49" s="245">
        <f>'低情景（2001-2060, 2020RMB）'!AJ49*$B$73</f>
        <v>166.31236162702723</v>
      </c>
      <c r="AK49" s="65">
        <f>'低情景（2001-2060, 2020RMB）'!AK49*$B$73</f>
        <v>169.58609551097811</v>
      </c>
      <c r="AL49" s="100">
        <f>'低情景（2001-2060, 2020RMB）'!AL49*$B$73</f>
        <v>172.65479616291427</v>
      </c>
      <c r="AM49" s="100">
        <f>'低情景（2001-2060, 2020RMB）'!AM49*$B$73</f>
        <v>175.51651516155016</v>
      </c>
      <c r="AN49" s="100">
        <f>'低情景（2001-2060, 2020RMB）'!AN49*$B$73</f>
        <v>178.17078849830111</v>
      </c>
      <c r="AO49" s="66">
        <f>'低情景（2001-2060, 2020RMB）'!AO49*$B$73</f>
        <v>180.61858265615743</v>
      </c>
      <c r="AP49" s="100">
        <f>'低情景（2001-2060, 2020RMB）'!AP49*$B$73</f>
        <v>182.86222969530252</v>
      </c>
      <c r="AQ49" s="100">
        <f>'低情景（2001-2060, 2020RMB）'!AQ49*$B$73</f>
        <v>184.90535309614154</v>
      </c>
      <c r="AR49" s="100">
        <f>'低情景（2001-2060, 2020RMB）'!AR49*$B$73</f>
        <v>186.7527861295064</v>
      </c>
      <c r="AS49" s="100">
        <f>'低情景（2001-2060, 2020RMB）'!AS49*$B$73</f>
        <v>188.41048450894519</v>
      </c>
      <c r="AT49" s="100">
        <f>'低情景（2001-2060, 2020RMB）'!AT49*$B$73</f>
        <v>189.88543503498738</v>
      </c>
      <c r="AU49" s="65">
        <f>'低情景（2001-2060, 2020RMB）'!AU49*$B$73</f>
        <v>191.18556187036373</v>
      </c>
      <c r="AV49" s="100">
        <f>'低情景（2001-2060, 2020RMB）'!AV49*$B$73</f>
        <v>192.31963199270564</v>
      </c>
      <c r="AW49" s="100">
        <f>'低情景（2001-2060, 2020RMB）'!AW49*$B$73</f>
        <v>193.29716126171934</v>
      </c>
      <c r="AX49" s="100">
        <f>'低情景（2001-2060, 2020RMB）'!AX49*$B$73</f>
        <v>194.1283224155994</v>
      </c>
      <c r="AY49" s="66">
        <f>'低情景（2001-2060, 2020RMB）'!AY49*$B$73</f>
        <v>194.823856180729</v>
      </c>
      <c r="AZ49" s="65">
        <f>'低情景（2001-2060, 2020RMB）'!AZ49*$B$73</f>
        <v>195.39498654342202</v>
      </c>
      <c r="BA49" s="100">
        <f>'低情景（2001-2060, 2020RMB）'!BA49*$B$73</f>
        <v>195.85334109626626</v>
      </c>
      <c r="BB49" s="100">
        <f>'低情景（2001-2060, 2020RMB）'!BB49*$B$73</f>
        <v>196.21087723772143</v>
      </c>
      <c r="BC49" s="100">
        <f>'低情景（2001-2060, 2020RMB）'!BC49*$B$73</f>
        <v>196.4798148749133</v>
      </c>
      <c r="BD49" s="66">
        <f>'低情景（2001-2060, 2020RMB）'!BD49*$B$73</f>
        <v>196.67257615845608</v>
      </c>
      <c r="BE49" s="100">
        <f>'低情景（2001-2060, 2020RMB）'!BE49*$B$73</f>
        <v>196.80173266669644</v>
      </c>
      <c r="BF49" s="100">
        <f>'低情景（2001-2060, 2020RMB）'!BF49*$B$73</f>
        <v>196.87996035663554</v>
      </c>
      <c r="BG49" s="100">
        <f>'低情景（2001-2060, 2020RMB）'!BG49*$B$73</f>
        <v>196.92000251126672</v>
      </c>
      <c r="BH49" s="100">
        <f>'低情景（2001-2060, 2020RMB）'!BH49*$B$73</f>
        <v>196.9346408391151</v>
      </c>
      <c r="BI49" s="246">
        <f>'低情景（2001-2060, 2020RMB）'!BI49*$B$73</f>
        <v>196.93667482207232</v>
      </c>
    </row>
    <row r="50" spans="1:61" x14ac:dyDescent="0.2">
      <c r="A50" s="23" t="s">
        <v>102</v>
      </c>
      <c r="B50" s="53"/>
      <c r="C50" s="54"/>
      <c r="D50" s="54"/>
      <c r="E50" s="54"/>
      <c r="F50" s="55"/>
      <c r="G50" s="53"/>
      <c r="H50" s="54"/>
      <c r="I50" s="54">
        <f>'低情景（2001-2060, 2020RMB）'!I50*$B$73</f>
        <v>38.268905171653408</v>
      </c>
      <c r="J50" s="54">
        <f>'低情景（2001-2060, 2020RMB）'!J50*$B$73</f>
        <v>46.833211685533172</v>
      </c>
      <c r="K50" s="55">
        <f>'低情景（2001-2060, 2020RMB）'!K50*$B$73</f>
        <v>57.80561397974823</v>
      </c>
      <c r="L50" s="53">
        <f>'低情景（2001-2060, 2020RMB）'!L50*$B$73</f>
        <v>64.764645035532666</v>
      </c>
      <c r="M50" s="54">
        <f>'低情景（2001-2060, 2020RMB）'!M50*$B$73</f>
        <v>70.965520559665123</v>
      </c>
      <c r="N50" s="54">
        <f>'低情景（2001-2060, 2020RMB）'!N50*$B$73</f>
        <v>77.796310354086884</v>
      </c>
      <c r="O50" s="54">
        <f>'低情景（2001-2060, 2020RMB）'!O50*$B$73</f>
        <v>86.892132718429352</v>
      </c>
      <c r="P50" s="54">
        <f>'低情景（2001-2060, 2020RMB）'!P50*$B$73</f>
        <v>99.251999418529735</v>
      </c>
      <c r="Q50" s="53">
        <f>'低情景（2001-2060, 2020RMB）'!Q50*$B$73</f>
        <v>104.80094610845228</v>
      </c>
      <c r="R50" s="54">
        <f>'低情景（2001-2060, 2020RMB）'!R50*$B$73</f>
        <v>107.56571695122068</v>
      </c>
      <c r="S50" s="54">
        <f>'低情景（2001-2060, 2020RMB）'!S50*$B$73</f>
        <v>111.70845905906732</v>
      </c>
      <c r="T50" s="54">
        <f>'低情景（2001-2060, 2020RMB）'!T50*$B$73</f>
        <v>121.81502945383929</v>
      </c>
      <c r="U50" s="55">
        <f>'低情景（2001-2060, 2020RMB）'!U50*$B$73</f>
        <v>121.02120146583695</v>
      </c>
      <c r="V50" s="54">
        <f>'低情景（2001-2060, 2020RMB）'!V50*$B$73</f>
        <v>164.0597870260292</v>
      </c>
      <c r="W50" s="54">
        <f>'低情景（2001-2060, 2020RMB）'!W50*$B$73</f>
        <v>204.32170048770587</v>
      </c>
      <c r="X50" s="100">
        <f>'低情景（2001-2060, 2020RMB）'!X50*$B$73</f>
        <v>211.39769962490502</v>
      </c>
      <c r="Y50" s="100">
        <f>'低情景（2001-2060, 2020RMB）'!Y50*$B$73</f>
        <v>229.4648562955681</v>
      </c>
      <c r="Z50" s="100">
        <f>'低情景（2001-2060, 2020RMB）'!Z50*$B$73</f>
        <v>253.54217855130281</v>
      </c>
      <c r="AA50" s="65">
        <f>'低情景（2001-2060, 2020RMB）'!AA50*$B$73</f>
        <v>278.20301734514555</v>
      </c>
      <c r="AB50" s="100">
        <f>'低情景（2001-2060, 2020RMB）'!AB50*$B$73</f>
        <v>302.27105483094897</v>
      </c>
      <c r="AC50" s="100">
        <f>'低情景（2001-2060, 2020RMB）'!AC50*$B$73</f>
        <v>326.0404134549363</v>
      </c>
      <c r="AD50" s="100">
        <f>'低情景（2001-2060, 2020RMB）'!AD50*$B$73</f>
        <v>350.0285730962724</v>
      </c>
      <c r="AE50" s="66">
        <f>'低情景（2001-2060, 2020RMB）'!AE50*$B$73</f>
        <v>374.9814546254085</v>
      </c>
      <c r="AF50" s="100">
        <f>'低情景（2001-2060, 2020RMB）'!AF50*$B$73</f>
        <v>401.70808427280241</v>
      </c>
      <c r="AG50" s="100">
        <f>'低情景（2001-2060, 2020RMB）'!AG50*$B$73</f>
        <v>430.46613142683498</v>
      </c>
      <c r="AH50" s="100">
        <f>'低情景（2001-2060, 2020RMB）'!AH50*$B$73</f>
        <v>461.35092815124796</v>
      </c>
      <c r="AI50" s="100">
        <f>'低情景（2001-2060, 2020RMB）'!AI50*$B$73</f>
        <v>494.45203501160086</v>
      </c>
      <c r="AJ50" s="245">
        <f>'低情景（2001-2060, 2020RMB）'!AJ50*$B$73</f>
        <v>529.85088019426189</v>
      </c>
      <c r="AK50" s="65">
        <f>'低情景（2001-2060, 2020RMB）'!AK50*$B$73</f>
        <v>567.61327872295783</v>
      </c>
      <c r="AL50" s="100">
        <f>'低情景（2001-2060, 2020RMB）'!AL50*$B$73</f>
        <v>607.76928148912953</v>
      </c>
      <c r="AM50" s="100">
        <f>'低情景（2001-2060, 2020RMB）'!AM50*$B$73</f>
        <v>650.31906332169342</v>
      </c>
      <c r="AN50" s="100">
        <f>'低情景（2001-2060, 2020RMB）'!AN50*$B$73</f>
        <v>695.23238277152348</v>
      </c>
      <c r="AO50" s="66">
        <f>'低情景（2001-2060, 2020RMB）'!AO50*$B$73</f>
        <v>742.44364902550149</v>
      </c>
      <c r="AP50" s="100">
        <f>'低情景（2001-2060, 2020RMB）'!AP50*$B$73</f>
        <v>791.84690736230834</v>
      </c>
      <c r="AQ50" s="100">
        <f>'低情景（2001-2060, 2020RMB）'!AQ50*$B$73</f>
        <v>843.29088383819806</v>
      </c>
      <c r="AR50" s="100">
        <f>'低情景（2001-2060, 2020RMB）'!AR50*$B$73</f>
        <v>896.57426025044742</v>
      </c>
      <c r="AS50" s="100">
        <f>'低情景（2001-2060, 2020RMB）'!AS50*$B$73</f>
        <v>951.4413803201362</v>
      </c>
      <c r="AT50" s="100">
        <f>'低情景（2001-2060, 2020RMB）'!AT50*$B$73</f>
        <v>1007.5786157178949</v>
      </c>
      <c r="AU50" s="65">
        <f>'低情景（2001-2060, 2020RMB）'!AU50*$B$73</f>
        <v>1064.611643935496</v>
      </c>
      <c r="AV50" s="100">
        <f>'低情景（2001-2060, 2020RMB）'!AV50*$B$73</f>
        <v>1122.1039066963037</v>
      </c>
      <c r="AW50" s="100">
        <f>'低情景（2001-2060, 2020RMB）'!AW50*$B$73</f>
        <v>1179.5565250051995</v>
      </c>
      <c r="AX50" s="100">
        <f>'低情景（2001-2060, 2020RMB）'!AX50*$B$73</f>
        <v>1236.4099423944335</v>
      </c>
      <c r="AY50" s="66">
        <f>'低情景（2001-2060, 2020RMB）'!AY50*$B$73</f>
        <v>1292.0475488564066</v>
      </c>
      <c r="AZ50" s="65">
        <f>'低情景（2001-2060, 2020RMB）'!AZ50*$B$73</f>
        <v>1345.8015021163094</v>
      </c>
      <c r="BA50" s="100">
        <f>'低情景（2001-2060, 2020RMB）'!BA50*$B$73</f>
        <v>1396.9609086056557</v>
      </c>
      <c r="BB50" s="100">
        <f>'低情景（2001-2060, 2020RMB）'!BB50*$B$73</f>
        <v>1444.782452915968</v>
      </c>
      <c r="BC50" s="100">
        <f>'低情景（2001-2060, 2020RMB）'!BC50*$B$73</f>
        <v>1488.5034719223868</v>
      </c>
      <c r="BD50" s="66">
        <f>'低情景（2001-2060, 2020RMB）'!BD50*$B$73</f>
        <v>1527.3573598243315</v>
      </c>
      <c r="BE50" s="100">
        <f>'低情景（2001-2060, 2020RMB）'!BE50*$B$73</f>
        <v>1560.5910662742126</v>
      </c>
      <c r="BF50" s="100">
        <f>'低情景（2001-2060, 2020RMB）'!BF50*$B$73</f>
        <v>1587.484316451649</v>
      </c>
      <c r="BG50" s="100">
        <f>'低情景（2001-2060, 2020RMB）'!BG50*$B$73</f>
        <v>1607.3700459461497</v>
      </c>
      <c r="BH50" s="100">
        <f>'低情景（2001-2060, 2020RMB）'!BH50*$B$73</f>
        <v>1619.6554126888216</v>
      </c>
      <c r="BI50" s="246">
        <f>'低情景（2001-2060, 2020RMB）'!BI50*$B$73</f>
        <v>1623.8426321382076</v>
      </c>
    </row>
    <row r="51" spans="1:61" x14ac:dyDescent="0.2">
      <c r="A51" s="23" t="s">
        <v>103</v>
      </c>
      <c r="B51" s="53"/>
      <c r="C51" s="54"/>
      <c r="D51" s="54"/>
      <c r="E51" s="54"/>
      <c r="F51" s="55"/>
      <c r="G51" s="53"/>
      <c r="H51" s="54"/>
      <c r="I51" s="54">
        <f>'低情景（2001-2060, 2020RMB）'!I51*$B$73</f>
        <v>22.452835911654002</v>
      </c>
      <c r="J51" s="54">
        <f>'低情景（2001-2060, 2020RMB）'!J51*$B$73</f>
        <v>23.412379173753692</v>
      </c>
      <c r="K51" s="55">
        <f>'低情景（2001-2060, 2020RMB）'!K51*$B$73</f>
        <v>27.055965524115788</v>
      </c>
      <c r="L51" s="53">
        <f>'低情景（2001-2060, 2020RMB）'!L51*$B$73</f>
        <v>30.625116401895806</v>
      </c>
      <c r="M51" s="54">
        <f>'低情景（2001-2060, 2020RMB）'!M51*$B$73</f>
        <v>32.536888744587912</v>
      </c>
      <c r="N51" s="54">
        <f>'低情景（2001-2060, 2020RMB）'!N51*$B$73</f>
        <v>35.699637404168797</v>
      </c>
      <c r="O51" s="54">
        <f>'低情景（2001-2060, 2020RMB）'!O51*$B$73</f>
        <v>38.367627851350051</v>
      </c>
      <c r="P51" s="54">
        <f>'低情景（2001-2060, 2020RMB）'!P51*$B$73</f>
        <v>39.602824835326153</v>
      </c>
      <c r="Q51" s="53">
        <f>'低情景（2001-2060, 2020RMB）'!Q51*$B$73</f>
        <v>41.15991326248249</v>
      </c>
      <c r="R51" s="54">
        <f>'低情景（2001-2060, 2020RMB）'!R51*$B$73</f>
        <v>45.745408371569674</v>
      </c>
      <c r="S51" s="54">
        <f>'低情景（2001-2060, 2020RMB）'!S51*$B$73</f>
        <v>50.832278851937239</v>
      </c>
      <c r="T51" s="54">
        <f>'低情景（2001-2060, 2020RMB）'!T51*$B$73</f>
        <v>55.823300807607737</v>
      </c>
      <c r="U51" s="55">
        <f>'低情景（2001-2060, 2020RMB）'!U51*$B$73</f>
        <v>52.219430202324659</v>
      </c>
      <c r="V51" s="54">
        <f>'低情景（2001-2060, 2020RMB）'!V51*$B$73</f>
        <v>57.360679492383881</v>
      </c>
      <c r="W51" s="54">
        <f>'低情景（2001-2060, 2020RMB）'!W51*$B$73</f>
        <v>65.377607731033848</v>
      </c>
      <c r="X51" s="100">
        <f>'低情景（2001-2060, 2020RMB）'!X51*$B$73</f>
        <v>66.687015789880661</v>
      </c>
      <c r="Y51" s="100">
        <f>'低情景（2001-2060, 2020RMB）'!Y51*$B$73</f>
        <v>69.993348076814428</v>
      </c>
      <c r="Z51" s="100">
        <f>'低情景（2001-2060, 2020RMB）'!Z51*$B$73</f>
        <v>74.343592509986351</v>
      </c>
      <c r="AA51" s="65">
        <f>'低情景（2001-2060, 2020RMB）'!AA51*$B$73</f>
        <v>78.820596981190448</v>
      </c>
      <c r="AB51" s="100">
        <f>'低情景（2001-2060, 2020RMB）'!AB51*$B$73</f>
        <v>83.246040842077548</v>
      </c>
      <c r="AC51" s="100">
        <f>'低情景（2001-2060, 2020RMB）'!AC51*$B$73</f>
        <v>87.660407235146025</v>
      </c>
      <c r="AD51" s="100">
        <f>'低情景（2001-2060, 2020RMB）'!AD51*$B$73</f>
        <v>92.118688180705874</v>
      </c>
      <c r="AE51" s="66">
        <f>'低情景（2001-2060, 2020RMB）'!AE51*$B$73</f>
        <v>96.69070055719078</v>
      </c>
      <c r="AF51" s="100">
        <f>'低情景（2001-2060, 2020RMB）'!AF51*$B$73</f>
        <v>101.44441818166842</v>
      </c>
      <c r="AG51" s="100">
        <f>'低情景（2001-2060, 2020RMB）'!AG51*$B$73</f>
        <v>106.38825180199618</v>
      </c>
      <c r="AH51" s="100">
        <f>'低情景（2001-2060, 2020RMB）'!AH51*$B$73</f>
        <v>111.51217528137505</v>
      </c>
      <c r="AI51" s="100">
        <f>'低情景（2001-2060, 2020RMB）'!AI51*$B$73</f>
        <v>116.80327814015061</v>
      </c>
      <c r="AJ51" s="245">
        <f>'低情景（2001-2060, 2020RMB）'!AJ51*$B$73</f>
        <v>122.2455150098211</v>
      </c>
      <c r="AK51" s="65">
        <f>'低情景（2001-2060, 2020RMB）'!AK51*$B$73</f>
        <v>127.82091714365602</v>
      </c>
      <c r="AL51" s="100">
        <f>'低情景（2001-2060, 2020RMB）'!AL51*$B$73</f>
        <v>133.51423132810586</v>
      </c>
      <c r="AM51" s="100">
        <f>'低情景（2001-2060, 2020RMB）'!AM51*$B$73</f>
        <v>139.30935193201213</v>
      </c>
      <c r="AN51" s="100">
        <f>'低情景（2001-2060, 2020RMB）'!AN51*$B$73</f>
        <v>145.18792952266682</v>
      </c>
      <c r="AO51" s="66">
        <f>'低情景（2001-2060, 2020RMB）'!AO51*$B$73</f>
        <v>151.1293192794509</v>
      </c>
      <c r="AP51" s="100">
        <f>'低情景（2001-2060, 2020RMB）'!AP51*$B$73</f>
        <v>157.1105542809259</v>
      </c>
      <c r="AQ51" s="100">
        <f>'低情景（2001-2060, 2020RMB）'!AQ51*$B$73</f>
        <v>163.10634730482263</v>
      </c>
      <c r="AR51" s="100">
        <f>'低情景（2001-2060, 2020RMB）'!AR51*$B$73</f>
        <v>169.08912469945849</v>
      </c>
      <c r="AS51" s="100">
        <f>'低情景（2001-2060, 2020RMB）'!AS51*$B$73</f>
        <v>175.02909570570495</v>
      </c>
      <c r="AT51" s="100">
        <f>'低情景（2001-2060, 2020RMB）'!AT51*$B$73</f>
        <v>180.89436032026532</v>
      </c>
      <c r="AU51" s="65">
        <f>'低情景（2001-2060, 2020RMB）'!AU51*$B$73</f>
        <v>186.65105838507711</v>
      </c>
      <c r="AV51" s="100">
        <f>'低情景（2001-2060, 2020RMB）'!AV51*$B$73</f>
        <v>192.26356205790512</v>
      </c>
      <c r="AW51" s="100">
        <f>'低情景（2001-2060, 2020RMB）'!AW51*$B$73</f>
        <v>197.69471316248783</v>
      </c>
      <c r="AX51" s="100">
        <f>'低情景（2001-2060, 2020RMB）'!AX51*$B$73</f>
        <v>202.90610613350961</v>
      </c>
      <c r="AY51" s="66">
        <f>'低情景（2001-2060, 2020RMB）'!AY51*$B$73</f>
        <v>207.85841636702966</v>
      </c>
      <c r="AZ51" s="65">
        <f>'低情景（2001-2060, 2020RMB）'!AZ51*$B$73</f>
        <v>212.51177277050004</v>
      </c>
      <c r="BA51" s="100">
        <f>'低情景（2001-2060, 2020RMB）'!BA51*$B$73</f>
        <v>216.82617219303629</v>
      </c>
      <c r="BB51" s="100">
        <f>'低情景（2001-2060, 2020RMB）'!BB51*$B$73</f>
        <v>220.76193222652304</v>
      </c>
      <c r="BC51" s="100">
        <f>'低情景（2001-2060, 2020RMB）'!BC51*$B$73</f>
        <v>224.28017762737491</v>
      </c>
      <c r="BD51" s="66">
        <f>'低情景（2001-2060, 2020RMB）'!BD51*$B$73</f>
        <v>227.34335434853645</v>
      </c>
      <c r="BE51" s="100">
        <f>'低情景（2001-2060, 2020RMB）'!BE51*$B$73</f>
        <v>229.9157639278275</v>
      </c>
      <c r="BF51" s="100">
        <f>'低情景（2001-2060, 2020RMB）'!BF51*$B$73</f>
        <v>231.96410979238112</v>
      </c>
      <c r="BG51" s="100">
        <f>'低情景（2001-2060, 2020RMB）'!BG51*$B$73</f>
        <v>233.45804595333553</v>
      </c>
      <c r="BH51" s="100">
        <f>'低情景（2001-2060, 2020RMB）'!BH51*$B$73</f>
        <v>234.37071762561007</v>
      </c>
      <c r="BI51" s="246">
        <f>'低情景（2001-2060, 2020RMB）'!BI51*$B$73</f>
        <v>234.67928256047762</v>
      </c>
    </row>
    <row r="52" spans="1:61" x14ac:dyDescent="0.2">
      <c r="A52" s="23" t="s">
        <v>104</v>
      </c>
      <c r="B52" s="53"/>
      <c r="C52" s="54"/>
      <c r="D52" s="54"/>
      <c r="E52" s="54"/>
      <c r="F52" s="55"/>
      <c r="G52" s="53"/>
      <c r="H52" s="54"/>
      <c r="I52" s="54">
        <f>'低情景（2001-2060, 2020RMB）'!I52*$B$73</f>
        <v>1466.9497714236093</v>
      </c>
      <c r="J52" s="54">
        <f>'低情景（2001-2060, 2020RMB）'!J52*$B$73</f>
        <v>1474.0179441560417</v>
      </c>
      <c r="K52" s="55">
        <f>'低情景（2001-2060, 2020RMB）'!K52*$B$73</f>
        <v>1588.8989412835126</v>
      </c>
      <c r="L52" s="53">
        <f>'低情景（2001-2060, 2020RMB）'!L52*$B$73</f>
        <v>1680.9431100365668</v>
      </c>
      <c r="M52" s="54">
        <f>'低情景（2001-2060, 2020RMB）'!M52*$B$73</f>
        <v>1680.2596337294835</v>
      </c>
      <c r="N52" s="54">
        <f>'低情景（2001-2060, 2020RMB）'!N52*$B$73</f>
        <v>1695.144439478476</v>
      </c>
      <c r="O52" s="54">
        <f>'低情景（2001-2060, 2020RMB）'!O52*$B$73</f>
        <v>1660.9369108534145</v>
      </c>
      <c r="P52" s="54">
        <f>'低情景（2001-2060, 2020RMB）'!P52*$B$73</f>
        <v>1583.6219721367613</v>
      </c>
      <c r="Q52" s="53">
        <f>'低情景（2001-2060, 2020RMB）'!Q52*$B$73</f>
        <v>1619.613841507062</v>
      </c>
      <c r="R52" s="54">
        <f>'低情景（2001-2060, 2020RMB）'!R52*$B$73</f>
        <v>1767.2620779648926</v>
      </c>
      <c r="S52" s="54">
        <f>'低情景（2001-2060, 2020RMB）'!S52*$B$73</f>
        <v>1928.5876837904223</v>
      </c>
      <c r="T52" s="54">
        <f>'低情景（2001-2060, 2020RMB）'!T52*$B$73</f>
        <v>1980.3465919708456</v>
      </c>
      <c r="U52" s="55">
        <f>'低情景（2001-2060, 2020RMB）'!U52*$B$73</f>
        <v>1952.1155968033461</v>
      </c>
      <c r="V52" s="54">
        <f>'低情景（2001-2060, 2020RMB）'!V52*$B$73</f>
        <v>2254.0667697181825</v>
      </c>
      <c r="W52" s="54">
        <f>'低情景（2001-2060, 2020RMB）'!W52*$B$73</f>
        <v>2406.5305171590167</v>
      </c>
      <c r="X52" s="100">
        <f>'低情景（2001-2060, 2020RMB）'!X52*$B$73</f>
        <v>2476.1578346718843</v>
      </c>
      <c r="Y52" s="100">
        <f>'低情景（2001-2060, 2020RMB）'!Y52*$B$73</f>
        <v>2646.7225443338098</v>
      </c>
      <c r="Z52" s="100">
        <f>'低情景（2001-2060, 2020RMB）'!Z52*$B$73</f>
        <v>2856.5084481455365</v>
      </c>
      <c r="AA52" s="65">
        <f>'低情景（2001-2060, 2020RMB）'!AA52*$B$73</f>
        <v>3042.7030806900002</v>
      </c>
      <c r="AB52" s="100">
        <f>'低情景（2001-2060, 2020RMB）'!AB52*$B$73</f>
        <v>3197.9006251007131</v>
      </c>
      <c r="AC52" s="100">
        <f>'低情景（2001-2060, 2020RMB）'!AC52*$B$73</f>
        <v>3334.1270528503087</v>
      </c>
      <c r="AD52" s="100">
        <f>'低情景（2001-2060, 2020RMB）'!AD52*$B$73</f>
        <v>3466.9021325244425</v>
      </c>
      <c r="AE52" s="66">
        <f>'低情景（2001-2060, 2020RMB）'!AE52*$B$73</f>
        <v>3614.7123052590105</v>
      </c>
      <c r="AF52" s="100">
        <f>'低情景（2001-2060, 2020RMB）'!AF52*$B$73</f>
        <v>3794.6588656273361</v>
      </c>
      <c r="AG52" s="100">
        <f>'低情景（2001-2060, 2020RMB）'!AG52*$B$73</f>
        <v>4007.6277345359872</v>
      </c>
      <c r="AH52" s="100">
        <f>'低情景（2001-2060, 2020RMB）'!AH52*$B$73</f>
        <v>4249.4242212708423</v>
      </c>
      <c r="AI52" s="100">
        <f>'低情景（2001-2060, 2020RMB）'!AI52*$B$73</f>
        <v>4514.5382387127065</v>
      </c>
      <c r="AJ52" s="245">
        <f>'低情景（2001-2060, 2020RMB）'!AJ52*$B$73</f>
        <v>4795.673016103744</v>
      </c>
      <c r="AK52" s="65">
        <f>'低情景（2001-2060, 2020RMB）'!AK52*$B$73</f>
        <v>5085.0799596061916</v>
      </c>
      <c r="AL52" s="100">
        <f>'低情景（2001-2060, 2020RMB）'!AL52*$B$73</f>
        <v>5380.2600957524674</v>
      </c>
      <c r="AM52" s="100">
        <f>'低情景（2001-2060, 2020RMB）'!AM52*$B$73</f>
        <v>5680.1244330887621</v>
      </c>
      <c r="AN52" s="100">
        <f>'低情景（2001-2060, 2020RMB）'!AN52*$B$73</f>
        <v>5983.4732524539422</v>
      </c>
      <c r="AO52" s="66">
        <f>'低情景（2001-2060, 2020RMB）'!AO52*$B$73</f>
        <v>6289.0002960521288</v>
      </c>
      <c r="AP52" s="100">
        <f>'低情景（2001-2060, 2020RMB）'!AP52*$B$73</f>
        <v>6595.2986317785799</v>
      </c>
      <c r="AQ52" s="100">
        <f>'低情景（2001-2060, 2020RMB）'!AQ52*$B$73</f>
        <v>6900.8682320778025</v>
      </c>
      <c r="AR52" s="100">
        <f>'低情景（2001-2060, 2020RMB）'!AR52*$B$73</f>
        <v>7204.1252786038231</v>
      </c>
      <c r="AS52" s="100">
        <f>'低情景（2001-2060, 2020RMB）'!AS52*$B$73</f>
        <v>7503.4131733845161</v>
      </c>
      <c r="AT52" s="100">
        <f>'低情景（2001-2060, 2020RMB）'!AT52*$B$73</f>
        <v>7797.0152045761261</v>
      </c>
      <c r="AU52" s="65">
        <f>'低情景（2001-2060, 2020RMB）'!AU52*$B$73</f>
        <v>8083.1687808331926</v>
      </c>
      <c r="AV52" s="100">
        <f>'低情景（2001-2060, 2020RMB）'!AV52*$B$73</f>
        <v>8360.0811135088952</v>
      </c>
      <c r="AW52" s="100">
        <f>'低情景（2001-2060, 2020RMB）'!AW52*$B$73</f>
        <v>8625.9461911168491</v>
      </c>
      <c r="AX52" s="100">
        <f>'低情景（2001-2060, 2020RMB）'!AX52*$B$73</f>
        <v>8878.9628565582552</v>
      </c>
      <c r="AY52" s="66">
        <f>'低情景（2001-2060, 2020RMB）'!AY52*$B$73</f>
        <v>9117.3537654277006</v>
      </c>
      <c r="AZ52" s="65">
        <f>'低情景（2001-2060, 2020RMB）'!AZ52*$B$73</f>
        <v>9339.3849741497288</v>
      </c>
      <c r="BA52" s="100">
        <f>'低情景（2001-2060, 2020RMB）'!BA52*$B$73</f>
        <v>9543.3858806550561</v>
      </c>
      <c r="BB52" s="100">
        <f>'低情景（2001-2060, 2020RMB）'!BB52*$B$73</f>
        <v>9727.769218638543</v>
      </c>
      <c r="BC52" s="100">
        <f>'低情景（2001-2060, 2020RMB）'!BC52*$B$73</f>
        <v>9891.0507899413842</v>
      </c>
      <c r="BD52" s="66">
        <f>'低情景（2001-2060, 2020RMB）'!BD52*$B$73</f>
        <v>10031.868608976636</v>
      </c>
      <c r="BE52" s="100">
        <f>'低情景（2001-2060, 2020RMB）'!BE52*$B$73</f>
        <v>10149.001128958416</v>
      </c>
      <c r="BF52" s="100">
        <f>'低情景（2001-2060, 2020RMB）'!BF52*$B$73</f>
        <v>10241.384222448329</v>
      </c>
      <c r="BG52" s="100">
        <f>'低情景（2001-2060, 2020RMB）'!BG52*$B$73</f>
        <v>10308.126598686114</v>
      </c>
      <c r="BH52" s="100">
        <f>'低情景（2001-2060, 2020RMB）'!BH52*$B$73</f>
        <v>10348.523357425589</v>
      </c>
      <c r="BI52" s="246">
        <f>'低情景（2001-2060, 2020RMB）'!BI52*$B$73</f>
        <v>10362.067403464105</v>
      </c>
    </row>
    <row r="53" spans="1:61" x14ac:dyDescent="0.2">
      <c r="A53" s="23" t="s">
        <v>105</v>
      </c>
      <c r="B53" s="53"/>
      <c r="C53" s="54"/>
      <c r="D53" s="54"/>
      <c r="E53" s="54"/>
      <c r="F53" s="55"/>
      <c r="G53" s="53"/>
      <c r="H53" s="54"/>
      <c r="I53" s="54">
        <f>'低情景（2001-2060, 2020RMB）'!I53*$B$73</f>
        <v>87.53053933252626</v>
      </c>
      <c r="J53" s="54">
        <f>'低情景（2001-2060, 2020RMB）'!J53*$B$73</f>
        <v>95.08803735377785</v>
      </c>
      <c r="K53" s="55">
        <f>'低情景（2001-2060, 2020RMB）'!K53*$B$73</f>
        <v>108.87049937819883</v>
      </c>
      <c r="L53" s="53">
        <f>'低情景（2001-2060, 2020RMB）'!L53*$B$73</f>
        <v>118.31566272018181</v>
      </c>
      <c r="M53" s="54">
        <f>'低情景（2001-2060, 2020RMB）'!M53*$B$73</f>
        <v>125.81415161256815</v>
      </c>
      <c r="N53" s="54">
        <f>'低情景（2001-2060, 2020RMB）'!N53*$B$73</f>
        <v>140.31477005110062</v>
      </c>
      <c r="O53" s="54">
        <f>'低情景（2001-2060, 2020RMB）'!O53*$B$73</f>
        <v>156.72015248722698</v>
      </c>
      <c r="P53" s="54">
        <f>'低情景（2001-2060, 2020RMB）'!P53*$B$73</f>
        <v>165.1852348132401</v>
      </c>
      <c r="Q53" s="53">
        <f>'低情景（2001-2060, 2020RMB）'!Q53*$B$73</f>
        <v>184.25366435012344</v>
      </c>
      <c r="R53" s="54">
        <f>'低情景（2001-2060, 2020RMB）'!R53*$B$73</f>
        <v>209.81637237905477</v>
      </c>
      <c r="S53" s="54">
        <f>'低情景（2001-2060, 2020RMB）'!S53*$B$73</f>
        <v>245.89161153311522</v>
      </c>
      <c r="T53" s="54">
        <f>'低情景（2001-2060, 2020RMB）'!T53*$B$73</f>
        <v>264.34481065829374</v>
      </c>
      <c r="U53" s="55">
        <f>'低情景（2001-2060, 2020RMB）'!U53*$B$73</f>
        <v>255.71778339066671</v>
      </c>
      <c r="V53" s="54">
        <f>'低情景（2001-2060, 2020RMB）'!V53*$B$73</f>
        <v>314.44198403038911</v>
      </c>
      <c r="W53" s="54">
        <f>'低情景（2001-2060, 2020RMB）'!W53*$B$73</f>
        <v>339.54369713094945</v>
      </c>
      <c r="X53" s="100">
        <f>'低情景（2001-2060, 2020RMB）'!X53*$B$73</f>
        <v>351.93490123814166</v>
      </c>
      <c r="Y53" s="100">
        <f>'低情景（2001-2060, 2020RMB）'!Y53*$B$73</f>
        <v>383.5001672050509</v>
      </c>
      <c r="Z53" s="100">
        <f>'低情景（2001-2060, 2020RMB）'!Z53*$B$73</f>
        <v>425.31448308160907</v>
      </c>
      <c r="AA53" s="65">
        <f>'低情景（2001-2060, 2020RMB）'!AA53*$B$73</f>
        <v>467.41585164145084</v>
      </c>
      <c r="AB53" s="100">
        <f>'低情景（2001-2060, 2020RMB）'!AB53*$B$73</f>
        <v>507.18018454062485</v>
      </c>
      <c r="AC53" s="100">
        <f>'低情景（2001-2060, 2020RMB）'!AC53*$B$73</f>
        <v>544.51022101795377</v>
      </c>
      <c r="AD53" s="100">
        <f>'低情景（2001-2060, 2020RMB）'!AD53*$B$73</f>
        <v>579.63427183090323</v>
      </c>
      <c r="AE53" s="66">
        <f>'低情景（2001-2060, 2020RMB）'!AE53*$B$73</f>
        <v>613.09204151148947</v>
      </c>
      <c r="AF53" s="100">
        <f>'低情景（2001-2060, 2020RMB）'!AF53*$B$73</f>
        <v>645.60325843239309</v>
      </c>
      <c r="AG53" s="100">
        <f>'低情景（2001-2060, 2020RMB）'!AG53*$B$73</f>
        <v>677.67402183261311</v>
      </c>
      <c r="AH53" s="100">
        <f>'低情景（2001-2060, 2020RMB）'!AH53*$B$73</f>
        <v>709.84445443033258</v>
      </c>
      <c r="AI53" s="100">
        <f>'低情景（2001-2060, 2020RMB）'!AI53*$B$73</f>
        <v>742.78808006905388</v>
      </c>
      <c r="AJ53" s="245">
        <f>'低情景（2001-2060, 2020RMB）'!AJ53*$B$73</f>
        <v>777.31701960312205</v>
      </c>
      <c r="AK53" s="65">
        <f>'低情景（2001-2060, 2020RMB）'!AK53*$B$73</f>
        <v>814.21494118822034</v>
      </c>
      <c r="AL53" s="100">
        <f>'低情景（2001-2060, 2020RMB）'!AL53*$B$73</f>
        <v>853.6495730441427</v>
      </c>
      <c r="AM53" s="100">
        <f>'低情景（2001-2060, 2020RMB）'!AM53*$B$73</f>
        <v>895.60366659450972</v>
      </c>
      <c r="AN53" s="100">
        <f>'低情景（2001-2060, 2020RMB）'!AN53*$B$73</f>
        <v>940.03447334582938</v>
      </c>
      <c r="AO53" s="66">
        <f>'低情景（2001-2060, 2020RMB）'!AO53*$B$73</f>
        <v>986.86872713543812</v>
      </c>
      <c r="AP53" s="100">
        <f>'低情景（2001-2060, 2020RMB）'!AP53*$B$73</f>
        <v>1035.9974546865276</v>
      </c>
      <c r="AQ53" s="100">
        <f>'低情景（2001-2060, 2020RMB）'!AQ53*$B$73</f>
        <v>1087.2707175933588</v>
      </c>
      <c r="AR53" s="100">
        <f>'低情景（2001-2060, 2020RMB）'!AR53*$B$73</f>
        <v>1140.4924206674027</v>
      </c>
      <c r="AS53" s="100">
        <f>'低情景（2001-2060, 2020RMB）'!AS53*$B$73</f>
        <v>1195.4153550201029</v>
      </c>
      <c r="AT53" s="100">
        <f>'低情景（2001-2060, 2020RMB）'!AT53*$B$73</f>
        <v>1251.7366780702969</v>
      </c>
      <c r="AU53" s="65">
        <f>'低情景（2001-2060, 2020RMB）'!AU53*$B$73</f>
        <v>1309.0940651426279</v>
      </c>
      <c r="AV53" s="100">
        <f>'低情景（2001-2060, 2020RMB）'!AV53*$B$73</f>
        <v>1367.0627963258426</v>
      </c>
      <c r="AW53" s="100">
        <f>'低情景（2001-2060, 2020RMB）'!AW53*$B$73</f>
        <v>1425.1540652295553</v>
      </c>
      <c r="AX53" s="100">
        <f>'低情景（2001-2060, 2020RMB）'!AX53*$B$73</f>
        <v>1482.8148103086517</v>
      </c>
      <c r="AY53" s="66">
        <f>'低情景（2001-2060, 2020RMB）'!AY53*$B$73</f>
        <v>1539.4293713771199</v>
      </c>
      <c r="AZ53" s="65">
        <f>'低情景（2001-2060, 2020RMB）'!AZ53*$B$73</f>
        <v>1594.3232606121746</v>
      </c>
      <c r="BA53" s="100">
        <f>'低情景（2001-2060, 2020RMB）'!BA53*$B$73</f>
        <v>1646.769305734138</v>
      </c>
      <c r="BB53" s="100">
        <f>'低情景（2001-2060, 2020RMB）'!BB53*$B$73</f>
        <v>1695.9963705830457</v>
      </c>
      <c r="BC53" s="100">
        <f>'低情景（2001-2060, 2020RMB）'!BC53*$B$73</f>
        <v>1741.2007832446632</v>
      </c>
      <c r="BD53" s="66">
        <f>'低情景（2001-2060, 2020RMB）'!BD53*$B$73</f>
        <v>1781.5605036148811</v>
      </c>
      <c r="BE53" s="100">
        <f>'低情景（2001-2060, 2020RMB）'!BE53*$B$73</f>
        <v>1816.2519417643473</v>
      </c>
      <c r="BF53" s="100">
        <f>'低情景（2001-2060, 2020RMB）'!BF53*$B$73</f>
        <v>1844.4691984522497</v>
      </c>
      <c r="BG53" s="100">
        <f>'低情景（2001-2060, 2020RMB）'!BG53*$B$73</f>
        <v>1865.4453445045349</v>
      </c>
      <c r="BH53" s="100">
        <f>'低情景（2001-2060, 2020RMB）'!BH53*$B$73</f>
        <v>1878.475193577581</v>
      </c>
      <c r="BI53" s="246">
        <f>'低情景（2001-2060, 2020RMB）'!BI53*$B$73</f>
        <v>1882.9388622617521</v>
      </c>
    </row>
    <row r="54" spans="1:61" x14ac:dyDescent="0.2">
      <c r="A54" s="24" t="s">
        <v>106</v>
      </c>
      <c r="B54" s="53"/>
      <c r="C54" s="54"/>
      <c r="D54" s="54"/>
      <c r="E54" s="54"/>
      <c r="F54" s="55"/>
      <c r="G54" s="53"/>
      <c r="H54" s="54"/>
      <c r="I54" s="54">
        <f>'低情景（2001-2060, 2020RMB）'!I54*$B$73</f>
        <v>106.41260783441682</v>
      </c>
      <c r="J54" s="54">
        <f>'低情景（2001-2060, 2020RMB）'!J54*$B$73</f>
        <v>106.01747682394466</v>
      </c>
      <c r="K54" s="55">
        <f>'低情景（2001-2060, 2020RMB）'!K54*$B$73</f>
        <v>108.72061703685718</v>
      </c>
      <c r="L54" s="58">
        <f>'低情景（2001-2060, 2020RMB）'!L54*$B$73</f>
        <v>112.09366041509065</v>
      </c>
      <c r="M54" s="59">
        <f>'低情景（2001-2060, 2020RMB）'!M54*$B$73</f>
        <v>111.51452051101201</v>
      </c>
      <c r="N54" s="59">
        <f>'低情景（2001-2060, 2020RMB）'!N54*$B$73</f>
        <v>113.03205913023037</v>
      </c>
      <c r="O54" s="59">
        <f>'低情景（2001-2060, 2020RMB）'!O54*$B$73</f>
        <v>116.38619015098108</v>
      </c>
      <c r="P54" s="59">
        <f>'低情景（2001-2060, 2020RMB）'!P54*$B$73</f>
        <v>116.59976918770862</v>
      </c>
      <c r="Q54" s="58">
        <f>'低情景（2001-2060, 2020RMB）'!Q54*$B$73</f>
        <v>121.7531333299423</v>
      </c>
      <c r="R54" s="59">
        <f>'低情景（2001-2060, 2020RMB）'!R54*$B$73</f>
        <v>133.96162549530575</v>
      </c>
      <c r="S54" s="59">
        <f>'低情景（2001-2060, 2020RMB）'!S54*$B$73</f>
        <v>142.45560376808243</v>
      </c>
      <c r="T54" s="59">
        <f>'低情景（2001-2060, 2020RMB）'!T54*$B$73</f>
        <v>148.20170190389067</v>
      </c>
      <c r="U54" s="60">
        <f>'低情景（2001-2060, 2020RMB）'!U54*$B$73</f>
        <v>150.38995216573491</v>
      </c>
      <c r="V54" s="59">
        <f>'低情景（2001-2060, 2020RMB）'!V54*$B$73</f>
        <v>171.45992894014705</v>
      </c>
      <c r="W54" s="59">
        <f>'低情景（2001-2060, 2020RMB）'!W54*$B$73</f>
        <v>178.87718995463754</v>
      </c>
      <c r="X54" s="104">
        <f>'低情景（2001-2060, 2020RMB）'!X54*$B$73</f>
        <v>183.18244828800894</v>
      </c>
      <c r="Y54" s="104">
        <f>'低情景（2001-2060, 2020RMB）'!Y54*$B$73</f>
        <v>194.01525087902701</v>
      </c>
      <c r="Z54" s="104">
        <f>'低情景（2001-2060, 2020RMB）'!Z54*$B$73</f>
        <v>208.14164451136995</v>
      </c>
      <c r="AA54" s="68">
        <f>'低情景（2001-2060, 2020RMB）'!AA54*$B$73</f>
        <v>222.30735334030666</v>
      </c>
      <c r="AB54" s="104">
        <f>'低情景（2001-2060, 2020RMB）'!AB54*$B$73</f>
        <v>235.68483090154493</v>
      </c>
      <c r="AC54" s="104">
        <f>'低情景（2001-2060, 2020RMB）'!AC54*$B$73</f>
        <v>248.17398820834674</v>
      </c>
      <c r="AD54" s="104">
        <f>'低情景（2001-2060, 2020RMB）'!AD54*$B$73</f>
        <v>259.71174039702106</v>
      </c>
      <c r="AE54" s="69">
        <f>'低情景（2001-2060, 2020RMB）'!AE54*$B$73</f>
        <v>270.27225680834209</v>
      </c>
      <c r="AF54" s="104">
        <f>'低情景（2001-2060, 2020RMB）'!AF54*$B$73</f>
        <v>279.89879239244698</v>
      </c>
      <c r="AG54" s="104">
        <f>'低情景（2001-2060, 2020RMB）'!AG54*$B$73</f>
        <v>288.80873130478074</v>
      </c>
      <c r="AH54" s="104">
        <f>'低情景（2001-2060, 2020RMB）'!AH54*$B$73</f>
        <v>297.30393389411682</v>
      </c>
      <c r="AI54" s="104">
        <f>'低情景（2001-2060, 2020RMB）'!AI54*$B$73</f>
        <v>305.73372063973039</v>
      </c>
      <c r="AJ54" s="247">
        <f>'低情景（2001-2060, 2020RMB）'!AJ54*$B$73</f>
        <v>314.49205734274824</v>
      </c>
      <c r="AK54" s="68">
        <f>'低情景（2001-2060, 2020RMB）'!AK54*$B$73</f>
        <v>323.93645216005626</v>
      </c>
      <c r="AL54" s="104">
        <f>'低情景（2001-2060, 2020RMB）'!AL54*$B$73</f>
        <v>334.12522548262268</v>
      </c>
      <c r="AM54" s="104">
        <f>'低情景（2001-2060, 2020RMB）'!AM54*$B$73</f>
        <v>345.03436759283863</v>
      </c>
      <c r="AN54" s="104">
        <f>'低情景（2001-2060, 2020RMB）'!AN54*$B$73</f>
        <v>356.63456902073807</v>
      </c>
      <c r="AO54" s="69">
        <f>'低情景（2001-2060, 2020RMB）'!AO54*$B$73</f>
        <v>368.88997602876162</v>
      </c>
      <c r="AP54" s="104">
        <f>'低情景（2001-2060, 2020RMB）'!AP54*$B$73</f>
        <v>381.75694723942036</v>
      </c>
      <c r="AQ54" s="104">
        <f>'低情景（2001-2060, 2020RMB）'!AQ54*$B$73</f>
        <v>395.1828292169065</v>
      </c>
      <c r="AR54" s="104">
        <f>'低情景（2001-2060, 2020RMB）'!AR54*$B$73</f>
        <v>409.10477530305906</v>
      </c>
      <c r="AS54" s="104">
        <f>'低情景（2001-2060, 2020RMB）'!AS54*$B$73</f>
        <v>423.44863863702358</v>
      </c>
      <c r="AT54" s="104">
        <f>'低情景（2001-2060, 2020RMB）'!AT54*$B$73</f>
        <v>438.1279768687574</v>
      </c>
      <c r="AU54" s="68">
        <f>'低情景（2001-2060, 2020RMB）'!AU54*$B$73</f>
        <v>453.0432123487488</v>
      </c>
      <c r="AV54" s="104">
        <f>'低情景（2001-2060, 2020RMB）'!AV54*$B$73</f>
        <v>468.08099720530424</v>
      </c>
      <c r="AW54" s="104">
        <f>'低情景（2001-2060, 2020RMB）'!AW54*$B$73</f>
        <v>483.11383730154023</v>
      </c>
      <c r="AX54" s="104">
        <f>'低情景（2001-2060, 2020RMB）'!AX54*$B$73</f>
        <v>498.00003212962923</v>
      </c>
      <c r="AY54" s="69">
        <f>'低情景（2001-2060, 2020RMB）'!AY54*$B$73</f>
        <v>512.58398873690044</v>
      </c>
      <c r="AZ54" s="68">
        <f>'低情景（2001-2060, 2020RMB）'!AZ54*$B$73</f>
        <v>526.69696625142967</v>
      </c>
      <c r="BA54" s="104">
        <f>'低情景（2001-2060, 2020RMB）'!BA54*$B$73</f>
        <v>540.15830295853948</v>
      </c>
      <c r="BB54" s="104">
        <f>'低情景（2001-2060, 2020RMB）'!BB54*$B$73</f>
        <v>552.7771696994638</v>
      </c>
      <c r="BC54" s="104">
        <f>'低情景（2001-2060, 2020RMB）'!BC54*$B$73</f>
        <v>564.35488124533788</v>
      </c>
      <c r="BD54" s="69">
        <f>'低情景（2001-2060, 2020RMB）'!BD54*$B$73</f>
        <v>574.68778102379372</v>
      </c>
      <c r="BE54" s="104">
        <f>'低情景（2001-2060, 2020RMB）'!BE54*$B$73</f>
        <v>583.57069413487068</v>
      </c>
      <c r="BF54" s="104">
        <f>'低情景（2001-2060, 2020RMB）'!BF54*$B$73</f>
        <v>590.80091924932242</v>
      </c>
      <c r="BG54" s="104">
        <f>'低情景（2001-2060, 2020RMB）'!BG54*$B$73</f>
        <v>596.18270231435963</v>
      </c>
      <c r="BH54" s="104">
        <f>'低情景（2001-2060, 2020RMB）'!BH54*$B$73</f>
        <v>599.5321049310935</v>
      </c>
      <c r="BI54" s="248">
        <f>'低情景（2001-2060, 2020RMB）'!BI54*$B$73</f>
        <v>600.682149112454</v>
      </c>
    </row>
    <row r="55" spans="1:61" x14ac:dyDescent="0.2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">
      <c r="A56" s="33" t="s">
        <v>16</v>
      </c>
      <c r="B56" s="34">
        <f>'低情景（2001-2060, 2020RMB）'!B56*$B$73</f>
        <v>11730.482669734743</v>
      </c>
      <c r="C56" s="35">
        <f>'低情景（2001-2060, 2020RMB）'!C56*$B$73</f>
        <v>13108.874183657019</v>
      </c>
      <c r="D56" s="35">
        <f>'低情景（2001-2060, 2020RMB）'!D56*$B$73</f>
        <v>14337.784240769022</v>
      </c>
      <c r="E56" s="35">
        <f>'低情景（2001-2060, 2020RMB）'!E56*$B$73</f>
        <v>15459.422375449758</v>
      </c>
      <c r="F56" s="5">
        <f>'低情景（2001-2060, 2020RMB）'!F56*$B$73</f>
        <v>17273.636063649894</v>
      </c>
      <c r="G56" s="34">
        <f>'低情景（2001-2060, 2020RMB）'!G56*$B$73</f>
        <v>19694.761127124206</v>
      </c>
      <c r="H56" s="35">
        <f>'低情景（2001-2060, 2020RMB）'!H56*$B$73</f>
        <v>23078.243406504054</v>
      </c>
      <c r="I56" s="35">
        <f>'低情景（2001-2060, 2020RMB）'!I56*$B$73</f>
        <v>25291.651582382106</v>
      </c>
      <c r="J56" s="35">
        <f>'低情景（2001-2060, 2020RMB）'!J56*$B$73</f>
        <v>28679.622191899831</v>
      </c>
      <c r="K56" s="5">
        <f>'低情景（2001-2060, 2020RMB）'!K56*$B$73</f>
        <v>31561.511645681105</v>
      </c>
      <c r="L56" s="34">
        <f>'低情景（2001-2060, 2020RMB）'!L56*$B$73</f>
        <v>34671.929868600484</v>
      </c>
      <c r="M56" s="35">
        <f>'低情景（2001-2060, 2020RMB）'!M56*$B$73</f>
        <v>38404.500506279139</v>
      </c>
      <c r="N56" s="35">
        <f>'低情景（2001-2060, 2020RMB）'!N56*$B$73</f>
        <v>42701.586933757055</v>
      </c>
      <c r="O56" s="35">
        <f>'低情景（2001-2060, 2020RMB）'!O56*$B$73</f>
        <v>47241.243324139745</v>
      </c>
      <c r="P56" s="5">
        <f>'低情景（2001-2060, 2020RMB）'!P56*$B$73</f>
        <v>53180.755179823311</v>
      </c>
      <c r="Q56" s="34">
        <f>'低情景（2001-2060, 2020RMB）'!Q56*$B$73</f>
        <v>58589.483647686553</v>
      </c>
      <c r="R56" s="35">
        <f>'低情景（2001-2060, 2020RMB）'!R56*$B$73</f>
        <v>63053.676079981604</v>
      </c>
      <c r="S56" s="35">
        <f>'低情景（2001-2060, 2020RMB）'!S56*$B$73</f>
        <v>68013.466806064927</v>
      </c>
      <c r="T56" s="35">
        <f>'低情景（2001-2060, 2020RMB）'!T56*$B$73</f>
        <v>73452.648769989857</v>
      </c>
      <c r="U56" s="5">
        <f>'低情景（2001-2060, 2020RMB）'!U56*$B$73</f>
        <v>75322.905301471183</v>
      </c>
      <c r="V56" s="34">
        <f>'低情景（2001-2060, 2020RMB）'!V56*$B$73</f>
        <v>80297.687979749375</v>
      </c>
      <c r="W56" s="35">
        <f>'低情景（2001-2060, 2020RMB）'!W56*$B$73</f>
        <v>81482.999677440661</v>
      </c>
      <c r="X56" s="107">
        <f>'低情景（2001-2060, 2020RMB）'!X56*$B$73</f>
        <v>84147.798702642031</v>
      </c>
      <c r="Y56" s="107">
        <f>'低情景（2001-2060, 2020RMB）'!Y56*$B$73</f>
        <v>90841.676760606089</v>
      </c>
      <c r="Z56" s="249">
        <f>'低情景（2001-2060, 2020RMB）'!Z56*$B$73</f>
        <v>99475.853306026678</v>
      </c>
      <c r="AA56" s="109">
        <f>'低情景（2001-2060, 2020RMB）'!AA56*$B$73</f>
        <v>107781.9443100237</v>
      </c>
      <c r="AB56" s="107">
        <f>'低情景（2001-2060, 2020RMB）'!AB56*$B$73</f>
        <v>115268.03442581104</v>
      </c>
      <c r="AC56" s="107">
        <f>'低情景（2001-2060, 2020RMB）'!AC56*$B$73</f>
        <v>122075.52052136061</v>
      </c>
      <c r="AD56" s="107">
        <f>'低情景（2001-2060, 2020RMB）'!AD56*$B$73</f>
        <v>128455.99827337664</v>
      </c>
      <c r="AE56" s="110">
        <f>'低情景（2001-2060, 2020RMB）'!AE56*$B$73</f>
        <v>134757.97989026763</v>
      </c>
      <c r="AF56" s="109">
        <f>'低情景（2001-2060, 2020RMB）'!AF56*$B$73</f>
        <v>141335.90551139781</v>
      </c>
      <c r="AG56" s="107">
        <f>'低情景（2001-2060, 2020RMB）'!AG56*$B$73</f>
        <v>148264.63052080284</v>
      </c>
      <c r="AH56" s="107">
        <f>'低情景（2001-2060, 2020RMB）'!AH56*$B$73</f>
        <v>155538.17946591266</v>
      </c>
      <c r="AI56" s="107">
        <f>'低情景（2001-2060, 2020RMB）'!AI56*$B$73</f>
        <v>163145.40256586825</v>
      </c>
      <c r="AJ56" s="110">
        <f>'低情景（2001-2060, 2020RMB）'!AJ56*$B$73</f>
        <v>171068.67173751365</v>
      </c>
      <c r="AK56" s="109">
        <f>'低情景（2001-2060, 2020RMB）'!AK56*$B$73</f>
        <v>179285.81519674882</v>
      </c>
      <c r="AL56" s="107">
        <f>'低情景（2001-2060, 2020RMB）'!AL56*$B$73</f>
        <v>187780.46463991926</v>
      </c>
      <c r="AM56" s="107">
        <f>'低情景（2001-2060, 2020RMB）'!AM56*$B$73</f>
        <v>196534.95582970386</v>
      </c>
      <c r="AN56" s="107">
        <f>'低情景（2001-2060, 2020RMB）'!AN56*$B$73</f>
        <v>205527.19049871131</v>
      </c>
      <c r="AO56" s="110">
        <f>'低情景（2001-2060, 2020RMB）'!AO56*$B$73</f>
        <v>214730.29296706474</v>
      </c>
      <c r="AP56" s="109">
        <f>'低情景（2001-2060, 2020RMB）'!AP56*$B$73</f>
        <v>224112.29899764992</v>
      </c>
      <c r="AQ56" s="107">
        <f>'低情景（2001-2060, 2020RMB）'!AQ56*$B$73</f>
        <v>233635.88978976887</v>
      </c>
      <c r="AR56" s="107">
        <f>'低情景（2001-2060, 2020RMB）'!AR56*$B$73</f>
        <v>243258.18517514679</v>
      </c>
      <c r="AS56" s="107">
        <f>'低情景（2001-2060, 2020RMB）'!AS56*$B$73</f>
        <v>252930.61098720762</v>
      </c>
      <c r="AT56" s="110">
        <f>'低情景（2001-2060, 2020RMB）'!AT56*$B$73</f>
        <v>262598.8561307682</v>
      </c>
      <c r="AU56" s="109">
        <f>'低情景（2001-2060, 2020RMB）'!AU56*$B$73</f>
        <v>272202.9349852688</v>
      </c>
      <c r="AV56" s="107">
        <f>'低情景（2001-2060, 2020RMB）'!AV56*$B$73</f>
        <v>281677.37033009628</v>
      </c>
      <c r="AW56" s="107">
        <f>'低情景（2001-2060, 2020RMB）'!AW56*$B$73</f>
        <v>290951.51089010487</v>
      </c>
      <c r="AX56" s="107">
        <f>'低情景（2001-2060, 2020RMB）'!AX56*$B$73</f>
        <v>299949.99577912723</v>
      </c>
      <c r="AY56" s="110">
        <f>'低情景（2001-2060, 2020RMB）'!AY56*$B$73</f>
        <v>308593.37550424546</v>
      </c>
      <c r="AZ56" s="109">
        <f>'低情景（2001-2060, 2020RMB）'!AZ56*$B$73</f>
        <v>316798.89574613242</v>
      </c>
      <c r="BA56" s="107">
        <f>'低情景（2001-2060, 2020RMB）'!BA56*$B$73</f>
        <v>324481.44584858912</v>
      </c>
      <c r="BB56" s="107">
        <f>'低情景（2001-2060, 2020RMB）'!BB56*$B$73</f>
        <v>331554.66887463024</v>
      </c>
      <c r="BC56" s="107">
        <f>'低情景（2001-2060, 2020RMB）'!BC56*$B$73</f>
        <v>337932.22430808062</v>
      </c>
      <c r="BD56" s="110">
        <f>'低情景（2001-2060, 2020RMB）'!BD56*$B$73</f>
        <v>343529.18814456952</v>
      </c>
      <c r="BE56" s="109">
        <f>'低情景（2001-2060, 2020RMB）'!BE56*$B$73</f>
        <v>348263.56842666032</v>
      </c>
      <c r="BF56" s="107">
        <f>'低情景（2001-2060, 2020RMB）'!BF56*$B$73</f>
        <v>352057.90749266651</v>
      </c>
      <c r="BG56" s="107">
        <f>'低情景（2001-2060, 2020RMB）'!BG56*$B$73</f>
        <v>354840.93563510018</v>
      </c>
      <c r="BH56" s="107">
        <f>'低情景（2001-2060, 2020RMB）'!BH56*$B$73</f>
        <v>356549.23484976217</v>
      </c>
      <c r="BI56" s="110">
        <f>'低情景（2001-2060, 2020RMB）'!BI56*$B$73</f>
        <v>357128.86627165391</v>
      </c>
    </row>
    <row r="57" spans="1:61" x14ac:dyDescent="0.2">
      <c r="A57" s="36" t="s">
        <v>61</v>
      </c>
      <c r="B57" s="50">
        <f>'低情景（2001-2060, 2020RMB）'!B57*$B$73</f>
        <v>1779.9865638888584</v>
      </c>
      <c r="C57" s="51">
        <f>'低情景（2001-2060, 2020RMB）'!C57*$B$73</f>
        <v>1929.1588520812261</v>
      </c>
      <c r="D57" s="51">
        <f>'低情景（2001-2060, 2020RMB）'!D57*$B$73</f>
        <v>1985.0248512961471</v>
      </c>
      <c r="E57" s="51">
        <f>'低情景（2001-2060, 2020RMB）'!E57*$B$73</f>
        <v>2182.07444004124</v>
      </c>
      <c r="F57" s="52">
        <f>'低情景（2001-2060, 2020RMB）'!F57*$B$73</f>
        <v>2407.624493080024</v>
      </c>
      <c r="G57" s="50">
        <f>'低情景（2001-2060, 2020RMB）'!G57*$B$73</f>
        <v>2645.6825519970384</v>
      </c>
      <c r="H57" s="51">
        <f>'低情景（2001-2060, 2020RMB）'!H57*$B$73</f>
        <v>2941.9624785618234</v>
      </c>
      <c r="I57" s="51">
        <f>'低情景（2001-2060, 2020RMB）'!I57*$B$73</f>
        <v>3059.9397008816027</v>
      </c>
      <c r="J57" s="51">
        <f>'低情景（2001-2060, 2020RMB）'!J57*$B$73</f>
        <v>3095.4018659274147</v>
      </c>
      <c r="K57" s="52">
        <f>'低情景（2001-2060, 2020RMB）'!K57*$B$73</f>
        <v>3291.39308279641</v>
      </c>
      <c r="L57" s="50">
        <f>'低情景（2001-2060, 2020RMB）'!L57*$B$73</f>
        <v>3542.9109069855335</v>
      </c>
      <c r="M57" s="51">
        <f>'低情景（2001-2060, 2020RMB）'!M57*$B$73</f>
        <v>3767.9972255756365</v>
      </c>
      <c r="N57" s="51">
        <f>'低情景（2001-2060, 2020RMB）'!N57*$B$73</f>
        <v>4043.2714638691973</v>
      </c>
      <c r="O57" s="51">
        <f>'低情景（2001-2060, 2020RMB）'!O57*$B$73</f>
        <v>4383.8584752774987</v>
      </c>
      <c r="P57" s="52">
        <f>'低情景（2001-2060, 2020RMB）'!P57*$B$73</f>
        <v>4687.1653536769218</v>
      </c>
      <c r="Q57" s="50">
        <f>'低情景（2001-2060, 2020RMB）'!Q57*$B$73</f>
        <v>4999.8462132332597</v>
      </c>
      <c r="R57" s="51">
        <f>'低情景（2001-2060, 2020RMB）'!R57*$B$73</f>
        <v>5388.8957503803813</v>
      </c>
      <c r="S57" s="51">
        <f>'低情景（2001-2060, 2020RMB）'!S57*$B$73</f>
        <v>5655.0114353556883</v>
      </c>
      <c r="T57" s="51">
        <f>'低情景（2001-2060, 2020RMB）'!T57*$B$73</f>
        <v>5880.6127058084239</v>
      </c>
      <c r="U57" s="51">
        <f>'低情景（2001-2060, 2020RMB）'!U57*$B$73</f>
        <v>5590.1498155235904</v>
      </c>
      <c r="V57" s="50">
        <f>'低情景（2001-2060, 2020RMB）'!V57*$B$73</f>
        <v>6197.4853776568434</v>
      </c>
      <c r="W57" s="51">
        <f>'低情景（2001-2060, 2020RMB）'!W57*$B$73</f>
        <v>6398.3223470050361</v>
      </c>
      <c r="X57" s="95">
        <f>'低情景（2001-2060, 2020RMB）'!X57*$B$73</f>
        <v>6553.6376327492089</v>
      </c>
      <c r="Y57" s="95">
        <f>'低情景（2001-2060, 2020RMB）'!Y57*$B$73</f>
        <v>6945.8244735862818</v>
      </c>
      <c r="Z57" s="99">
        <f>'低情景（2001-2060, 2020RMB）'!Z57*$B$73</f>
        <v>7460.688997952001</v>
      </c>
      <c r="AA57" s="95">
        <f>'低情景（2001-2060, 2020RMB）'!AA57*$B$73</f>
        <v>7983.266076727512</v>
      </c>
      <c r="AB57" s="95">
        <f>'低情景（2001-2060, 2020RMB）'!AB57*$B$73</f>
        <v>8484.7293375254776</v>
      </c>
      <c r="AC57" s="95">
        <f>'低情景（2001-2060, 2020RMB）'!AC57*$B$73</f>
        <v>8961.9886443982541</v>
      </c>
      <c r="AD57" s="95">
        <f>'低情景（2001-2060, 2020RMB）'!AD57*$B$73</f>
        <v>9413.1088364334555</v>
      </c>
      <c r="AE57" s="95">
        <f>'低情景（2001-2060, 2020RMB）'!AE57*$B$73</f>
        <v>9837.3325319895357</v>
      </c>
      <c r="AF57" s="97">
        <f>'低情景（2001-2060, 2020RMB）'!AF57*$B$73</f>
        <v>10235.247466551487</v>
      </c>
      <c r="AG57" s="95">
        <f>'低情景（2001-2060, 2020RMB）'!AG57*$B$73</f>
        <v>10609.346412518582</v>
      </c>
      <c r="AH57" s="95">
        <f>'低情景（2001-2060, 2020RMB）'!AH57*$B$73</f>
        <v>10963.484814998737</v>
      </c>
      <c r="AI57" s="95">
        <f>'低情景（2001-2060, 2020RMB）'!AI57*$B$73</f>
        <v>11302.609805648135</v>
      </c>
      <c r="AJ57" s="99">
        <f>'低情景（2001-2060, 2020RMB）'!AJ57*$B$73</f>
        <v>11632.669678150929</v>
      </c>
      <c r="AK57" s="95">
        <f>'低情景（2001-2060, 2020RMB）'!AK57*$B$73</f>
        <v>11959.145418878607</v>
      </c>
      <c r="AL57" s="95">
        <f>'低情景（2001-2060, 2020RMB）'!AL57*$B$73</f>
        <v>12282.507271510131</v>
      </c>
      <c r="AM57" s="95">
        <f>'低情景（2001-2060, 2020RMB）'!AM57*$B$73</f>
        <v>12601.876315304624</v>
      </c>
      <c r="AN57" s="95">
        <f>'低情景（2001-2060, 2020RMB）'!AN57*$B$73</f>
        <v>12916.351724898032</v>
      </c>
      <c r="AO57" s="95">
        <f>'低情景（2001-2060, 2020RMB）'!AO57*$B$73</f>
        <v>13225.014205843445</v>
      </c>
      <c r="AP57" s="97">
        <f>'低情景（2001-2060, 2020RMB）'!AP57*$B$73</f>
        <v>13526.929715405948</v>
      </c>
      <c r="AQ57" s="95">
        <f>'低情景（2001-2060, 2020RMB）'!AQ57*$B$73</f>
        <v>13821.153455338184</v>
      </c>
      <c r="AR57" s="95">
        <f>'低情景（2001-2060, 2020RMB）'!AR57*$B$73</f>
        <v>14106.734120140796</v>
      </c>
      <c r="AS57" s="95">
        <f>'低情景（2001-2060, 2020RMB）'!AS57*$B$73</f>
        <v>14382.718381069562</v>
      </c>
      <c r="AT57" s="99">
        <f>'低情景（2001-2060, 2020RMB）'!AT57*$B$73</f>
        <v>14648.155582926564</v>
      </c>
      <c r="AU57" s="95">
        <f>'低情景（2001-2060, 2020RMB）'!AU57*$B$73</f>
        <v>14902.102627500564</v>
      </c>
      <c r="AV57" s="95">
        <f>'低情景（2001-2060, 2020RMB）'!AV57*$B$73</f>
        <v>15143.629014451524</v>
      </c>
      <c r="AW57" s="95">
        <f>'低情景（2001-2060, 2020RMB）'!AW57*$B$73</f>
        <v>15371.822007502749</v>
      </c>
      <c r="AX57" s="95">
        <f>'低情景（2001-2060, 2020RMB）'!AX57*$B$73</f>
        <v>15585.791891058305</v>
      </c>
      <c r="AY57" s="95">
        <f>'低情景（2001-2060, 2020RMB）'!AY57*$B$73</f>
        <v>15784.677279846321</v>
      </c>
      <c r="AZ57" s="97">
        <f>'低情景（2001-2060, 2020RMB）'!AZ57*$B$73</f>
        <v>15967.650441946538</v>
      </c>
      <c r="BA57" s="95">
        <f>'低情景（2001-2060, 2020RMB）'!BA57*$B$73</f>
        <v>16133.922593630117</v>
      </c>
      <c r="BB57" s="95">
        <f>'低情景（2001-2060, 2020RMB）'!BB57*$B$73</f>
        <v>16282.749122869309</v>
      </c>
      <c r="BC57" s="95">
        <f>'低情景（2001-2060, 2020RMB）'!BC57*$B$73</f>
        <v>16413.434697196295</v>
      </c>
      <c r="BD57" s="99">
        <f>'低情景（2001-2060, 2020RMB）'!BD57*$B$73</f>
        <v>16525.338210840277</v>
      </c>
      <c r="BE57" s="95">
        <f>'低情景（2001-2060, 2020RMB）'!BE57*$B$73</f>
        <v>16617.877525783322</v>
      </c>
      <c r="BF57" s="95">
        <f>'低情景（2001-2060, 2020RMB）'!BF57*$B$73</f>
        <v>16690.533961570127</v>
      </c>
      <c r="BG57" s="95">
        <f>'低情景（2001-2060, 2020RMB）'!BG57*$B$73</f>
        <v>16742.856489406739</v>
      </c>
      <c r="BH57" s="95">
        <f>'低情景（2001-2060, 2020RMB）'!BH57*$B$73</f>
        <v>16774.465587304083</v>
      </c>
      <c r="BI57" s="99">
        <f>'低情景（2001-2060, 2020RMB）'!BI57*$B$73</f>
        <v>16785.056714767732</v>
      </c>
    </row>
    <row r="58" spans="1:61" x14ac:dyDescent="0.2">
      <c r="A58" s="40" t="s">
        <v>62</v>
      </c>
      <c r="B58" s="53">
        <f>'低情景（2001-2060, 2020RMB）'!B58*$B$73</f>
        <v>2362.7117797094429</v>
      </c>
      <c r="C58" s="54">
        <f>'低情景（2001-2060, 2020RMB）'!C58*$B$73</f>
        <v>2573.3444367700249</v>
      </c>
      <c r="D58" s="54">
        <f>'低情景（2001-2060, 2020RMB）'!D58*$B$73</f>
        <v>2801.7270959215039</v>
      </c>
      <c r="E58" s="54">
        <f>'低情景（2001-2060, 2020RMB）'!E58*$B$73</f>
        <v>2920.4838349826118</v>
      </c>
      <c r="F58" s="55">
        <f>'低情景（2001-2060, 2020RMB）'!F58*$B$73</f>
        <v>3152.2666777508543</v>
      </c>
      <c r="G58" s="53">
        <f>'低情景（2001-2060, 2020RMB）'!G58*$B$73</f>
        <v>3589.4510971490809</v>
      </c>
      <c r="H58" s="54">
        <f>'低情景（2001-2060, 2020RMB）'!H58*$B$73</f>
        <v>4218.2477668630136</v>
      </c>
      <c r="I58" s="54">
        <f>'低情景（2001-2060, 2020RMB）'!I58*$B$73</f>
        <v>4895.5370973890995</v>
      </c>
      <c r="J58" s="54">
        <f>'低情景（2001-2060, 2020RMB）'!J58*$B$73</f>
        <v>5433.8893236138974</v>
      </c>
      <c r="K58" s="55">
        <f>'低情景（2001-2060, 2020RMB）'!K58*$B$73</f>
        <v>6292.0320746686066</v>
      </c>
      <c r="L58" s="53">
        <f>'低情景（2001-2060, 2020RMB）'!L58*$B$73</f>
        <v>7094.0132342074357</v>
      </c>
      <c r="M58" s="54">
        <f>'低情景（2001-2060, 2020RMB）'!M58*$B$73</f>
        <v>7902.1354756587762</v>
      </c>
      <c r="N58" s="54">
        <f>'低情景（2001-2060, 2020RMB）'!N58*$B$73</f>
        <v>8739.1592692995291</v>
      </c>
      <c r="O58" s="54">
        <f>'低情景（2001-2060, 2020RMB）'!O58*$B$73</f>
        <v>9705.1311198647836</v>
      </c>
      <c r="P58" s="55">
        <f>'低情景（2001-2060, 2020RMB）'!P58*$B$73</f>
        <v>10400.3329964403</v>
      </c>
      <c r="Q58" s="53">
        <f>'低情景（2001-2060, 2020RMB）'!Q58*$B$73</f>
        <v>11160.329112181693</v>
      </c>
      <c r="R58" s="54">
        <f>'低情景（2001-2060, 2020RMB）'!R58*$B$73</f>
        <v>11781.305829047558</v>
      </c>
      <c r="S58" s="54">
        <f>'低情景（2001-2060, 2020RMB）'!S58*$B$73</f>
        <v>12463.716870418164</v>
      </c>
      <c r="T58" s="54">
        <f>'低情景（2001-2060, 2020RMB）'!T58*$B$73</f>
        <v>13245.465177376198</v>
      </c>
      <c r="U58" s="54">
        <f>'低情景（2001-2060, 2020RMB）'!U58*$B$73</f>
        <v>13235.517772002033</v>
      </c>
      <c r="V58" s="53">
        <f>'低情景（2001-2060, 2020RMB）'!V58*$B$73</f>
        <v>14550.774153396518</v>
      </c>
      <c r="W58" s="54">
        <f>'低情景（2001-2060, 2020RMB）'!W58*$B$73</f>
        <v>14750.68615862355</v>
      </c>
      <c r="X58" s="100">
        <f>'低情景（2001-2060, 2020RMB）'!X58*$B$73</f>
        <v>15179.035691233803</v>
      </c>
      <c r="Y58" s="100">
        <f>'低情景（2001-2060, 2020RMB）'!Y58*$B$73</f>
        <v>16249.365465359278</v>
      </c>
      <c r="Z58" s="66">
        <f>'低情景（2001-2060, 2020RMB）'!Z58*$B$73</f>
        <v>17621.116234404933</v>
      </c>
      <c r="AA58" s="100">
        <f>'低情景（2001-2060, 2020RMB）'!AA58*$B$73</f>
        <v>18940.466644512526</v>
      </c>
      <c r="AB58" s="100">
        <f>'低情景（2001-2060, 2020RMB）'!AB58*$B$73</f>
        <v>20132.950452519959</v>
      </c>
      <c r="AC58" s="100">
        <f>'低情景（2001-2060, 2020RMB）'!AC58*$B$73</f>
        <v>21217.482486399207</v>
      </c>
      <c r="AD58" s="100">
        <f>'低情景（2001-2060, 2020RMB）'!AD58*$B$73</f>
        <v>22225.940323724579</v>
      </c>
      <c r="AE58" s="100">
        <f>'低情景（2001-2060, 2020RMB）'!AE58*$B$73</f>
        <v>23201.522566704149</v>
      </c>
      <c r="AF58" s="65">
        <f>'低情景（2001-2060, 2020RMB）'!AF58*$B$73</f>
        <v>24187.688917355408</v>
      </c>
      <c r="AG58" s="100">
        <f>'低情景（2001-2060, 2020RMB）'!AG58*$B$73</f>
        <v>25194.778651503417</v>
      </c>
      <c r="AH58" s="100">
        <f>'低情景（2001-2060, 2020RMB）'!AH58*$B$73</f>
        <v>26224.248506975495</v>
      </c>
      <c r="AI58" s="100">
        <f>'低情景（2001-2060, 2020RMB）'!AI58*$B$73</f>
        <v>27277.837350065631</v>
      </c>
      <c r="AJ58" s="66">
        <f>'低情景（2001-2060, 2020RMB）'!AJ58*$B$73</f>
        <v>28357.585230265173</v>
      </c>
      <c r="AK58" s="100">
        <f>'低情景（2001-2060, 2020RMB）'!AK58*$B$73</f>
        <v>29465.007164306116</v>
      </c>
      <c r="AL58" s="100">
        <f>'低情景（2001-2060, 2020RMB）'!AL58*$B$73</f>
        <v>30598.314078316809</v>
      </c>
      <c r="AM58" s="100">
        <f>'低情景（2001-2060, 2020RMB）'!AM58*$B$73</f>
        <v>31754.498275947273</v>
      </c>
      <c r="AN58" s="100">
        <f>'低情景（2001-2060, 2020RMB）'!AN58*$B$73</f>
        <v>32930.095488114057</v>
      </c>
      <c r="AO58" s="100">
        <f>'低情景（2001-2060, 2020RMB）'!AO58*$B$73</f>
        <v>34121.16653239679</v>
      </c>
      <c r="AP58" s="65">
        <f>'低情景（2001-2060, 2020RMB）'!AP58*$B$73</f>
        <v>35323.283265048354</v>
      </c>
      <c r="AQ58" s="100">
        <f>'低情景（2001-2060, 2020RMB）'!AQ58*$B$73</f>
        <v>36531.519673547999</v>
      </c>
      <c r="AR58" s="100">
        <f>'低情景（2001-2060, 2020RMB）'!AR58*$B$73</f>
        <v>37740.448979039349</v>
      </c>
      <c r="AS58" s="100">
        <f>'低情景（2001-2060, 2020RMB）'!AS58*$B$73</f>
        <v>38944.147620612581</v>
      </c>
      <c r="AT58" s="66">
        <f>'低情景（2001-2060, 2020RMB）'!AT58*$B$73</f>
        <v>40136.206973828157</v>
      </c>
      <c r="AU58" s="100">
        <f>'低情景（2001-2060, 2020RMB）'!AU58*$B$73</f>
        <v>41309.753610900887</v>
      </c>
      <c r="AV58" s="100">
        <f>'低情景（2001-2060, 2020RMB）'!AV58*$B$73</f>
        <v>42457.478836581009</v>
      </c>
      <c r="AW58" s="100">
        <f>'低情景（2001-2060, 2020RMB）'!AW58*$B$73</f>
        <v>43571.678129495042</v>
      </c>
      <c r="AX58" s="100">
        <f>'低情景（2001-2060, 2020RMB）'!AX58*$B$73</f>
        <v>44644.300981649103</v>
      </c>
      <c r="AY58" s="100">
        <f>'低情景（2001-2060, 2020RMB）'!AY58*$B$73</f>
        <v>45667.01145794132</v>
      </c>
      <c r="AZ58" s="65">
        <f>'低情景（2001-2060, 2020RMB）'!AZ58*$B$73</f>
        <v>46631.259592865616</v>
      </c>
      <c r="BA58" s="100">
        <f>'低情景（2001-2060, 2020RMB）'!BA58*$B$73</f>
        <v>47528.363504344932</v>
      </c>
      <c r="BB58" s="100">
        <f>'低情景（2001-2060, 2020RMB）'!BB58*$B$73</f>
        <v>48349.601837423928</v>
      </c>
      <c r="BC58" s="100">
        <f>'低情景（2001-2060, 2020RMB）'!BC58*$B$73</f>
        <v>49086.315857519461</v>
      </c>
      <c r="BD58" s="66">
        <f>'低情景（2001-2060, 2020RMB）'!BD58*$B$73</f>
        <v>49730.020199819417</v>
      </c>
      <c r="BE58" s="100">
        <f>'低情景（2001-2060, 2020RMB）'!BE58*$B$73</f>
        <v>50272.520955639739</v>
      </c>
      <c r="BF58" s="100">
        <f>'低情景（2001-2060, 2020RMB）'!BF58*$B$73</f>
        <v>50706.039447098199</v>
      </c>
      <c r="BG58" s="100">
        <f>'低情景（2001-2060, 2020RMB）'!BG58*$B$73</f>
        <v>51023.339718808529</v>
      </c>
      <c r="BH58" s="100">
        <f>'低情景（2001-2060, 2020RMB）'!BH58*$B$73</f>
        <v>51217.857471184398</v>
      </c>
      <c r="BI58" s="66">
        <f>'低情景（2001-2060, 2020RMB）'!BI58*$B$73</f>
        <v>51283.827887051812</v>
      </c>
    </row>
    <row r="59" spans="1:61" x14ac:dyDescent="0.2">
      <c r="A59" s="40" t="s">
        <v>63</v>
      </c>
      <c r="B59" s="53">
        <f>'低情景（2001-2060, 2020RMB）'!B59*$B$73</f>
        <v>621.73762635740661</v>
      </c>
      <c r="C59" s="54">
        <f>'低情景（2001-2060, 2020RMB）'!C59*$B$73</f>
        <v>701.40934312089519</v>
      </c>
      <c r="D59" s="54">
        <f>'低情景（2001-2060, 2020RMB）'!D59*$B$73</f>
        <v>784.023119679194</v>
      </c>
      <c r="E59" s="54">
        <f>'低情景（2001-2060, 2020RMB）'!E59*$B$73</f>
        <v>859.27753805008717</v>
      </c>
      <c r="F59" s="55">
        <f>'低情景（2001-2060, 2020RMB）'!F59*$B$73</f>
        <v>946.84220208606928</v>
      </c>
      <c r="G59" s="53">
        <f>'低情景（2001-2060, 2020RMB）'!G59*$B$73</f>
        <v>1040.4879412701976</v>
      </c>
      <c r="H59" s="54">
        <f>'低情景（2001-2060, 2020RMB）'!H59*$B$73</f>
        <v>1117.5755063168929</v>
      </c>
      <c r="I59" s="54">
        <f>'低情景（2001-2060, 2020RMB）'!I59*$B$73</f>
        <v>1236.8867185783361</v>
      </c>
      <c r="J59" s="54">
        <f>'低情景（2001-2060, 2020RMB）'!J59*$B$73</f>
        <v>1303.3645705985221</v>
      </c>
      <c r="K59" s="55">
        <f>'低情景（2001-2060, 2020RMB）'!K59*$B$73</f>
        <v>1351.3502978409845</v>
      </c>
      <c r="L59" s="53">
        <f>'低情景（2001-2060, 2020RMB）'!L59*$B$73</f>
        <v>1389.3621958929532</v>
      </c>
      <c r="M59" s="54">
        <f>'低情景（2001-2060, 2020RMB）'!M59*$B$73</f>
        <v>1512.2126961264596</v>
      </c>
      <c r="N59" s="54">
        <f>'低情景（2001-2060, 2020RMB）'!N59*$B$73</f>
        <v>1587.9994591149652</v>
      </c>
      <c r="O59" s="54">
        <f>'低情景（2001-2060, 2020RMB）'!O59*$B$73</f>
        <v>1725.1118531088246</v>
      </c>
      <c r="P59" s="55">
        <f>'低情景（2001-2060, 2020RMB）'!P59*$B$73</f>
        <v>1889.9629928040622</v>
      </c>
      <c r="Q59" s="53">
        <f>'低情景（2001-2060, 2020RMB）'!Q59*$B$73</f>
        <v>2059.9329462084656</v>
      </c>
      <c r="R59" s="54">
        <f>'低情景（2001-2060, 2020RMB）'!R59*$B$73</f>
        <v>2185.6428258717096</v>
      </c>
      <c r="S59" s="54">
        <f>'低情景（2001-2060, 2020RMB）'!S59*$B$73</f>
        <v>2316.0799936271524</v>
      </c>
      <c r="T59" s="54">
        <f>'低情景（2001-2060, 2020RMB）'!T59*$B$73</f>
        <v>2479.1704794945354</v>
      </c>
      <c r="U59" s="54">
        <f>'低情景（2001-2060, 2020RMB）'!U59*$B$73</f>
        <v>2105.5093645403431</v>
      </c>
      <c r="V59" s="53">
        <f>'低情景（2001-2060, 2020RMB）'!V59*$B$73</f>
        <v>2351.0073575080228</v>
      </c>
      <c r="W59" s="54">
        <f>'低情景（2001-2060, 2020RMB）'!W59*$B$73</f>
        <v>2299.888371562397</v>
      </c>
      <c r="X59" s="100">
        <f>'低情景（2001-2060, 2020RMB）'!X59*$B$73</f>
        <v>2341.4419330134306</v>
      </c>
      <c r="Y59" s="100">
        <f>'低情景（2001-2060, 2020RMB）'!Y59*$B$73</f>
        <v>2443.8252987934902</v>
      </c>
      <c r="Z59" s="66">
        <f>'低情景（2001-2060, 2020RMB）'!Z59*$B$73</f>
        <v>2572.4819867184838</v>
      </c>
      <c r="AA59" s="100">
        <f>'低情景（2001-2060, 2020RMB）'!AA59*$B$73</f>
        <v>2694.5981915277389</v>
      </c>
      <c r="AB59" s="100">
        <f>'低情景（2001-2060, 2020RMB）'!AB59*$B$73</f>
        <v>2803.9762125120815</v>
      </c>
      <c r="AC59" s="100">
        <f>'低情景（2001-2060, 2020RMB）'!AC59*$B$73</f>
        <v>2902.3594768108346</v>
      </c>
      <c r="AD59" s="100">
        <f>'低情景（2001-2060, 2020RMB）'!AD59*$B$73</f>
        <v>2992.1445511671382</v>
      </c>
      <c r="AE59" s="100">
        <f>'低情景（2001-2060, 2020RMB）'!AE59*$B$73</f>
        <v>3076.2835118980465</v>
      </c>
      <c r="AF59" s="65">
        <f>'低情景（2001-2060, 2020RMB）'!AF59*$B$73</f>
        <v>3157.5818643422131</v>
      </c>
      <c r="AG59" s="100">
        <f>'低情景（2001-2060, 2020RMB）'!AG59*$B$73</f>
        <v>3236.65140269528</v>
      </c>
      <c r="AH59" s="100">
        <f>'低情景（2001-2060, 2020RMB）'!AH59*$B$73</f>
        <v>3313.5458477424463</v>
      </c>
      <c r="AI59" s="100">
        <f>'低情景（2001-2060, 2020RMB）'!AI59*$B$73</f>
        <v>3388.3517760212681</v>
      </c>
      <c r="AJ59" s="66">
        <f>'低情景（2001-2060, 2020RMB）'!AJ59*$B$73</f>
        <v>3461.1877129123591</v>
      </c>
      <c r="AK59" s="100">
        <f>'低情景（2001-2060, 2020RMB）'!AK59*$B$73</f>
        <v>3532.151231471772</v>
      </c>
      <c r="AL59" s="100">
        <f>'低情景（2001-2060, 2020RMB）'!AL59*$B$73</f>
        <v>3601.1540886704211</v>
      </c>
      <c r="AM59" s="100">
        <f>'低情景（2001-2060, 2020RMB）'!AM59*$B$73</f>
        <v>3668.0632890373222</v>
      </c>
      <c r="AN59" s="100">
        <f>'低情景（2001-2060, 2020RMB）'!AN59*$B$73</f>
        <v>3732.7513399878349</v>
      </c>
      <c r="AO59" s="100">
        <f>'低情景（2001-2060, 2020RMB）'!AO59*$B$73</f>
        <v>3795.0967009514939</v>
      </c>
      <c r="AP59" s="65">
        <f>'低情景（2001-2060, 2020RMB）'!AP59*$B$73</f>
        <v>3854.9842000224317</v>
      </c>
      <c r="AQ59" s="100">
        <f>'低情景（2001-2060, 2020RMB）'!AQ59*$B$73</f>
        <v>3912.3054161826612</v>
      </c>
      <c r="AR59" s="100">
        <f>'低情景（2001-2060, 2020RMB）'!AR59*$B$73</f>
        <v>3966.9590254237269</v>
      </c>
      <c r="AS59" s="100">
        <f>'低情景（2001-2060, 2020RMB）'!AS59*$B$73</f>
        <v>4018.851109374215</v>
      </c>
      <c r="AT59" s="66">
        <f>'低情景（2001-2060, 2020RMB）'!AT59*$B$73</f>
        <v>4067.8954253267011</v>
      </c>
      <c r="AU59" s="100">
        <f>'低情景（2001-2060, 2020RMB）'!AU59*$B$73</f>
        <v>4114.013636845164</v>
      </c>
      <c r="AV59" s="100">
        <f>'低情景（2001-2060, 2020RMB）'!AV59*$B$73</f>
        <v>4157.1355044198563</v>
      </c>
      <c r="AW59" s="100">
        <f>'低情景（2001-2060, 2020RMB）'!AW59*$B$73</f>
        <v>4197.1990359187866</v>
      </c>
      <c r="AX59" s="100">
        <f>'低情景（2001-2060, 2020RMB）'!AX59*$B$73</f>
        <v>4234.1505968609226</v>
      </c>
      <c r="AY59" s="100">
        <f>'低情景（2001-2060, 2020RMB）'!AY59*$B$73</f>
        <v>4267.9449808032778</v>
      </c>
      <c r="AZ59" s="65">
        <f>'低情景（2001-2060, 2020RMB）'!AZ59*$B$73</f>
        <v>4298.5454403911972</v>
      </c>
      <c r="BA59" s="100">
        <f>'低情景（2001-2060, 2020RMB）'!BA59*$B$73</f>
        <v>4325.9236798648617</v>
      </c>
      <c r="BB59" s="100">
        <f>'低情景（2001-2060, 2020RMB）'!BB59*$B$73</f>
        <v>4350.0598100453599</v>
      </c>
      <c r="BC59" s="100">
        <f>'低情景（2001-2060, 2020RMB）'!BC59*$B$73</f>
        <v>4370.9422670379336</v>
      </c>
      <c r="BD59" s="66">
        <f>'低情景（2001-2060, 2020RMB）'!BD59*$B$73</f>
        <v>4388.5676960871051</v>
      </c>
      <c r="BE59" s="100">
        <f>'低情景（2001-2060, 2020RMB）'!BE59*$B$73</f>
        <v>4402.9408021983418</v>
      </c>
      <c r="BF59" s="100">
        <f>'低情景（2001-2060, 2020RMB）'!BF59*$B$73</f>
        <v>4414.0741693007794</v>
      </c>
      <c r="BG59" s="100">
        <f>'低情景（2001-2060, 2020RMB）'!BG59*$B$73</f>
        <v>4421.9880498673128</v>
      </c>
      <c r="BH59" s="100">
        <f>'低情景（2001-2060, 2020RMB）'!BH59*$B$73</f>
        <v>4426.7101270295252</v>
      </c>
      <c r="BI59" s="66">
        <f>'低情景（2001-2060, 2020RMB）'!BI59*$B$73</f>
        <v>4428.2752513262049</v>
      </c>
    </row>
    <row r="60" spans="1:61" x14ac:dyDescent="0.2">
      <c r="A60" s="40" t="s">
        <v>64</v>
      </c>
      <c r="B60" s="53">
        <f>'低情景（2001-2060, 2020RMB）'!B60*$B$73</f>
        <v>1347.7673940303803</v>
      </c>
      <c r="C60" s="54">
        <f>'低情景（2001-2060, 2020RMB）'!C60*$B$73</f>
        <v>1430.156352213399</v>
      </c>
      <c r="D60" s="54">
        <f>'低情景（2001-2060, 2020RMB）'!D60*$B$73</f>
        <v>1516.2562216962042</v>
      </c>
      <c r="E60" s="54">
        <f>'低情景（2001-2060, 2020RMB）'!E60*$B$73</f>
        <v>1547.534273804351</v>
      </c>
      <c r="F60" s="55">
        <f>'低情景（2001-2060, 2020RMB）'!F60*$B$73</f>
        <v>1689.363091931338</v>
      </c>
      <c r="G60" s="53">
        <f>'低情景（2001-2060, 2020RMB）'!G60*$B$73</f>
        <v>2165.0164621977192</v>
      </c>
      <c r="H60" s="54">
        <f>'低情景（2001-2060, 2020RMB）'!H60*$B$73</f>
        <v>3061.7955148639662</v>
      </c>
      <c r="I60" s="54">
        <f>'低情景（2001-2060, 2020RMB）'!I60*$B$73</f>
        <v>3429.7288409109169</v>
      </c>
      <c r="J60" s="54">
        <f>'低情景（2001-2060, 2020RMB）'!J60*$B$73</f>
        <v>4091.0322632234879</v>
      </c>
      <c r="K60" s="55">
        <f>'低情景（2001-2060, 2020RMB）'!K60*$B$73</f>
        <v>4509.1328253853526</v>
      </c>
      <c r="L60" s="53">
        <f>'低情景（2001-2060, 2020RMB）'!L60*$B$73</f>
        <v>4987.390817657064</v>
      </c>
      <c r="M60" s="54">
        <f>'低情景（2001-2060, 2020RMB）'!M60*$B$73</f>
        <v>5592.9147480115871</v>
      </c>
      <c r="N60" s="54">
        <f>'低情景（2001-2060, 2020RMB）'!N60*$B$73</f>
        <v>6411.0259637493928</v>
      </c>
      <c r="O60" s="54">
        <f>'低情景（2001-2060, 2020RMB）'!O60*$B$73</f>
        <v>7198.2825882291809</v>
      </c>
      <c r="P60" s="55">
        <f>'低情景（2001-2060, 2020RMB）'!P60*$B$73</f>
        <v>8646.4873926158689</v>
      </c>
      <c r="Q60" s="53">
        <f>'低情景（2001-2060, 2020RMB）'!Q60*$B$73</f>
        <v>9077.2806174726575</v>
      </c>
      <c r="R60" s="54">
        <f>'低情景（2001-2060, 2020RMB）'!R60*$B$73</f>
        <v>9413.2889940005916</v>
      </c>
      <c r="S60" s="54">
        <f>'低情景（2001-2060, 2020RMB）'!S60*$B$73</f>
        <v>9899.101919664623</v>
      </c>
      <c r="T60" s="54">
        <f>'低情景（2001-2060, 2020RMB）'!T60*$B$73</f>
        <v>10558.966690894093</v>
      </c>
      <c r="U60" s="54">
        <f>'低情景（2001-2060, 2020RMB）'!U60*$B$73</f>
        <v>11518.040116145148</v>
      </c>
      <c r="V60" s="53">
        <f>'低情景（2001-2060, 2020RMB）'!V60*$B$73</f>
        <v>12010.857614349379</v>
      </c>
      <c r="W60" s="54">
        <f>'低情景（2001-2060, 2020RMB）'!W60*$B$73</f>
        <v>12469.938513456913</v>
      </c>
      <c r="X60" s="100">
        <f>'低情景（2001-2060, 2020RMB）'!X60*$B$73</f>
        <v>12867.211417441495</v>
      </c>
      <c r="Y60" s="100">
        <f>'低情景（2001-2060, 2020RMB）'!Y60*$B$73</f>
        <v>13858.985284347578</v>
      </c>
      <c r="Z60" s="66">
        <f>'低情景（2001-2060, 2020RMB）'!Z60*$B$73</f>
        <v>15124.646630349367</v>
      </c>
      <c r="AA60" s="100">
        <f>'低情景（2001-2060, 2020RMB）'!AA60*$B$73</f>
        <v>16324.196991908839</v>
      </c>
      <c r="AB60" s="100">
        <f>'低情景（2001-2060, 2020RMB）'!AB60*$B$73</f>
        <v>17389.270921674441</v>
      </c>
      <c r="AC60" s="100">
        <f>'低情景（2001-2060, 2020RMB）'!AC60*$B$73</f>
        <v>18346.367692123928</v>
      </c>
      <c r="AD60" s="100">
        <f>'低情景（2001-2060, 2020RMB）'!AD60*$B$73</f>
        <v>19237.746678554595</v>
      </c>
      <c r="AE60" s="100">
        <f>'低情景（2001-2060, 2020RMB）'!AE60*$B$73</f>
        <v>20119.163281080408</v>
      </c>
      <c r="AF60" s="65">
        <f>'低情景（2001-2060, 2020RMB）'!AF60*$B$73</f>
        <v>21045.537477720918</v>
      </c>
      <c r="AG60" s="100">
        <f>'低情景（2001-2060, 2020RMB）'!AG60*$B$73</f>
        <v>22026.910833571161</v>
      </c>
      <c r="AH60" s="100">
        <f>'低情景（2001-2060, 2020RMB）'!AH60*$B$73</f>
        <v>23060.370264514004</v>
      </c>
      <c r="AI60" s="100">
        <f>'低情景（2001-2060, 2020RMB）'!AI60*$B$73</f>
        <v>24142.026001958078</v>
      </c>
      <c r="AJ60" s="66">
        <f>'低情景（2001-2060, 2020RMB）'!AJ60*$B$73</f>
        <v>25266.876038041155</v>
      </c>
      <c r="AK60" s="100">
        <f>'低情景（2001-2060, 2020RMB）'!AK60*$B$73</f>
        <v>26429.506267179855</v>
      </c>
      <c r="AL60" s="100">
        <f>'低情景（2001-2060, 2020RMB）'!AL60*$B$73</f>
        <v>27626.760426153345</v>
      </c>
      <c r="AM60" s="100">
        <f>'低情景（2001-2060, 2020RMB）'!AM60*$B$73</f>
        <v>28855.702485620775</v>
      </c>
      <c r="AN60" s="100">
        <f>'低情景（2001-2060, 2020RMB）'!AN60*$B$73</f>
        <v>30112.824115196021</v>
      </c>
      <c r="AO60" s="100">
        <f>'低情景（2001-2060, 2020RMB）'!AO60*$B$73</f>
        <v>31394.013219035987</v>
      </c>
      <c r="AP60" s="65">
        <f>'低情景（2001-2060, 2020RMB）'!AP60*$B$73</f>
        <v>32694.527620022196</v>
      </c>
      <c r="AQ60" s="100">
        <f>'低情景（2001-2060, 2020RMB）'!AQ60*$B$73</f>
        <v>34008.97519106893</v>
      </c>
      <c r="AR60" s="100">
        <f>'低情景（2001-2060, 2020RMB）'!AR60*$B$73</f>
        <v>35331.301790950034</v>
      </c>
      <c r="AS60" s="100">
        <f>'低情景（2001-2060, 2020RMB）'!AS60*$B$73</f>
        <v>36654.788392052375</v>
      </c>
      <c r="AT60" s="66">
        <f>'低情景（2001-2060, 2020RMB）'!AT60*$B$73</f>
        <v>37972.05878221288</v>
      </c>
      <c r="AU60" s="100">
        <f>'低情景（2001-2060, 2020RMB）'!AU60*$B$73</f>
        <v>39275.099175933894</v>
      </c>
      <c r="AV60" s="100">
        <f>'低情景（2001-2060, 2020RMB）'!AV60*$B$73</f>
        <v>40555.290975863791</v>
      </c>
      <c r="AW60" s="100">
        <f>'低情景（2001-2060, 2020RMB）'!AW60*$B$73</f>
        <v>41803.45777824369</v>
      </c>
      <c r="AX60" s="100">
        <f>'低情景（2001-2060, 2020RMB）'!AX60*$B$73</f>
        <v>43009.927511946698</v>
      </c>
      <c r="AY60" s="100">
        <f>'低情景（2001-2060, 2020RMB）'!AY60*$B$73</f>
        <v>44164.610337199323</v>
      </c>
      <c r="AZ60" s="65">
        <f>'低情景（2001-2060, 2020RMB）'!AZ60*$B$73</f>
        <v>45257.092606395905</v>
      </c>
      <c r="BA60" s="100">
        <f>'低情景（2001-2060, 2020RMB）'!BA60*$B$73</f>
        <v>46276.746807292344</v>
      </c>
      <c r="BB60" s="100">
        <f>'低情景（2001-2060, 2020RMB）'!BB60*$B$73</f>
        <v>47212.856972669411</v>
      </c>
      <c r="BC60" s="100">
        <f>'低情景（2001-2060, 2020RMB）'!BC60*$B$73</f>
        <v>48054.758557640314</v>
      </c>
      <c r="BD60" s="66">
        <f>'低情景（2001-2060, 2020RMB）'!BD60*$B$73</f>
        <v>48791.991266721459</v>
      </c>
      <c r="BE60" s="100">
        <f>'低情景（2001-2060, 2020RMB）'!BE60*$B$73</f>
        <v>49414.462771363578</v>
      </c>
      <c r="BF60" s="100">
        <f>'低情景（2001-2060, 2020RMB）'!BF60*$B$73</f>
        <v>49912.620711826959</v>
      </c>
      <c r="BG60" s="100">
        <f>'低情景（2001-2060, 2020RMB）'!BG60*$B$73</f>
        <v>50277.629844888492</v>
      </c>
      <c r="BH60" s="100">
        <f>'低情景（2001-2060, 2020RMB）'!BH60*$B$73</f>
        <v>50501.550703092485</v>
      </c>
      <c r="BI60" s="66">
        <f>'低情景（2001-2060, 2020RMB）'!BI60*$B$73</f>
        <v>50577.51569598807</v>
      </c>
    </row>
    <row r="61" spans="1:61" x14ac:dyDescent="0.2">
      <c r="A61" s="40" t="s">
        <v>65</v>
      </c>
      <c r="B61" s="53">
        <f>'低情景（2001-2060, 2020RMB）'!B61*$B$73</f>
        <v>1219.0212583278549</v>
      </c>
      <c r="C61" s="54">
        <f>'低情景（2001-2060, 2020RMB）'!C61*$B$73</f>
        <v>1373.1900105983616</v>
      </c>
      <c r="D61" s="54">
        <f>'低情景（2001-2060, 2020RMB）'!D61*$B$73</f>
        <v>1544.1701634192118</v>
      </c>
      <c r="E61" s="54">
        <f>'低情景（2001-2060, 2020RMB）'!E61*$B$73</f>
        <v>1676.9370442829156</v>
      </c>
      <c r="F61" s="55">
        <f>'低情景（2001-2060, 2020RMB）'!F61*$B$73</f>
        <v>1914.2880443395622</v>
      </c>
      <c r="G61" s="53">
        <f>'低情景（2001-2060, 2020RMB）'!G61*$B$73</f>
        <v>2240.6985755238452</v>
      </c>
      <c r="H61" s="54">
        <f>'低情景（2001-2060, 2020RMB）'!H61*$B$73</f>
        <v>2762.4647165029232</v>
      </c>
      <c r="I61" s="54">
        <f>'低情景（2001-2060, 2020RMB）'!I61*$B$73</f>
        <v>2729.5411431597586</v>
      </c>
      <c r="J61" s="54">
        <f>'低情景（2001-2060, 2020RMB）'!J61*$B$73</f>
        <v>3514.7004494341772</v>
      </c>
      <c r="K61" s="55">
        <f>'低情景（2001-2060, 2020RMB）'!K61*$B$73</f>
        <v>4087.449151662021</v>
      </c>
      <c r="L61" s="53">
        <f>'低情景（2001-2060, 2020RMB）'!L61*$B$73</f>
        <v>4506.2057061483838</v>
      </c>
      <c r="M61" s="54">
        <f>'低情景（2001-2060, 2020RMB）'!M61*$B$73</f>
        <v>4876.1561524196823</v>
      </c>
      <c r="N61" s="54">
        <f>'低情景（2001-2060, 2020RMB）'!N61*$B$73</f>
        <v>5486.7901884874836</v>
      </c>
      <c r="O61" s="54">
        <f>'低情景（2001-2060, 2020RMB）'!O61*$B$73</f>
        <v>5851.371938180193</v>
      </c>
      <c r="P61" s="55">
        <f>'低情景（2001-2060, 2020RMB）'!P61*$B$73</f>
        <v>6538.4570630046546</v>
      </c>
      <c r="Q61" s="53">
        <f>'低情景（2001-2060, 2020RMB）'!Q61*$B$73</f>
        <v>7564.3096872579927</v>
      </c>
      <c r="R61" s="54">
        <f>'低情景（2001-2060, 2020RMB）'!R61*$B$73</f>
        <v>8287.0354913464689</v>
      </c>
      <c r="S61" s="54">
        <f>'低情景（2001-2060, 2020RMB）'!S61*$B$73</f>
        <v>9059.7216461973221</v>
      </c>
      <c r="T61" s="54">
        <f>'低情景（2001-2060, 2020RMB）'!T61*$B$73</f>
        <v>9754.9959835948321</v>
      </c>
      <c r="U61" s="54">
        <f>'低情景（2001-2060, 2020RMB）'!U61*$B$73</f>
        <v>10114.073347389278</v>
      </c>
      <c r="V61" s="53">
        <f>'低情景（2001-2060, 2020RMB）'!V61*$B$73</f>
        <v>10213.975076695173</v>
      </c>
      <c r="W61" s="54">
        <f>'低情景（2001-2060, 2020RMB）'!W61*$B$73</f>
        <v>9508.7032670198314</v>
      </c>
      <c r="X61" s="100">
        <f>'低情景（2001-2060, 2020RMB）'!X61*$B$73</f>
        <v>9764.95004100597</v>
      </c>
      <c r="Y61" s="100">
        <f>'低情景（2001-2060, 2020RMB）'!Y61*$B$73</f>
        <v>10399.885423559386</v>
      </c>
      <c r="Z61" s="66">
        <f>'低情景（2001-2060, 2020RMB）'!Z61*$B$73</f>
        <v>11201.221519190598</v>
      </c>
      <c r="AA61" s="100">
        <f>'低情景（2001-2060, 2020RMB）'!AA61*$B$73</f>
        <v>11953.107588306051</v>
      </c>
      <c r="AB61" s="100">
        <f>'低情景（2001-2060, 2020RMB）'!AB61*$B$73</f>
        <v>12615.44014978815</v>
      </c>
      <c r="AC61" s="100">
        <f>'低情景（2001-2060, 2020RMB）'!AC61*$B$73</f>
        <v>13206.552214403599</v>
      </c>
      <c r="AD61" s="100">
        <f>'低情景（2001-2060, 2020RMB）'!AD61*$B$73</f>
        <v>13753.121947641814</v>
      </c>
      <c r="AE61" s="100">
        <f>'低情景（2001-2060, 2020RMB）'!AE61*$B$73</f>
        <v>14288.849452054459</v>
      </c>
      <c r="AF61" s="65">
        <f>'低情景（2001-2060, 2020RMB）'!AF61*$B$73</f>
        <v>14846.080986006478</v>
      </c>
      <c r="AG61" s="100">
        <f>'低情景（2001-2060, 2020RMB）'!AG61*$B$73</f>
        <v>15430.501195903111</v>
      </c>
      <c r="AH61" s="100">
        <f>'低情景（2001-2060, 2020RMB）'!AH61*$B$73</f>
        <v>16040.284591151672</v>
      </c>
      <c r="AI61" s="100">
        <f>'低情景（2001-2060, 2020RMB）'!AI61*$B$73</f>
        <v>16673.167879006021</v>
      </c>
      <c r="AJ61" s="66">
        <f>'低情景（2001-2060, 2020RMB）'!AJ61*$B$73</f>
        <v>17326.401766111743</v>
      </c>
      <c r="AK61" s="100">
        <f>'低情景（2001-2060, 2020RMB）'!AK61*$B$73</f>
        <v>17997.073281585341</v>
      </c>
      <c r="AL61" s="100">
        <f>'低情景（2001-2060, 2020RMB）'!AL61*$B$73</f>
        <v>18683.279101093736</v>
      </c>
      <c r="AM61" s="100">
        <f>'低情景（2001-2060, 2020RMB）'!AM61*$B$73</f>
        <v>19383.194388266118</v>
      </c>
      <c r="AN61" s="100">
        <f>'低情景（2001-2060, 2020RMB）'!AN61*$B$73</f>
        <v>20094.719802462845</v>
      </c>
      <c r="AO61" s="100">
        <f>'低情景（2001-2060, 2020RMB）'!AO61*$B$73</f>
        <v>20815.47057759891</v>
      </c>
      <c r="AP61" s="65">
        <f>'低情景（2001-2060, 2020RMB）'!AP61*$B$73</f>
        <v>21542.76817992032</v>
      </c>
      <c r="AQ61" s="100">
        <f>'低情景（2001-2060, 2020RMB）'!AQ61*$B$73</f>
        <v>22273.635050824432</v>
      </c>
      <c r="AR61" s="100">
        <f>'低情景（2001-2060, 2020RMB）'!AR61*$B$73</f>
        <v>23004.792953428976</v>
      </c>
      <c r="AS61" s="100">
        <f>'低情景（2001-2060, 2020RMB）'!AS61*$B$73</f>
        <v>23732.665443021211</v>
      </c>
      <c r="AT61" s="66">
        <f>'低情景（2001-2060, 2020RMB）'!AT61*$B$73</f>
        <v>24453.384969749772</v>
      </c>
      <c r="AU61" s="100">
        <f>'低情景（2001-2060, 2020RMB）'!AU61*$B$73</f>
        <v>25162.805095040902</v>
      </c>
      <c r="AV61" s="100">
        <f>'低情景（2001-2060, 2020RMB）'!AV61*$B$73</f>
        <v>25856.518259454911</v>
      </c>
      <c r="AW61" s="100">
        <f>'低情景（2001-2060, 2020RMB）'!AW61*$B$73</f>
        <v>26529.879477569157</v>
      </c>
      <c r="AX61" s="100">
        <f>'低情景（2001-2060, 2020RMB）'!AX61*$B$73</f>
        <v>27178.036253863327</v>
      </c>
      <c r="AY61" s="100">
        <f>'低情景（2001-2060, 2020RMB）'!AY61*$B$73</f>
        <v>27795.96491187319</v>
      </c>
      <c r="AZ61" s="65">
        <f>'低情景（2001-2060, 2020RMB）'!AZ61*$B$73</f>
        <v>28378.513407078855</v>
      </c>
      <c r="BA61" s="100">
        <f>'低情景（2001-2060, 2020RMB）'!BA61*$B$73</f>
        <v>28920.450552798084</v>
      </c>
      <c r="BB61" s="100">
        <f>'低情景（2001-2060, 2020RMB）'!BB61*$B$73</f>
        <v>29416.521429331136</v>
      </c>
      <c r="BC61" s="100">
        <f>'低情景（2001-2060, 2020RMB）'!BC61*$B$73</f>
        <v>29861.508572170769</v>
      </c>
      <c r="BD61" s="66">
        <f>'低情景（2001-2060, 2020RMB）'!BD61*$B$73</f>
        <v>30250.298348655557</v>
      </c>
      <c r="BE61" s="100">
        <f>'低情景（2001-2060, 2020RMB）'!BE61*$B$73</f>
        <v>30577.951738387335</v>
      </c>
      <c r="BF61" s="100">
        <f>'低情景（2001-2060, 2020RMB）'!BF61*$B$73</f>
        <v>30839.778536353559</v>
      </c>
      <c r="BG61" s="100">
        <f>'低情景（2001-2060, 2020RMB）'!BG61*$B$73</f>
        <v>31031.413805217282</v>
      </c>
      <c r="BH61" s="100">
        <f>'低情景（2001-2060, 2020RMB）'!BH61*$B$73</f>
        <v>31148.895221592182</v>
      </c>
      <c r="BI61" s="66">
        <f>'低情景（2001-2060, 2020RMB）'!BI61*$B$73</f>
        <v>31188.739797835853</v>
      </c>
    </row>
    <row r="62" spans="1:61" x14ac:dyDescent="0.2">
      <c r="A62" s="64" t="s">
        <v>125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'低情景（2001-2060, 2020RMB）'!K62*$B$73</f>
        <v>1585.7513991664366</v>
      </c>
      <c r="L62" s="53">
        <f>'低情景（2001-2060, 2020RMB）'!L62*$B$73</f>
        <v>1671.5039059749345</v>
      </c>
      <c r="M62" s="54">
        <f>'低情景（2001-2060, 2020RMB）'!M62*$B$73</f>
        <v>1891.4669953846324</v>
      </c>
      <c r="N62" s="54">
        <f>'低情景（2001-2060, 2020RMB）'!N62*$B$73</f>
        <v>2131.6109396293364</v>
      </c>
      <c r="O62" s="54">
        <f>'低情景（2001-2060, 2020RMB）'!O62*$B$73</f>
        <v>2376.8125815727003</v>
      </c>
      <c r="P62" s="55">
        <f>'低情景（2001-2060, 2020RMB）'!P62*$B$73</f>
        <v>2690.2189769585975</v>
      </c>
      <c r="Q62" s="53">
        <f>'低情景（2001-2060, 2020RMB）'!Q62*$B$73</f>
        <v>3046.3628656207311</v>
      </c>
      <c r="R62" s="54">
        <f>'低情景（2001-2060, 2020RMB）'!R62*$B$73</f>
        <v>3456.2799865101592</v>
      </c>
      <c r="S62" s="54">
        <f>'低情景（2001-2060, 2020RMB）'!S62*$B$73</f>
        <v>4028.2486409020134</v>
      </c>
      <c r="T62" s="54">
        <f>'低情景（2001-2060, 2020RMB）'!T62*$B$73</f>
        <v>4624.0016989898741</v>
      </c>
      <c r="U62" s="54">
        <f>'低情景（2001-2060, 2020RMB）'!U62*$B$73</f>
        <v>5267.9884522758539</v>
      </c>
      <c r="V62" s="65">
        <f>'低情景（2001-2060, 2020RMB）'!V62*$B$73</f>
        <v>5624.0165034330857</v>
      </c>
      <c r="W62" s="100">
        <f>'低情景（2001-2060, 2020RMB）'!W62*$B$73</f>
        <v>5797.9897714259087</v>
      </c>
      <c r="X62" s="100">
        <f>'低情景（2001-2060, 2020RMB）'!X62*$B$73</f>
        <v>6099.0251629861223</v>
      </c>
      <c r="Y62" s="100">
        <f>'低情景（2001-2060, 2020RMB）'!Y62*$B$73</f>
        <v>6874.6100077073261</v>
      </c>
      <c r="Z62" s="66">
        <f>'低情景（2001-2060, 2020RMB）'!Z62*$B$73</f>
        <v>7912.2211440411756</v>
      </c>
      <c r="AA62" s="100">
        <f>'低情景（2001-2060, 2020RMB）'!AA62*$B$73</f>
        <v>8940.9762259135296</v>
      </c>
      <c r="AB62" s="100">
        <f>'低情景（2001-2060, 2020RMB）'!AB62*$B$73</f>
        <v>9888.7806115220737</v>
      </c>
      <c r="AC62" s="100">
        <f>'低情景（2001-2060, 2020RMB）'!AC62*$B$73</f>
        <v>10767.684977543948</v>
      </c>
      <c r="AD62" s="100">
        <f>'低情景（2001-2060, 2020RMB）'!AD62*$B$73</f>
        <v>11611.123826462705</v>
      </c>
      <c r="AE62" s="100">
        <f>'低情景（2001-2060, 2020RMB）'!AE62*$B$73</f>
        <v>12472.370594204813</v>
      </c>
      <c r="AF62" s="65">
        <f>'低情景（2001-2060, 2020RMB）'!AF62*$B$73</f>
        <v>13409.982935300408</v>
      </c>
      <c r="AG62" s="100">
        <f>'低情景（2001-2060, 2020RMB）'!AG62*$B$73</f>
        <v>14438.364680547804</v>
      </c>
      <c r="AH62" s="100">
        <f>'低情景（2001-2060, 2020RMB）'!AH62*$B$73</f>
        <v>15558.064288327185</v>
      </c>
      <c r="AI62" s="100">
        <f>'低情景（2001-2060, 2020RMB）'!AI62*$B$73</f>
        <v>16767.877771453528</v>
      </c>
      <c r="AJ62" s="66">
        <f>'低情景（2001-2060, 2020RMB）'!AJ62*$B$73</f>
        <v>18064.370426924965</v>
      </c>
      <c r="AK62" s="100">
        <f>'低情景（2001-2060, 2020RMB）'!AK62*$B$73</f>
        <v>19442.830069463093</v>
      </c>
      <c r="AL62" s="100">
        <f>'低情景（2001-2060, 2020RMB）'!AL62*$B$73</f>
        <v>20901.999974928345</v>
      </c>
      <c r="AM62" s="100">
        <f>'低情景（2001-2060, 2020RMB）'!AM62*$B$73</f>
        <v>22440.897755162852</v>
      </c>
      <c r="AN62" s="100">
        <f>'低情景（2001-2060, 2020RMB）'!AN62*$B$73</f>
        <v>24057.414018567873</v>
      </c>
      <c r="AO62" s="100">
        <f>'低情景（2001-2060, 2020RMB）'!AO62*$B$73</f>
        <v>25748.165867266969</v>
      </c>
      <c r="AP62" s="65">
        <f>'低情景（2001-2060, 2020RMB）'!AP62*$B$73</f>
        <v>27508.353965410617</v>
      </c>
      <c r="AQ62" s="100">
        <f>'低情景（2001-2060, 2020RMB）'!AQ62*$B$73</f>
        <v>29331.628063220203</v>
      </c>
      <c r="AR62" s="100">
        <f>'低情景（2001-2060, 2020RMB）'!AR62*$B$73</f>
        <v>31209.966573572856</v>
      </c>
      <c r="AS62" s="100">
        <f>'低情景（2001-2060, 2020RMB）'!AS62*$B$73</f>
        <v>33133.576429624882</v>
      </c>
      <c r="AT62" s="66">
        <f>'低情景（2001-2060, 2020RMB）'!AT62*$B$73</f>
        <v>35090.819953007398</v>
      </c>
      <c r="AU62" s="100">
        <f>'低情景（2001-2060, 2020RMB）'!AU62*$B$73</f>
        <v>37068.175777447032</v>
      </c>
      <c r="AV62" s="100">
        <f>'低情景（2001-2060, 2020RMB）'!AV62*$B$73</f>
        <v>39050.240944537589</v>
      </c>
      <c r="AW62" s="100">
        <f>'低情景（2001-2060, 2020RMB）'!AW62*$B$73</f>
        <v>41019.781059589841</v>
      </c>
      <c r="AX62" s="100">
        <f>'低情景（2001-2060, 2020RMB）'!AX62*$B$73</f>
        <v>42957.834813081892</v>
      </c>
      <c r="AY62" s="100">
        <f>'低情景（2001-2060, 2020RMB）'!AY62*$B$73</f>
        <v>44843.878193207864</v>
      </c>
      <c r="AZ62" s="65">
        <f>'低情景（2001-2060, 2020RMB）'!AZ62*$B$73</f>
        <v>46656.052307316924</v>
      </c>
      <c r="BA62" s="100">
        <f>'低情景（2001-2060, 2020RMB）'!BA62*$B$73</f>
        <v>48371.456883806495</v>
      </c>
      <c r="BB62" s="100">
        <f>'低情景（2001-2060, 2020RMB）'!BB62*$B$73</f>
        <v>49966.509254773206</v>
      </c>
      <c r="BC62" s="100">
        <f>'低情景（2001-2060, 2020RMB）'!BC62*$B$73</f>
        <v>51417.365965680474</v>
      </c>
      <c r="BD62" s="66">
        <f>'低情景（2001-2060, 2020RMB）'!BD62*$B$73</f>
        <v>52700.401195759136</v>
      </c>
      <c r="BE62" s="100">
        <f>'低情景（2001-2060, 2020RMB）'!BE62*$B$73</f>
        <v>53792.733009645759</v>
      </c>
      <c r="BF62" s="100">
        <f>'低情景（2001-2060, 2020RMB）'!BF62*$B$73</f>
        <v>54672.785237497068</v>
      </c>
      <c r="BG62" s="100">
        <f>'低情景（2001-2060, 2020RMB）'!BG62*$B$73</f>
        <v>55320.869667372142</v>
      </c>
      <c r="BH62" s="100">
        <f>'低情景（2001-2060, 2020RMB）'!BH62*$B$73</f>
        <v>55719.770422645313</v>
      </c>
      <c r="BI62" s="66">
        <f>'低情景（2001-2060, 2020RMB）'!BI62*$B$73</f>
        <v>55855.310094276894</v>
      </c>
    </row>
    <row r="63" spans="1:61" x14ac:dyDescent="0.2">
      <c r="A63" s="64" t="s">
        <v>108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'低情景（2001-2060, 2020RMB）'!K63*$B$73</f>
        <v>1272.1126675656094</v>
      </c>
      <c r="L63" s="53">
        <f>'低情景（2001-2060, 2020RMB）'!L63*$B$73</f>
        <v>1484.2204642935185</v>
      </c>
      <c r="M63" s="54">
        <f>'低情景（2001-2060, 2020RMB）'!M63*$B$73</f>
        <v>1726.3538998843667</v>
      </c>
      <c r="N63" s="54">
        <f>'低情景（2001-2060, 2020RMB）'!N63*$B$73</f>
        <v>2003.5562331895542</v>
      </c>
      <c r="O63" s="54">
        <f>'低情景（2001-2060, 2020RMB）'!O63*$B$73</f>
        <v>2373.8474423522207</v>
      </c>
      <c r="P63" s="55">
        <f>'低情景（2001-2060, 2020RMB）'!P63*$B$73</f>
        <v>2778.204593732185</v>
      </c>
      <c r="Q63" s="53">
        <f>'低情景（2001-2060, 2020RMB）'!Q63*$B$73</f>
        <v>3258.9744430211772</v>
      </c>
      <c r="R63" s="54">
        <f>'低情景（2001-2060, 2020RMB）'!R63*$B$73</f>
        <v>3668.8633655089989</v>
      </c>
      <c r="S63" s="54">
        <f>'低情景（2001-2060, 2020RMB）'!S63*$B$73</f>
        <v>4131.290830369463</v>
      </c>
      <c r="T63" s="54">
        <f>'低情景（2001-2060, 2020RMB）'!T63*$B$73</f>
        <v>4519.6176142535451</v>
      </c>
      <c r="U63" s="54">
        <f>'低情景（2001-2060, 2020RMB）'!U63*$B$73</f>
        <v>4472.2961678562579</v>
      </c>
      <c r="V63" s="65">
        <f>'低情景（2001-2060, 2020RMB）'!V63*$B$73</f>
        <v>4774.5487075617966</v>
      </c>
      <c r="W63" s="100">
        <f>'低情景（2001-2060, 2020RMB）'!W63*$B$73</f>
        <v>4922.2445475968289</v>
      </c>
      <c r="X63" s="100">
        <f>'低情景（2001-2060, 2020RMB）'!X63*$B$73</f>
        <v>5108.6116046036141</v>
      </c>
      <c r="Y63" s="100">
        <f>'低情景（2001-2060, 2020RMB）'!Y63*$B$73</f>
        <v>5578.2328349788286</v>
      </c>
      <c r="Z63" s="66">
        <f>'低情景（2001-2060, 2020RMB）'!Z63*$B$73</f>
        <v>6185.9502904416058</v>
      </c>
      <c r="AA63" s="100">
        <f>'低情景（2001-2060, 2020RMB）'!AA63*$B$73</f>
        <v>6769.4796375941914</v>
      </c>
      <c r="AB63" s="100">
        <f>'低情景（2001-2060, 2020RMB）'!AB63*$B$73</f>
        <v>7293.071499441593</v>
      </c>
      <c r="AC63" s="100">
        <f>'低情景（2001-2060, 2020RMB）'!AC63*$B$73</f>
        <v>7767.8402757468075</v>
      </c>
      <c r="AD63" s="100">
        <f>'低情景（2001-2060, 2020RMB）'!AD63*$B$73</f>
        <v>8213.9686144564221</v>
      </c>
      <c r="AE63" s="100">
        <f>'低情景（2001-2060, 2020RMB）'!AE63*$B$73</f>
        <v>8659.5840883692799</v>
      </c>
      <c r="AF63" s="65">
        <f>'低情景（2001-2060, 2020RMB）'!AF63*$B$73</f>
        <v>9133.3090414272574</v>
      </c>
      <c r="AG63" s="100">
        <f>'低情景（2001-2060, 2020RMB）'!AG63*$B$73</f>
        <v>9640.7891146416769</v>
      </c>
      <c r="AH63" s="100">
        <f>'低情景（2001-2060, 2020RMB）'!AH63*$B$73</f>
        <v>10180.851114304553</v>
      </c>
      <c r="AI63" s="100">
        <f>'低情景（2001-2060, 2020RMB）'!AI63*$B$73</f>
        <v>10751.682351707264</v>
      </c>
      <c r="AJ63" s="66">
        <f>'低情景（2001-2060, 2020RMB）'!AJ63*$B$73</f>
        <v>11350.718720681212</v>
      </c>
      <c r="AK63" s="100">
        <f>'低情景（2001-2060, 2020RMB）'!AK63*$B$73</f>
        <v>11975.069148130469</v>
      </c>
      <c r="AL63" s="100">
        <f>'低情景（2001-2060, 2020RMB）'!AL63*$B$73</f>
        <v>12623.246099093656</v>
      </c>
      <c r="AM63" s="100">
        <f>'低情景（2001-2060, 2020RMB）'!AM63*$B$73</f>
        <v>13293.90009146593</v>
      </c>
      <c r="AN63" s="100">
        <f>'低情景（2001-2060, 2020RMB）'!AN63*$B$73</f>
        <v>13985.310243281625</v>
      </c>
      <c r="AO63" s="100">
        <f>'低情景（2001-2060, 2020RMB）'!AO63*$B$73</f>
        <v>14695.356403614374</v>
      </c>
      <c r="AP63" s="65">
        <f>'低情景（2001-2060, 2020RMB）'!AP63*$B$73</f>
        <v>15421.494266341197</v>
      </c>
      <c r="AQ63" s="100">
        <f>'低情景（2001-2060, 2020RMB）'!AQ63*$B$73</f>
        <v>16160.734520011703</v>
      </c>
      <c r="AR63" s="100">
        <f>'低情景（2001-2060, 2020RMB）'!AR63*$B$73</f>
        <v>16909.627163122183</v>
      </c>
      <c r="AS63" s="100">
        <f>'低情景（2001-2060, 2020RMB）'!AS63*$B$73</f>
        <v>17664.252167380997</v>
      </c>
      <c r="AT63" s="66">
        <f>'低情景（2001-2060, 2020RMB）'!AT63*$B$73</f>
        <v>18420.217695408664</v>
      </c>
      <c r="AU63" s="100">
        <f>'低情景（2001-2060, 2020RMB）'!AU63*$B$73</f>
        <v>19172.667066982132</v>
      </c>
      <c r="AV63" s="100">
        <f>'低情景（2001-2060, 2020RMB）'!AV63*$B$73</f>
        <v>19916.295612824542</v>
      </c>
      <c r="AW63" s="100">
        <f>'低情景（2001-2060, 2020RMB）'!AW63*$B$73</f>
        <v>20645.378451060151</v>
      </c>
      <c r="AX63" s="100">
        <f>'低情景（2001-2060, 2020RMB）'!AX63*$B$73</f>
        <v>21353.8100637932</v>
      </c>
      <c r="AY63" s="100">
        <f>'低情景（2001-2060, 2020RMB）'!AY63*$B$73</f>
        <v>22035.15633628891</v>
      </c>
      <c r="AZ63" s="65">
        <f>'低情景（2001-2060, 2020RMB）'!AZ63*$B$73</f>
        <v>22682.719447375723</v>
      </c>
      <c r="BA63" s="100">
        <f>'低情景（2001-2060, 2020RMB）'!BA63*$B$73</f>
        <v>23289.615667810678</v>
      </c>
      <c r="BB63" s="100">
        <f>'低情景（2001-2060, 2020RMB）'!BB63*$B$73</f>
        <v>23848.865737228396</v>
      </c>
      <c r="BC63" s="100">
        <f>'低情景（2001-2060, 2020RMB）'!BC63*$B$73</f>
        <v>24353.497056942131</v>
      </c>
      <c r="BD63" s="66">
        <f>'低情景（2001-2060, 2020RMB）'!BD63*$B$73</f>
        <v>24796.656465803651</v>
      </c>
      <c r="BE63" s="100">
        <f>'低情景（2001-2060, 2020RMB）'!BE63*$B$73</f>
        <v>25171.731873662582</v>
      </c>
      <c r="BF63" s="100">
        <f>'低情景（2001-2060, 2020RMB）'!BF63*$B$73</f>
        <v>25472.480529276883</v>
      </c>
      <c r="BG63" s="100">
        <f>'低情景（2001-2060, 2020RMB）'!BG63*$B$73</f>
        <v>25693.161217508685</v>
      </c>
      <c r="BH63" s="100">
        <f>'低情景（2001-2060, 2020RMB）'!BH63*$B$73</f>
        <v>25828.667237513826</v>
      </c>
      <c r="BI63" s="66">
        <f>'低情景（2001-2060, 2020RMB）'!BI63*$B$73</f>
        <v>25874.656634258703</v>
      </c>
    </row>
    <row r="64" spans="1:61" x14ac:dyDescent="0.2">
      <c r="A64" s="64" t="s">
        <v>126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'低情景（2001-2060, 2020RMB）'!K64*$B$73</f>
        <v>1132.7196227092165</v>
      </c>
      <c r="L64" s="53">
        <f>'低情景（2001-2060, 2020RMB）'!L64*$B$73</f>
        <v>1288.6969404733388</v>
      </c>
      <c r="M64" s="54">
        <f>'低情景（2001-2060, 2020RMB）'!M64*$B$73</f>
        <v>1499.4006937098445</v>
      </c>
      <c r="N64" s="54">
        <f>'低情景（2001-2060, 2020RMB）'!N64*$B$73</f>
        <v>1711.4120271908421</v>
      </c>
      <c r="O64" s="54">
        <f>'低情景（2001-2060, 2020RMB）'!O64*$B$73</f>
        <v>1916.7397365131933</v>
      </c>
      <c r="P64" s="55">
        <f>'低情景（2001-2060, 2020RMB）'!P64*$B$73</f>
        <v>2132.7873228454646</v>
      </c>
      <c r="Q64" s="53">
        <f>'低情景（2001-2060, 2020RMB）'!Q64*$B$73</f>
        <v>2330.3561016859712</v>
      </c>
      <c r="R64" s="54">
        <f>'低情景（2001-2060, 2020RMB）'!R64*$B$73</f>
        <v>2532.4045831883782</v>
      </c>
      <c r="S64" s="54">
        <f>'低情景（2001-2060, 2020RMB）'!S64*$B$73</f>
        <v>2828.4450138267316</v>
      </c>
      <c r="T64" s="54">
        <f>'低情景（2001-2060, 2020RMB）'!T64*$B$73</f>
        <v>3132.9488568587681</v>
      </c>
      <c r="U64" s="54">
        <f>'低情景（2001-2060, 2020RMB）'!U64*$B$73</f>
        <v>3328.8079085503055</v>
      </c>
      <c r="V64" s="65">
        <f>'低情景（2001-2060, 2020RMB）'!V64*$B$73</f>
        <v>3553.7797366198879</v>
      </c>
      <c r="W64" s="100">
        <f>'低情景（2001-2060, 2020RMB）'!W64*$B$73</f>
        <v>3663.7123220113112</v>
      </c>
      <c r="X64" s="100">
        <f>'低情景（2001-2060, 2020RMB）'!X64*$B$73</f>
        <v>3810.6221542609123</v>
      </c>
      <c r="Y64" s="100">
        <f>'低情景（2001-2060, 2020RMB）'!Y64*$B$73</f>
        <v>4182.1171574261944</v>
      </c>
      <c r="Z64" s="66">
        <f>'低情景（2001-2060, 2020RMB）'!Z64*$B$73</f>
        <v>4665.3839734297653</v>
      </c>
      <c r="AA64" s="100">
        <f>'低情景（2001-2060, 2020RMB）'!AA64*$B$73</f>
        <v>5131.7371610239607</v>
      </c>
      <c r="AB64" s="100">
        <f>'低情景（2001-2060, 2020RMB）'!AB64*$B$73</f>
        <v>5551.8971047139903</v>
      </c>
      <c r="AC64" s="100">
        <f>'低情景（2001-2060, 2020RMB）'!AC64*$B$73</f>
        <v>5934.2030142539561</v>
      </c>
      <c r="AD64" s="100">
        <f>'低情景（2001-2060, 2020RMB）'!AD64*$B$73</f>
        <v>6294.6468875839619</v>
      </c>
      <c r="AE64" s="100">
        <f>'低情景（2001-2060, 2020RMB）'!AE64*$B$73</f>
        <v>6655.9847852495395</v>
      </c>
      <c r="AF64" s="65">
        <f>'低情景（2001-2060, 2020RMB）'!AF64*$B$73</f>
        <v>7041.6583442040937</v>
      </c>
      <c r="AG64" s="100">
        <f>'低情景（2001-2060, 2020RMB）'!AG64*$B$73</f>
        <v>7456.4448399985813</v>
      </c>
      <c r="AH64" s="100">
        <f>'低情景（2001-2060, 2020RMB）'!AH64*$B$73</f>
        <v>7899.5283316937002</v>
      </c>
      <c r="AI64" s="100">
        <f>'低情景（2001-2060, 2020RMB）'!AI64*$B$73</f>
        <v>8369.533755780325</v>
      </c>
      <c r="AJ64" s="66">
        <f>'低情景（2001-2060, 2020RMB）'!AJ64*$B$73</f>
        <v>8864.421189251334</v>
      </c>
      <c r="AK64" s="100">
        <f>'低情景（2001-2060, 2020RMB）'!AK64*$B$73</f>
        <v>9381.8453172392437</v>
      </c>
      <c r="AL64" s="100">
        <f>'低情景（2001-2060, 2020RMB）'!AL64*$B$73</f>
        <v>9920.6617915865299</v>
      </c>
      <c r="AM64" s="100">
        <f>'低情景（2001-2060, 2020RMB）'!AM64*$B$73</f>
        <v>10479.841814731964</v>
      </c>
      <c r="AN64" s="100">
        <f>'低情景（2001-2060, 2020RMB）'!AN64*$B$73</f>
        <v>11058.029239338992</v>
      </c>
      <c r="AO64" s="100">
        <f>'低情景（2001-2060, 2020RMB）'!AO64*$B$73</f>
        <v>11653.51341141884</v>
      </c>
      <c r="AP64" s="65">
        <f>'低情景（2001-2060, 2020RMB）'!AP64*$B$73</f>
        <v>12264.204475750599</v>
      </c>
      <c r="AQ64" s="100">
        <f>'低情景（2001-2060, 2020RMB）'!AQ64*$B$73</f>
        <v>12887.61214501896</v>
      </c>
      <c r="AR64" s="100">
        <f>'低情景（2001-2060, 2020RMB）'!AR64*$B$73</f>
        <v>13520.829017026279</v>
      </c>
      <c r="AS64" s="100">
        <f>'低情景（2001-2060, 2020RMB）'!AS64*$B$73</f>
        <v>14160.519586052606</v>
      </c>
      <c r="AT64" s="66">
        <f>'低情景（2001-2060, 2020RMB）'!AT64*$B$73</f>
        <v>14802.916128060762</v>
      </c>
      <c r="AU64" s="100">
        <f>'低情景（2001-2060, 2020RMB）'!AU64*$B$73</f>
        <v>15443.822637882877</v>
      </c>
      <c r="AV64" s="100">
        <f>'低情景（2001-2060, 2020RMB）'!AV64*$B$73</f>
        <v>16078.627952815777</v>
      </c>
      <c r="AW64" s="100">
        <f>'低情景（2001-2060, 2020RMB）'!AW64*$B$73</f>
        <v>16702.32910473684</v>
      </c>
      <c r="AX64" s="100">
        <f>'低情景（2001-2060, 2020RMB）'!AX64*$B$73</f>
        <v>17309.565796451148</v>
      </c>
      <c r="AY64" s="100">
        <f>'低情景（2001-2060, 2020RMB）'!AY64*$B$73</f>
        <v>17894.666693488449</v>
      </c>
      <c r="AZ64" s="65">
        <f>'低情景（2001-2060, 2020RMB）'!AZ64*$B$73</f>
        <v>18451.707957999693</v>
      </c>
      <c r="BA64" s="100">
        <f>'低情景（2001-2060, 2020RMB）'!BA64*$B$73</f>
        <v>18974.584127310674</v>
      </c>
      <c r="BB64" s="100">
        <f>'低情景（2001-2060, 2020RMB）'!BB64*$B$73</f>
        <v>19457.091059660968</v>
      </c>
      <c r="BC64" s="100">
        <f>'低情景（2001-2060, 2020RMB）'!BC64*$B$73</f>
        <v>19893.020240718895</v>
      </c>
      <c r="BD64" s="66">
        <f>'低情景（2001-2060, 2020RMB）'!BD64*$B$73</f>
        <v>20276.263277360358</v>
      </c>
      <c r="BE64" s="100">
        <f>'低情景（2001-2060, 2020RMB）'!BE64*$B$73</f>
        <v>20600.924914492902</v>
      </c>
      <c r="BF64" s="100">
        <f>'低情景（2001-2060, 2020RMB）'!BF64*$B$73</f>
        <v>20861.442414652414</v>
      </c>
      <c r="BG64" s="100">
        <f>'低情景（2001-2060, 2020RMB）'!BG64*$B$73</f>
        <v>21052.708660268116</v>
      </c>
      <c r="BH64" s="100">
        <f>'低情景（2001-2060, 2020RMB）'!BH64*$B$73</f>
        <v>21170.195899103353</v>
      </c>
      <c r="BI64" s="66">
        <f>'低情景（2001-2060, 2020RMB）'!BI64*$B$73</f>
        <v>21210.076680336846</v>
      </c>
    </row>
    <row r="65" spans="1:61" x14ac:dyDescent="0.2">
      <c r="A65" s="64" t="s">
        <v>110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'低情景（2001-2060, 2020RMB）'!K65*$B$73</f>
        <v>356.60438163072968</v>
      </c>
      <c r="L65" s="53">
        <f>'低情景（2001-2060, 2020RMB）'!L65*$B$73</f>
        <v>405.40230884666897</v>
      </c>
      <c r="M65" s="54">
        <f>'低情景（2001-2060, 2020RMB）'!M65*$B$73</f>
        <v>479.60969937544712</v>
      </c>
      <c r="N65" s="54">
        <f>'低情景（2001-2060, 2020RMB）'!N65*$B$73</f>
        <v>569.02679991809589</v>
      </c>
      <c r="O65" s="54">
        <f>'低情景（2001-2060, 2020RMB）'!O65*$B$73</f>
        <v>605.45684735691282</v>
      </c>
      <c r="P65" s="55">
        <f>'低情景（2001-2060, 2020RMB）'!P65*$B$73</f>
        <v>634.06775599831394</v>
      </c>
      <c r="Q65" s="53">
        <f>'低情景（2001-2060, 2020RMB）'!Q65*$B$73</f>
        <v>659.19428618581878</v>
      </c>
      <c r="R65" s="54">
        <f>'低情景（2001-2060, 2020RMB）'!R65*$B$73</f>
        <v>668.14822465177554</v>
      </c>
      <c r="S65" s="54">
        <f>'低情景（2001-2060, 2020RMB）'!S65*$B$73</f>
        <v>714.43986631982693</v>
      </c>
      <c r="T65" s="54">
        <f>'低情景（2001-2060, 2020RMB）'!T65*$B$73</f>
        <v>811.65618979178566</v>
      </c>
      <c r="U65" s="54">
        <f>'低情景（2001-2060, 2020RMB）'!U65*$B$73</f>
        <v>807.62112573020568</v>
      </c>
      <c r="V65" s="65">
        <f>'低情景（2001-2060, 2020RMB）'!V65*$B$73</f>
        <v>862.20282765912987</v>
      </c>
      <c r="W65" s="100">
        <f>'低情景（2001-2060, 2020RMB）'!W65*$B$73</f>
        <v>888.87420095772279</v>
      </c>
      <c r="X65" s="100">
        <f>'低情景（2001-2060, 2020RMB）'!X65*$B$73</f>
        <v>916.2617767779202</v>
      </c>
      <c r="Y65" s="100">
        <f>'低情景（2001-2060, 2020RMB）'!Y65*$B$73</f>
        <v>984.52356089036732</v>
      </c>
      <c r="Z65" s="66">
        <f>'低情景（2001-2060, 2020RMB）'!Z65*$B$73</f>
        <v>1071.4281231694467</v>
      </c>
      <c r="AA65" s="100">
        <f>'低情景（2001-2060, 2020RMB）'!AA65*$B$73</f>
        <v>1153.6122819963955</v>
      </c>
      <c r="AB65" s="100">
        <f>'低情景（2001-2060, 2020RMB）'!AB65*$B$73</f>
        <v>1226.455397858188</v>
      </c>
      <c r="AC65" s="100">
        <f>'低情景（2001-2060, 2020RMB）'!AC65*$B$73</f>
        <v>1291.8148471175871</v>
      </c>
      <c r="AD65" s="100">
        <f>'低情景（2001-2060, 2020RMB）'!AD65*$B$73</f>
        <v>1352.5925025052859</v>
      </c>
      <c r="AE65" s="100">
        <f>'低情景（2001-2060, 2020RMB）'!AE65*$B$73</f>
        <v>1412.5812514966749</v>
      </c>
      <c r="AF65" s="65">
        <f>'低情景（2001-2060, 2020RMB）'!AF65*$B$73</f>
        <v>1475.496310035511</v>
      </c>
      <c r="AG65" s="100">
        <f>'低情景（2001-2060, 2020RMB）'!AG65*$B$73</f>
        <v>1542.0097864618137</v>
      </c>
      <c r="AH65" s="100">
        <f>'低情景（2001-2060, 2020RMB）'!AH65*$B$73</f>
        <v>1611.9198091540122</v>
      </c>
      <c r="AI65" s="100">
        <f>'低情景（2001-2060, 2020RMB）'!AI65*$B$73</f>
        <v>1684.9616586680202</v>
      </c>
      <c r="AJ65" s="66">
        <f>'低情景（2001-2060, 2020RMB）'!AJ65*$B$73</f>
        <v>1760.7994317654941</v>
      </c>
      <c r="AK65" s="100">
        <f>'低情景（2001-2060, 2020RMB）'!AK65*$B$73</f>
        <v>1839.0715620035344</v>
      </c>
      <c r="AL65" s="100">
        <f>'低情景（2001-2060, 2020RMB）'!AL65*$B$73</f>
        <v>1919.5625792482224</v>
      </c>
      <c r="AM65" s="100">
        <f>'低情景（2001-2060, 2020RMB）'!AM65*$B$73</f>
        <v>2002.0709811059915</v>
      </c>
      <c r="AN65" s="100">
        <f>'低情景（2001-2060, 2020RMB）'!AN65*$B$73</f>
        <v>2086.3581329572316</v>
      </c>
      <c r="AO65" s="100">
        <f>'低情景（2001-2060, 2020RMB）'!AO65*$B$73</f>
        <v>2172.1463501110193</v>
      </c>
      <c r="AP65" s="65">
        <f>'低情景（2001-2060, 2020RMB）'!AP65*$B$73</f>
        <v>2259.1173182010489</v>
      </c>
      <c r="AQ65" s="100">
        <f>'低情景（2001-2060, 2020RMB）'!AQ65*$B$73</f>
        <v>2346.9109325954505</v>
      </c>
      <c r="AR65" s="100">
        <f>'低情景（2001-2060, 2020RMB）'!AR65*$B$73</f>
        <v>2435.1246408930388</v>
      </c>
      <c r="AS65" s="100">
        <f>'低情景（2001-2060, 2020RMB）'!AS65*$B$73</f>
        <v>2523.3133740832009</v>
      </c>
      <c r="AT65" s="66">
        <f>'低情景（2001-2060, 2020RMB）'!AT65*$B$73</f>
        <v>2610.9901512731103</v>
      </c>
      <c r="AU65" s="100">
        <f>'低情景（2001-2060, 2020RMB）'!AU65*$B$73</f>
        <v>2697.627439660549</v>
      </c>
      <c r="AV65" s="100">
        <f>'低情景（2001-2060, 2020RMB）'!AV65*$B$73</f>
        <v>2782.6593453032983</v>
      </c>
      <c r="AW65" s="100">
        <f>'低情景（2001-2060, 2020RMB）'!AW65*$B$73</f>
        <v>2865.4847009027726</v>
      </c>
      <c r="AX65" s="100">
        <f>'低情景（2001-2060, 2020RMB）'!AX65*$B$73</f>
        <v>2945.4711040425332</v>
      </c>
      <c r="AY65" s="100">
        <f>'低情景（2001-2060, 2020RMB）'!AY65*$B$73</f>
        <v>3021.9599429566301</v>
      </c>
      <c r="AZ65" s="65">
        <f>'低情景（2001-2060, 2020RMB）'!AZ65*$B$73</f>
        <v>3094.2724269170039</v>
      </c>
      <c r="BA65" s="100">
        <f>'低情景（2001-2060, 2020RMB）'!BA65*$B$73</f>
        <v>3161.7166148319943</v>
      </c>
      <c r="BB65" s="100">
        <f>'低情景（2001-2060, 2020RMB）'!BB65*$B$73</f>
        <v>3223.5954089065626</v>
      </c>
      <c r="BC65" s="100">
        <f>'低情景（2001-2060, 2020RMB）'!BC65*$B$73</f>
        <v>3279.2154506728439</v>
      </c>
      <c r="BD65" s="66">
        <f>'低情景（2001-2060, 2020RMB）'!BD65*$B$73</f>
        <v>3327.8968249895079</v>
      </c>
      <c r="BE65" s="100">
        <f>'低情景（2001-2060, 2020RMB）'!BE65*$B$73</f>
        <v>3368.9834445512251</v>
      </c>
      <c r="BF65" s="100">
        <f>'低情景（2001-2060, 2020RMB）'!BF65*$B$73</f>
        <v>3401.8539540560691</v>
      </c>
      <c r="BG65" s="100">
        <f>'低情景（2001-2060, 2020RMB）'!BG65*$B$73</f>
        <v>3425.9329606245351</v>
      </c>
      <c r="BH65" s="100">
        <f>'低情景（2001-2060, 2020RMB）'!BH65*$B$73</f>
        <v>3440.7023666704445</v>
      </c>
      <c r="BI65" s="66">
        <f>'低情景（2001-2060, 2020RMB）'!BI65*$B$73</f>
        <v>3445.7125546106258</v>
      </c>
    </row>
    <row r="66" spans="1:61" x14ac:dyDescent="0.2">
      <c r="A66" s="64" t="s">
        <v>111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'低情景（2001-2060, 2020RMB）'!K66*$B$73</f>
        <v>1131.6156928756584</v>
      </c>
      <c r="L66" s="53">
        <f>'低情景（2001-2060, 2020RMB）'!L66*$B$73</f>
        <v>1228.6643735529401</v>
      </c>
      <c r="M66" s="54">
        <f>'低情景（2001-2060, 2020RMB）'!M66*$B$73</f>
        <v>1304.6360579632044</v>
      </c>
      <c r="N66" s="54">
        <f>'低情景（2001-2060, 2020RMB）'!N66*$B$73</f>
        <v>1351.9180010495766</v>
      </c>
      <c r="O66" s="54">
        <f>'低情景（2001-2060, 2020RMB）'!O66*$B$73</f>
        <v>1480.0346466575704</v>
      </c>
      <c r="P66" s="55">
        <f>'低情景（2001-2060, 2020RMB）'!P66*$B$73</f>
        <v>1625.8986369295526</v>
      </c>
      <c r="Q66" s="53">
        <f>'低情景（2001-2060, 2020RMB）'!Q66*$B$73</f>
        <v>1844.3240678236632</v>
      </c>
      <c r="R66" s="54">
        <f>'低情景（2001-2060, 2020RMB）'!R66*$B$73</f>
        <v>1992.4828667786642</v>
      </c>
      <c r="S66" s="54">
        <f>'低情景（2001-2060, 2020RMB）'!S66*$B$73</f>
        <v>2073.9238387058922</v>
      </c>
      <c r="T66" s="54">
        <f>'低情景（2001-2060, 2020RMB）'!T66*$B$73</f>
        <v>2351.8130335778433</v>
      </c>
      <c r="U66" s="54">
        <f>'低情景（2001-2060, 2020RMB）'!U66*$B$73</f>
        <v>2252.5950083217408</v>
      </c>
      <c r="V66" s="65">
        <f>'低情景（2001-2060, 2020RMB）'!V66*$B$73</f>
        <v>2404.8328156223297</v>
      </c>
      <c r="W66" s="100">
        <f>'低情景（2001-2060, 2020RMB）'!W66*$B$73</f>
        <v>2479.2238889157334</v>
      </c>
      <c r="X66" s="100">
        <f>'低情景（2001-2060, 2020RMB）'!X66*$B$73</f>
        <v>2555.429993338777</v>
      </c>
      <c r="Y66" s="100">
        <f>'低情景（2001-2060, 2020RMB）'!Y66*$B$73</f>
        <v>2745.3473655023104</v>
      </c>
      <c r="Z66" s="66">
        <f>'低情景（2001-2060, 2020RMB）'!Z66*$B$73</f>
        <v>2987.0919176798125</v>
      </c>
      <c r="AA66" s="100">
        <f>'低情景（2001-2060, 2020RMB）'!AA66*$B$73</f>
        <v>3215.6704644753268</v>
      </c>
      <c r="AB66" s="100">
        <f>'低情景（2001-2060, 2020RMB）'!AB66*$B$73</f>
        <v>3418.2440629502589</v>
      </c>
      <c r="AC66" s="100">
        <f>'低情景（2001-2060, 2020RMB）'!AC66*$B$73</f>
        <v>3599.9867367289548</v>
      </c>
      <c r="AD66" s="100">
        <f>'低情景（2001-2060, 2020RMB）'!AD66*$B$73</f>
        <v>3768.9706374183729</v>
      </c>
      <c r="AE66" s="100">
        <f>'低情景（2001-2060, 2020RMB）'!AE66*$B$73</f>
        <v>3935.7395207811455</v>
      </c>
      <c r="AF66" s="65">
        <f>'低情景（2001-2060, 2020RMB）'!AF66*$B$73</f>
        <v>4110.6171747227063</v>
      </c>
      <c r="AG66" s="100">
        <f>'低情景（2001-2060, 2020RMB）'!AG66*$B$73</f>
        <v>4295.4699194228233</v>
      </c>
      <c r="AH66" s="100">
        <f>'低情景（2001-2060, 2020RMB）'!AH66*$B$73</f>
        <v>4489.7359656386816</v>
      </c>
      <c r="AI66" s="100">
        <f>'低情景（2001-2060, 2020RMB）'!AI66*$B$73</f>
        <v>4692.6795216274895</v>
      </c>
      <c r="AJ66" s="66">
        <f>'低情景（2001-2060, 2020RMB）'!AJ66*$B$73</f>
        <v>4903.3677890295594</v>
      </c>
      <c r="AK66" s="100">
        <f>'低情景（2001-2060, 2020RMB）'!AK66*$B$73</f>
        <v>5120.7970763771009</v>
      </c>
      <c r="AL66" s="100">
        <f>'低情景（2001-2060, 2020RMB）'!AL66*$B$73</f>
        <v>5344.3683053872928</v>
      </c>
      <c r="AM66" s="100">
        <f>'低情景（2001-2060, 2020RMB）'!AM66*$B$73</f>
        <v>5573.521013331354</v>
      </c>
      <c r="AN66" s="100">
        <f>'低情景（2001-2060, 2020RMB）'!AN66*$B$73</f>
        <v>5807.5918617016678</v>
      </c>
      <c r="AO66" s="100">
        <f>'低情景（2001-2060, 2020RMB）'!AO66*$B$73</f>
        <v>6045.8093466806231</v>
      </c>
      <c r="AP66" s="65">
        <f>'低情景（2001-2060, 2020RMB）'!AP66*$B$73</f>
        <v>6287.2894474719096</v>
      </c>
      <c r="AQ66" s="100">
        <f>'低情景（2001-2060, 2020RMB）'!AQ66*$B$73</f>
        <v>6531.0324356044302</v>
      </c>
      <c r="AR66" s="100">
        <f>'低情景（2001-2060, 2020RMB）'!AR66*$B$73</f>
        <v>6775.9210773656505</v>
      </c>
      <c r="AS66" s="100">
        <f>'低情景（2001-2060, 2020RMB）'!AS66*$B$73</f>
        <v>7020.7204656063723</v>
      </c>
      <c r="AT66" s="66">
        <f>'低情景（2001-2060, 2020RMB）'!AT66*$B$73</f>
        <v>7264.0797152329978</v>
      </c>
      <c r="AU66" s="100">
        <f>'低情景（2001-2060, 2020RMB）'!AU66*$B$73</f>
        <v>7504.5357477343432</v>
      </c>
      <c r="AV66" s="100">
        <f>'低情景（2001-2060, 2020RMB）'!AV66*$B$73</f>
        <v>7740.5193731167801</v>
      </c>
      <c r="AW66" s="100">
        <f>'低情景（2001-2060, 2020RMB）'!AW66*$B$73</f>
        <v>7970.3638518068601</v>
      </c>
      <c r="AX66" s="100">
        <f>'低情景（2001-2060, 2020RMB）'!AX66*$B$73</f>
        <v>8192.3160837728938</v>
      </c>
      <c r="AY66" s="100">
        <f>'低情景（2001-2060, 2020RMB）'!AY66*$B$73</f>
        <v>8404.5505269169953</v>
      </c>
      <c r="AZ66" s="65">
        <f>'低情景（2001-2060, 2020RMB）'!AZ66*$B$73</f>
        <v>8605.1858916127549</v>
      </c>
      <c r="BA66" s="100">
        <f>'低情景（2001-2060, 2020RMB）'!BA66*$B$73</f>
        <v>8792.3045934124984</v>
      </c>
      <c r="BB66" s="100">
        <f>'低情景（2001-2060, 2020RMB）'!BB66*$B$73</f>
        <v>8963.9748721570668</v>
      </c>
      <c r="BC66" s="100">
        <f>'低情景（2001-2060, 2020RMB）'!BC66*$B$73</f>
        <v>9118.2754042153902</v>
      </c>
      <c r="BD66" s="66">
        <f>'低情景（2001-2060, 2020RMB）'!BD66*$B$73</f>
        <v>9253.3221471002907</v>
      </c>
      <c r="BE66" s="100">
        <f>'低情景（2001-2060, 2020RMB）'!BE66*$B$73</f>
        <v>9367.2970645149471</v>
      </c>
      <c r="BF66" s="100">
        <f>'低情景（2001-2060, 2020RMB）'!BF66*$B$73</f>
        <v>9458.4782877615289</v>
      </c>
      <c r="BG66" s="100">
        <f>'低情景（2001-2060, 2020RMB）'!BG66*$B$73</f>
        <v>9525.2711796293952</v>
      </c>
      <c r="BH66" s="100">
        <f>'低情景（2001-2060, 2020RMB）'!BH66*$B$73</f>
        <v>9566.2396830092275</v>
      </c>
      <c r="BI66" s="66">
        <f>'低情景（2001-2060, 2020RMB）'!BI66*$B$73</f>
        <v>9580.1372624659543</v>
      </c>
    </row>
    <row r="67" spans="1:61" x14ac:dyDescent="0.2">
      <c r="A67" s="64" t="s">
        <v>112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'低情景（2001-2060, 2020RMB）'!K67*$B$73</f>
        <v>2167.1894902317831</v>
      </c>
      <c r="L67" s="53">
        <f>'低情景（2001-2060, 2020RMB）'!L67*$B$73</f>
        <v>2396.5338103813046</v>
      </c>
      <c r="M67" s="54">
        <f>'低情景（2001-2060, 2020RMB）'!M67*$B$73</f>
        <v>2639.4152057704505</v>
      </c>
      <c r="N67" s="54">
        <f>'低情景（2001-2060, 2020RMB）'!N67*$B$73</f>
        <v>2942.3083943051492</v>
      </c>
      <c r="O67" s="54">
        <f>'低情景（2001-2060, 2020RMB）'!O67*$B$73</f>
        <v>3258.7340935541315</v>
      </c>
      <c r="P67" s="55">
        <f>'低情景（2001-2060, 2020RMB）'!P67*$B$73</f>
        <v>3742.8058536929975</v>
      </c>
      <c r="Q67" s="53">
        <f>'低情景（2001-2060, 2020RMB）'!Q67*$B$73</f>
        <v>4081.9152178321742</v>
      </c>
      <c r="R67" s="54">
        <f>'低情景（2001-2060, 2020RMB）'!R67*$B$73</f>
        <v>4385.2798047996121</v>
      </c>
      <c r="S67" s="54">
        <f>'低情景（2001-2060, 2020RMB）'!S67*$B$73</f>
        <v>4766.7737428007631</v>
      </c>
      <c r="T67" s="54">
        <f>'低情景（2001-2060, 2020RMB）'!T67*$B$73</f>
        <v>5253.006512067388</v>
      </c>
      <c r="U67" s="54">
        <f>'低情景（2001-2060, 2020RMB）'!U67*$B$73</f>
        <v>5522.5163157140132</v>
      </c>
      <c r="V67" s="65">
        <f>'低情景（2001-2060, 2020RMB）'!V67*$B$73</f>
        <v>5895.746200171764</v>
      </c>
      <c r="W67" s="100">
        <f>'低情景（2001-2060, 2020RMB）'!W67*$B$73</f>
        <v>6078.1251517758401</v>
      </c>
      <c r="X67" s="100">
        <f>'低情景（2001-2060, 2020RMB）'!X67*$B$73</f>
        <v>6301.5833800423852</v>
      </c>
      <c r="Y67" s="100">
        <f>'低情景（2001-2060, 2020RMB）'!Y67*$B$73</f>
        <v>6863.7035073304633</v>
      </c>
      <c r="Z67" s="66">
        <f>'低情景（2001-2060, 2020RMB）'!Z67*$B$73</f>
        <v>7589.2549732787556</v>
      </c>
      <c r="AA67" s="100">
        <f>'低情景（2001-2060, 2020RMB）'!AA67*$B$73</f>
        <v>8284.2397513879187</v>
      </c>
      <c r="AB67" s="100">
        <f>'低情景（2001-2060, 2020RMB）'!AB67*$B$73</f>
        <v>8906.6092456589267</v>
      </c>
      <c r="AC67" s="100">
        <f>'低情景（2001-2060, 2020RMB）'!AC67*$B$73</f>
        <v>9469.9953476518913</v>
      </c>
      <c r="AD67" s="100">
        <f>'低情景（2001-2060, 2020RMB）'!AD67*$B$73</f>
        <v>9998.5301430896598</v>
      </c>
      <c r="AE67" s="100">
        <f>'低情景（2001-2060, 2020RMB）'!AE67*$B$73</f>
        <v>10525.506036290175</v>
      </c>
      <c r="AF67" s="65">
        <f>'低情景（2001-2060, 2020RMB）'!AF67*$B$73</f>
        <v>11084.598635644132</v>
      </c>
      <c r="AG67" s="100">
        <f>'低情景（2001-2060, 2020RMB）'!AG67*$B$73</f>
        <v>11682.349189407287</v>
      </c>
      <c r="AH67" s="100">
        <f>'低情景（2001-2060, 2020RMB）'!AH67*$B$73</f>
        <v>12317.285545987354</v>
      </c>
      <c r="AI67" s="100">
        <f>'低情景（2001-2060, 2020RMB）'!AI67*$B$73</f>
        <v>12987.209401114682</v>
      </c>
      <c r="AJ67" s="66">
        <f>'低情景（2001-2060, 2020RMB）'!AJ67*$B$73</f>
        <v>13689.07413243661</v>
      </c>
      <c r="AK67" s="100">
        <f>'低情景（2001-2060, 2020RMB）'!AK67*$B$73</f>
        <v>14419.474210730223</v>
      </c>
      <c r="AL67" s="100">
        <f>'低情景（2001-2060, 2020RMB）'!AL67*$B$73</f>
        <v>15176.614837850502</v>
      </c>
      <c r="AM67" s="100">
        <f>'低情景（2001-2060, 2020RMB）'!AM67*$B$73</f>
        <v>15958.860798475589</v>
      </c>
      <c r="AN67" s="100">
        <f>'低情景（2001-2060, 2020RMB）'!AN67*$B$73</f>
        <v>16764.156048705157</v>
      </c>
      <c r="AO67" s="100">
        <f>'低情景（2001-2060, 2020RMB）'!AO67*$B$73</f>
        <v>17589.993735211803</v>
      </c>
      <c r="AP67" s="65">
        <f>'低情景（2001-2060, 2020RMB）'!AP67*$B$73</f>
        <v>18433.389686398012</v>
      </c>
      <c r="AQ67" s="100">
        <f>'低情景（2001-2060, 2020RMB）'!AQ67*$B$73</f>
        <v>19290.860523819392</v>
      </c>
      <c r="AR67" s="100">
        <f>'低情景（2001-2060, 2020RMB）'!AR67*$B$73</f>
        <v>20158.407619225505</v>
      </c>
      <c r="AS67" s="100">
        <f>'低情景（2001-2060, 2020RMB）'!AS67*$B$73</f>
        <v>21031.508174626615</v>
      </c>
      <c r="AT67" s="66">
        <f>'低情景（2001-2060, 2020RMB）'!AT67*$B$73</f>
        <v>21905.11472288713</v>
      </c>
      <c r="AU67" s="100">
        <f>'低情景（2001-2060, 2020RMB）'!AU67*$B$73</f>
        <v>22773.664327425056</v>
      </c>
      <c r="AV67" s="100">
        <f>'低情景（2001-2060, 2020RMB）'!AV67*$B$73</f>
        <v>23631.098694891698</v>
      </c>
      <c r="AW67" s="100">
        <f>'低情景（2001-2060, 2020RMB）'!AW67*$B$73</f>
        <v>24470.896298044096</v>
      </c>
      <c r="AX67" s="100">
        <f>'低情景（2001-2060, 2020RMB）'!AX67*$B$73</f>
        <v>25286.117432336836</v>
      </c>
      <c r="AY67" s="100">
        <f>'低情景（2001-2060, 2020RMB）'!AY67*$B$73</f>
        <v>26069.462895517674</v>
      </c>
      <c r="AZ67" s="65">
        <f>'低情景（2001-2060, 2020RMB）'!AZ67*$B$73</f>
        <v>26813.346683251002</v>
      </c>
      <c r="BA67" s="100">
        <f>'低情景（2001-2060, 2020RMB）'!BA67*$B$73</f>
        <v>27509.982736596194</v>
      </c>
      <c r="BB67" s="100">
        <f>'低情景（2001-2060, 2020RMB）'!BB67*$B$73</f>
        <v>28151.485363120435</v>
      </c>
      <c r="BC67" s="100">
        <f>'低情景（2001-2060, 2020RMB）'!BC67*$B$73</f>
        <v>28729.982489966034</v>
      </c>
      <c r="BD67" s="66">
        <f>'低情景（2001-2060, 2020RMB）'!BD67*$B$73</f>
        <v>29237.740405398989</v>
      </c>
      <c r="BE67" s="100">
        <f>'低情景（2001-2060, 2020RMB）'!BE67*$B$73</f>
        <v>29667.298119982745</v>
      </c>
      <c r="BF67" s="100">
        <f>'低情景（2001-2060, 2020RMB）'!BF67*$B$73</f>
        <v>30011.608947906137</v>
      </c>
      <c r="BG67" s="100">
        <f>'低情景（2001-2060, 2020RMB）'!BG67*$B$73</f>
        <v>30264.186394701213</v>
      </c>
      <c r="BH67" s="100">
        <f>'低情景（2001-2060, 2020RMB）'!BH67*$B$73</f>
        <v>30419.250963798877</v>
      </c>
      <c r="BI67" s="66">
        <f>'低情景（2001-2060, 2020RMB）'!BI67*$B$73</f>
        <v>30471.874086998134</v>
      </c>
    </row>
    <row r="68" spans="1:61" x14ac:dyDescent="0.2">
      <c r="A68" s="64" t="s">
        <v>113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'低情景（2001-2060, 2020RMB）'!K68*$B$73</f>
        <v>1031.981644723119</v>
      </c>
      <c r="L68" s="53">
        <f>'低情景（2001-2060, 2020RMB）'!L68*$B$73</f>
        <v>1204.9984683551932</v>
      </c>
      <c r="M68" s="54">
        <f>'低情景（2001-2060, 2020RMB）'!M68*$B$73</f>
        <v>1428.8553982252886</v>
      </c>
      <c r="N68" s="54">
        <f>'低情景（2001-2060, 2020RMB）'!N68*$B$73</f>
        <v>1713.1508883840104</v>
      </c>
      <c r="O68" s="54">
        <f>'低情景（2001-2060, 2020RMB）'!O68*$B$73</f>
        <v>1943.9790724609161</v>
      </c>
      <c r="P68" s="55">
        <f>'低情景（2001-2060, 2020RMB）'!P68*$B$73</f>
        <v>2267.6607189888832</v>
      </c>
      <c r="Q68" s="53">
        <f>'低情景（2001-2060, 2020RMB）'!Q68*$B$73</f>
        <v>2538.1386941671763</v>
      </c>
      <c r="R68" s="54">
        <f>'低情景（2001-2060, 2020RMB）'!R68*$B$73</f>
        <v>2692.6840893018843</v>
      </c>
      <c r="S68" s="54">
        <f>'低情景（2001-2060, 2020RMB）'!S68*$B$73</f>
        <v>2895.3593499257977</v>
      </c>
      <c r="T68" s="54">
        <f>'低情景（2001-2060, 2020RMB）'!T68*$B$73</f>
        <v>3095.6015662599511</v>
      </c>
      <c r="U68" s="54">
        <f>'低情景（2001-2060, 2020RMB）'!U68*$B$73</f>
        <v>3360.4758140619583</v>
      </c>
      <c r="V68" s="65">
        <f>'低情景（2001-2060, 2020RMB）'!V68*$B$73</f>
        <v>3587.5878637333317</v>
      </c>
      <c r="W68" s="100">
        <f>'低情景（2001-2060, 2020RMB）'!W68*$B$73</f>
        <v>3698.5662693770705</v>
      </c>
      <c r="X68" s="100">
        <f>'低情景（2001-2060, 2020RMB）'!X68*$B$73</f>
        <v>3829.5122642896054</v>
      </c>
      <c r="Y68" s="100">
        <f>'低情景（2001-2060, 2020RMB）'!Y68*$B$73</f>
        <v>4158.2152116375673</v>
      </c>
      <c r="Z68" s="66">
        <f>'低情景（2001-2060, 2020RMB）'!Z68*$B$73</f>
        <v>4581.1432863356385</v>
      </c>
      <c r="AA68" s="100">
        <f>'低情景（2001-2060, 2020RMB）'!AA68*$B$73</f>
        <v>4985.0477203853734</v>
      </c>
      <c r="AB68" s="100">
        <f>'低情景（2001-2060, 2020RMB）'!AB68*$B$73</f>
        <v>5345.8771510904999</v>
      </c>
      <c r="AC68" s="100">
        <f>'低情景（2001-2060, 2020RMB）'!AC68*$B$73</f>
        <v>5671.8359008354919</v>
      </c>
      <c r="AD68" s="100">
        <f>'低情景（2001-2060, 2020RMB）'!AD68*$B$73</f>
        <v>5977.012816533701</v>
      </c>
      <c r="AE68" s="100">
        <f>'低情景（2001-2060, 2020RMB）'!AE68*$B$73</f>
        <v>6280.6035821999776</v>
      </c>
      <c r="AF68" s="65">
        <f>'低情景（2001-2060, 2020RMB）'!AF68*$B$73</f>
        <v>6601.8816671877612</v>
      </c>
      <c r="AG68" s="100">
        <f>'低情景（2001-2060, 2020RMB）'!AG68*$B$73</f>
        <v>6944.523194877489</v>
      </c>
      <c r="AH68" s="100">
        <f>'低情景（2001-2060, 2020RMB）'!AH68*$B$73</f>
        <v>7307.6263573903225</v>
      </c>
      <c r="AI68" s="100">
        <f>'低情景（2001-2060, 2020RMB）'!AI68*$B$73</f>
        <v>7689.8930144816222</v>
      </c>
      <c r="AJ68" s="66">
        <f>'低情景（2001-2060, 2020RMB）'!AJ68*$B$73</f>
        <v>8089.5653008416202</v>
      </c>
      <c r="AK68" s="100">
        <f>'低情景（2001-2060, 2020RMB）'!AK68*$B$73</f>
        <v>8504.6977281462623</v>
      </c>
      <c r="AL68" s="100">
        <f>'低情景（2001-2060, 2020RMB）'!AL68*$B$73</f>
        <v>8934.2353041467886</v>
      </c>
      <c r="AM68" s="100">
        <f>'低情景（2001-2060, 2020RMB）'!AM68*$B$73</f>
        <v>9377.2116809573818</v>
      </c>
      <c r="AN68" s="100">
        <f>'低情景（2001-2060, 2020RMB）'!AN68*$B$73</f>
        <v>9832.4309734598191</v>
      </c>
      <c r="AO68" s="100">
        <f>'低情景（2001-2060, 2020RMB）'!AO68*$B$73</f>
        <v>10298.452466935831</v>
      </c>
      <c r="AP68" s="65">
        <f>'低情景（2001-2060, 2020RMB）'!AP68*$B$73</f>
        <v>10773.577274486644</v>
      </c>
      <c r="AQ68" s="100">
        <f>'低情景（2001-2060, 2020RMB）'!AQ68*$B$73</f>
        <v>11255.837540551103</v>
      </c>
      <c r="AR68" s="100">
        <f>'低情景（2001-2060, 2020RMB）'!AR68*$B$73</f>
        <v>11742.988823176576</v>
      </c>
      <c r="AS68" s="100">
        <f>'低情景（2001-2060, 2020RMB）'!AS68*$B$73</f>
        <v>12232.506310939274</v>
      </c>
      <c r="AT68" s="66">
        <f>'低情景（2001-2060, 2020RMB）'!AT68*$B$73</f>
        <v>12721.585537138575</v>
      </c>
      <c r="AU68" s="100">
        <f>'低情景（2001-2060, 2020RMB）'!AU68*$B$73</f>
        <v>13207.148240665243</v>
      </c>
      <c r="AV68" s="100">
        <f>'低情景（2001-2060, 2020RMB）'!AV68*$B$73</f>
        <v>13685.853986475009</v>
      </c>
      <c r="AW68" s="100">
        <f>'低情景（2001-2060, 2020RMB）'!AW68*$B$73</f>
        <v>14154.118095932126</v>
      </c>
      <c r="AX68" s="100">
        <f>'低情景（2001-2060, 2020RMB）'!AX68*$B$73</f>
        <v>14608.136346006109</v>
      </c>
      <c r="AY68" s="100">
        <f>'低情景（2001-2060, 2020RMB）'!AY68*$B$73</f>
        <v>15043.91677478066</v>
      </c>
      <c r="AZ68" s="65">
        <f>'低情景（2001-2060, 2020RMB）'!AZ68*$B$73</f>
        <v>15457.31877834716</v>
      </c>
      <c r="BA68" s="100">
        <f>'低情景（2001-2060, 2020RMB）'!BA68*$B$73</f>
        <v>15844.099501545455</v>
      </c>
      <c r="BB68" s="100">
        <f>'低情景（2001-2060, 2020RMB）'!BB68*$B$73</f>
        <v>16199.9673142757</v>
      </c>
      <c r="BC68" s="100">
        <f>'低情景（2001-2060, 2020RMB）'!BC68*$B$73</f>
        <v>16520.64192997928</v>
      </c>
      <c r="BD68" s="66">
        <f>'低情景（2001-2060, 2020RMB）'!BD68*$B$73</f>
        <v>16801.920468854576</v>
      </c>
      <c r="BE68" s="100">
        <f>'低情景（2001-2060, 2020RMB）'!BE68*$B$73</f>
        <v>17039.748502727045</v>
      </c>
      <c r="BF68" s="100">
        <f>'低情景（2001-2060, 2020RMB）'!BF68*$B$73</f>
        <v>17230.294850237406</v>
      </c>
      <c r="BG68" s="100">
        <f>'低情景（2001-2060, 2020RMB）'!BG68*$B$73</f>
        <v>17370.028630739802</v>
      </c>
      <c r="BH68" s="100">
        <f>'低情景（2001-2060, 2020RMB）'!BH68*$B$73</f>
        <v>17455.796844865301</v>
      </c>
      <c r="BI68" s="66">
        <f>'低情景（2001-2060, 2020RMB）'!BI68*$B$73</f>
        <v>17484.90054183179</v>
      </c>
    </row>
    <row r="69" spans="1:61" x14ac:dyDescent="0.2">
      <c r="A69" s="64" t="s">
        <v>114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'低情景（2001-2060, 2020RMB）'!K69*$B$73</f>
        <v>495.48926830977069</v>
      </c>
      <c r="L69" s="53">
        <f>'低情景（2001-2060, 2020RMB）'!L69*$B$73</f>
        <v>539.48207057701609</v>
      </c>
      <c r="M69" s="54">
        <f>'低情景（2001-2060, 2020RMB）'!M69*$B$73</f>
        <v>595.91667675895314</v>
      </c>
      <c r="N69" s="54">
        <f>'低情景（2001-2060, 2020RMB）'!N69*$B$73</f>
        <v>642.43158314400387</v>
      </c>
      <c r="O69" s="54">
        <f>'低情景（2001-2060, 2020RMB）'!O69*$B$73</f>
        <v>688.3885650364432</v>
      </c>
      <c r="P69" s="55">
        <f>'低情景（2001-2060, 2020RMB）'!P69*$B$73</f>
        <v>777.69517580396791</v>
      </c>
      <c r="Q69" s="53">
        <f>'低情景（2001-2060, 2020RMB）'!Q69*$B$73</f>
        <v>844.66363800570241</v>
      </c>
      <c r="R69" s="54">
        <f>'低情景（2001-2060, 2020RMB）'!R69*$B$73</f>
        <v>961.79317073129823</v>
      </c>
      <c r="S69" s="54">
        <f>'低情景（2001-2060, 2020RMB）'!S69*$B$73</f>
        <v>1023.5944734131891</v>
      </c>
      <c r="T69" s="54">
        <f>'低情景（2001-2060, 2020RMB）'!T69*$B$73</f>
        <v>1126.8994491473895</v>
      </c>
      <c r="U69" s="54">
        <f>'低情景（2001-2060, 2020RMB）'!U69*$B$73</f>
        <v>961.63541521511002</v>
      </c>
      <c r="V69" s="65">
        <f>'低情景（2001-2060, 2020RMB）'!V69*$B$73</f>
        <v>1026.6259112848011</v>
      </c>
      <c r="W69" s="100">
        <f>'低情景（2001-2060, 2020RMB）'!W69*$B$73</f>
        <v>1058.3835465412587</v>
      </c>
      <c r="X69" s="100">
        <f>'低情景（2001-2060, 2020RMB）'!X69*$B$73</f>
        <v>1086.9387733521528</v>
      </c>
      <c r="Y69" s="100">
        <f>'低情景（2001-2060, 2020RMB）'!Y69*$B$73</f>
        <v>1157.6970513539188</v>
      </c>
      <c r="Z69" s="66">
        <f>'低情景（2001-2060, 2020RMB）'!Z69*$B$73</f>
        <v>1247.0055314979675</v>
      </c>
      <c r="AA69" s="100">
        <f>'低情景（2001-2060, 2020RMB）'!AA69*$B$73</f>
        <v>1330.8080041777741</v>
      </c>
      <c r="AB69" s="100">
        <f>'低情景（2001-2060, 2020RMB）'!AB69*$B$73</f>
        <v>1404.632698604709</v>
      </c>
      <c r="AC69" s="100">
        <f>'低情景（2001-2060, 2020RMB）'!AC69*$B$73</f>
        <v>1470.5217960836351</v>
      </c>
      <c r="AD69" s="100">
        <f>'低情景（2001-2060, 2020RMB）'!AD69*$B$73</f>
        <v>1531.4487090001298</v>
      </c>
      <c r="AE69" s="100">
        <f>'低情景（2001-2060, 2020RMB）'!AE69*$B$73</f>
        <v>1591.1705083628253</v>
      </c>
      <c r="AF69" s="65">
        <f>'低情景（2001-2060, 2020RMB）'!AF69*$B$73</f>
        <v>1653.2939171181501</v>
      </c>
      <c r="AG69" s="100">
        <f>'低情景（2001-2060, 2020RMB）'!AG69*$B$73</f>
        <v>1718.4528927907966</v>
      </c>
      <c r="AH69" s="100">
        <f>'低情景（2001-2060, 2020RMB）'!AH69*$B$73</f>
        <v>1786.4438781686131</v>
      </c>
      <c r="AI69" s="100">
        <f>'低情景（2001-2060, 2020RMB）'!AI69*$B$73</f>
        <v>1857.0143963302266</v>
      </c>
      <c r="AJ69" s="66">
        <f>'低情景（2001-2060, 2020RMB）'!AJ69*$B$73</f>
        <v>1929.857656029887</v>
      </c>
      <c r="AK69" s="100">
        <f>'低情景（2001-2060, 2020RMB）'!AK69*$B$73</f>
        <v>2004.6485710892159</v>
      </c>
      <c r="AL69" s="100">
        <f>'低情景（2001-2060, 2020RMB）'!AL69*$B$73</f>
        <v>2081.1749136763742</v>
      </c>
      <c r="AM69" s="100">
        <f>'低情景（2001-2060, 2020RMB）'!AM69*$B$73</f>
        <v>2159.233257906234</v>
      </c>
      <c r="AN69" s="100">
        <f>'低情景（2001-2060, 2020RMB）'!AN69*$B$73</f>
        <v>2238.5895270829519</v>
      </c>
      <c r="AO69" s="100">
        <f>'低情景（2001-2060, 2020RMB）'!AO69*$B$73</f>
        <v>2318.9777713842673</v>
      </c>
      <c r="AP69" s="65">
        <f>'低情景（2001-2060, 2020RMB）'!AP69*$B$73</f>
        <v>2400.0992334616071</v>
      </c>
      <c r="AQ69" s="100">
        <f>'低情景（2001-2060, 2020RMB）'!AQ69*$B$73</f>
        <v>2481.6217585454256</v>
      </c>
      <c r="AR69" s="100">
        <f>'低情景（2001-2060, 2020RMB）'!AR69*$B$73</f>
        <v>2563.1796070625173</v>
      </c>
      <c r="AS69" s="100">
        <f>'低情景（2001-2060, 2020RMB）'!AS69*$B$73</f>
        <v>2644.3737279384995</v>
      </c>
      <c r="AT69" s="66">
        <f>'低情景（2001-2060, 2020RMB）'!AT69*$B$73</f>
        <v>2724.7725494495407</v>
      </c>
      <c r="AU69" s="100">
        <f>'低情景（2001-2060, 2020RMB）'!AU69*$B$73</f>
        <v>2803.9133414870162</v>
      </c>
      <c r="AV69" s="100">
        <f>'低情景（2001-2060, 2020RMB）'!AV69*$B$73</f>
        <v>2881.3041982097061</v>
      </c>
      <c r="AW69" s="100">
        <f>'低情景（2001-2060, 2020RMB）'!AW69*$B$73</f>
        <v>2956.4266831142008</v>
      </c>
      <c r="AX69" s="100">
        <f>'低情景（2001-2060, 2020RMB）'!AX69*$B$73</f>
        <v>3028.7391694294242</v>
      </c>
      <c r="AY69" s="100">
        <f>'低情景（2001-2060, 2020RMB）'!AY69*$B$73</f>
        <v>3097.6808973683187</v>
      </c>
      <c r="AZ69" s="65">
        <f>'低情景（2001-2060, 2020RMB）'!AZ69*$B$73</f>
        <v>3162.6767561461052</v>
      </c>
      <c r="BA69" s="100">
        <f>'低情景（2001-2060, 2020RMB）'!BA69*$B$73</f>
        <v>3223.1427828827586</v>
      </c>
      <c r="BB69" s="100">
        <f>'低情景（2001-2060, 2020RMB）'!BB69*$B$73</f>
        <v>3278.4923527170308</v>
      </c>
      <c r="BC69" s="100">
        <f>'低情景（2001-2060, 2020RMB）'!BC69*$B$73</f>
        <v>3328.1430149465523</v>
      </c>
      <c r="BD69" s="66">
        <f>'低情景（2001-2060, 2020RMB）'!BD69*$B$73</f>
        <v>3371.5239091514554</v>
      </c>
      <c r="BE69" s="100">
        <f>'低情景（2001-2060, 2020RMB）'!BE69*$B$73</f>
        <v>3408.0836735489688</v>
      </c>
      <c r="BF69" s="100">
        <f>'低情景（2001-2060, 2020RMB）'!BF69*$B$73</f>
        <v>3437.2987358572518</v>
      </c>
      <c r="BG69" s="100">
        <f>'低情景（2001-2060, 2020RMB）'!BG69*$B$73</f>
        <v>3458.6818554154738</v>
      </c>
      <c r="BH69" s="100">
        <f>'低情景（2001-2060, 2020RMB）'!BH69*$B$73</f>
        <v>3471.7907649885869</v>
      </c>
      <c r="BI69" s="66">
        <f>'低情景（2001-2060, 2020RMB）'!BI69*$B$73</f>
        <v>3476.2367424248337</v>
      </c>
    </row>
    <row r="70" spans="1:61" x14ac:dyDescent="0.2">
      <c r="A70" s="67" t="s">
        <v>115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'低情景（2001-2060, 2020RMB）'!K70*$B$73</f>
        <v>2856.6725234196342</v>
      </c>
      <c r="L70" s="58">
        <f>'低情景（2001-2060, 2020RMB）'!L70*$B$73</f>
        <v>2932.5284446200644</v>
      </c>
      <c r="M70" s="59">
        <f>'低情景（2001-2060, 2020RMB）'!M70*$B$73</f>
        <v>3187.413724976172</v>
      </c>
      <c r="N70" s="59">
        <f>'低情景（2001-2060, 2020RMB）'!N70*$B$73</f>
        <v>3367.9567735186633</v>
      </c>
      <c r="O70" s="59">
        <f>'低情景（2001-2060, 2020RMB）'!O70*$B$73</f>
        <v>3733.4943639751859</v>
      </c>
      <c r="P70" s="60">
        <f>'低情景（2001-2060, 2020RMB）'!P70*$B$73</f>
        <v>4368.9949883952995</v>
      </c>
      <c r="Q70" s="58">
        <f>'低情景（2001-2060, 2020RMB）'!Q70*$B$73</f>
        <v>5123.840619106315</v>
      </c>
      <c r="R70" s="59">
        <f>'低情景（2001-2060, 2020RMB）'!R70*$B$73</f>
        <v>5639.5856146204096</v>
      </c>
      <c r="S70" s="59">
        <f>'低情景（2001-2060, 2020RMB）'!S70*$B$73</f>
        <v>6157.7311458472932</v>
      </c>
      <c r="T70" s="59">
        <f>'低情景（2001-2060, 2020RMB）'!T70*$B$73</f>
        <v>6617.8928118752383</v>
      </c>
      <c r="U70" s="59">
        <f>'低情景（2001-2060, 2020RMB）'!U70*$B$73</f>
        <v>6785.6511288582524</v>
      </c>
      <c r="V70" s="68">
        <f>'低情景（2001-2060, 2020RMB）'!V70*$B$73</f>
        <v>7244.2478340572889</v>
      </c>
      <c r="W70" s="104">
        <f>'低情景（2001-2060, 2020RMB）'!W70*$B$73</f>
        <v>7468.3413211712659</v>
      </c>
      <c r="X70" s="104">
        <f>'低情景（2001-2060, 2020RMB）'!X70*$B$73</f>
        <v>7733.5368775466268</v>
      </c>
      <c r="Y70" s="104">
        <f>'低情景（2001-2060, 2020RMB）'!Y70*$B$73</f>
        <v>8399.3441181331109</v>
      </c>
      <c r="Z70" s="69">
        <f>'低情景（2001-2060, 2020RMB）'!Z70*$B$73</f>
        <v>9256.2186975371151</v>
      </c>
      <c r="AA70" s="104">
        <f>'低情景（2001-2060, 2020RMB）'!AA70*$B$73</f>
        <v>10074.73757008656</v>
      </c>
      <c r="AB70" s="104">
        <f>'低情景（2001-2060, 2020RMB）'!AB70*$B$73</f>
        <v>10806.099579950691</v>
      </c>
      <c r="AC70" s="104">
        <f>'低情景（2001-2060, 2020RMB）'!AC70*$B$73</f>
        <v>11466.887111262522</v>
      </c>
      <c r="AD70" s="104">
        <f>'低情景（2001-2060, 2020RMB）'!AD70*$B$73</f>
        <v>12085.64179880484</v>
      </c>
      <c r="AE70" s="104">
        <f>'低情景（2001-2060, 2020RMB）'!AE70*$B$73</f>
        <v>12701.288179586574</v>
      </c>
      <c r="AF70" s="68">
        <f>'低情景（2001-2060, 2020RMB）'!AF70*$B$73</f>
        <v>13352.930773781276</v>
      </c>
      <c r="AG70" s="104">
        <f>'低情景（2001-2060, 2020RMB）'!AG70*$B$73</f>
        <v>14048.038406463043</v>
      </c>
      <c r="AH70" s="104">
        <f>'低情景（2001-2060, 2020RMB）'!AH70*$B$73</f>
        <v>14784.790149865903</v>
      </c>
      <c r="AI70" s="104">
        <f>'低情景（2001-2060, 2020RMB）'!AI70*$B$73</f>
        <v>15560.557882005953</v>
      </c>
      <c r="AJ70" s="69">
        <f>'低情景（2001-2060, 2020RMB）'!AJ70*$B$73</f>
        <v>16371.776665071642</v>
      </c>
      <c r="AK70" s="104">
        <f>'低情景（2001-2060, 2020RMB）'!AK70*$B$73</f>
        <v>17214.498150147949</v>
      </c>
      <c r="AL70" s="104">
        <f>'低情景（2001-2060, 2020RMB）'!AL70*$B$73</f>
        <v>18086.585868257105</v>
      </c>
      <c r="AM70" s="104">
        <f>'低情景（2001-2060, 2020RMB）'!AM70*$B$73</f>
        <v>18986.083682390436</v>
      </c>
      <c r="AN70" s="104">
        <f>'低情景（2001-2060, 2020RMB）'!AN70*$B$73</f>
        <v>19910.567982957233</v>
      </c>
      <c r="AO70" s="104">
        <f>'低情景（2001-2060, 2020RMB）'!AO70*$B$73</f>
        <v>20857.116378614381</v>
      </c>
      <c r="AP70" s="68">
        <f>'低情景（2001-2060, 2020RMB）'!AP70*$B$73</f>
        <v>21822.28034970905</v>
      </c>
      <c r="AQ70" s="104">
        <f>'低情景（2001-2060, 2020RMB）'!AQ70*$B$73</f>
        <v>22802.063083440029</v>
      </c>
      <c r="AR70" s="104">
        <f>'低情景（2001-2060, 2020RMB）'!AR70*$B$73</f>
        <v>23791.903784719296</v>
      </c>
      <c r="AS70" s="104">
        <f>'低情景（2001-2060, 2020RMB）'!AS70*$B$73</f>
        <v>24786.669804825207</v>
      </c>
      <c r="AT70" s="69">
        <f>'低情景（2001-2060, 2020RMB）'!AT70*$B$73</f>
        <v>25780.657944265975</v>
      </c>
      <c r="AU70" s="104">
        <f>'低情景（2001-2060, 2020RMB）'!AU70*$B$73</f>
        <v>26767.606259763121</v>
      </c>
      <c r="AV70" s="104">
        <f>'低情景（2001-2060, 2020RMB）'!AV70*$B$73</f>
        <v>27740.717631150746</v>
      </c>
      <c r="AW70" s="104">
        <f>'低情景（2001-2060, 2020RMB）'!AW70*$B$73</f>
        <v>28692.696216188593</v>
      </c>
      <c r="AX70" s="104">
        <f>'低情景（2001-2060, 2020RMB）'!AX70*$B$73</f>
        <v>29615.797734834767</v>
      </c>
      <c r="AY70" s="104">
        <f>'低情景（2001-2060, 2020RMB）'!AY70*$B$73</f>
        <v>30501.894276056606</v>
      </c>
      <c r="AZ70" s="68">
        <f>'低情景（2001-2060, 2020RMB）'!AZ70*$B$73</f>
        <v>31342.554008487965</v>
      </c>
      <c r="BA70" s="104">
        <f>'低情景（2001-2060, 2020RMB）'!BA70*$B$73</f>
        <v>32129.135802462031</v>
      </c>
      <c r="BB70" s="104">
        <f>'低情景（2001-2060, 2020RMB）'!BB70*$B$73</f>
        <v>32852.898339451662</v>
      </c>
      <c r="BC70" s="104">
        <f>'低情景（2001-2060, 2020RMB）'!BC70*$B$73</f>
        <v>33505.122803394304</v>
      </c>
      <c r="BD70" s="69">
        <f>'低情景（2001-2060, 2020RMB）'!BD70*$B$73</f>
        <v>34077.247728027782</v>
      </c>
      <c r="BE70" s="104">
        <f>'低情景（2001-2060, 2020RMB）'!BE70*$B$73</f>
        <v>34561.014030161787</v>
      </c>
      <c r="BF70" s="104">
        <f>'低情景（2001-2060, 2020RMB）'!BF70*$B$73</f>
        <v>34948.617709272148</v>
      </c>
      <c r="BG70" s="104">
        <f>'低情景（2001-2060, 2020RMB）'!BG70*$B$73</f>
        <v>35232.867160652429</v>
      </c>
      <c r="BH70" s="104">
        <f>'低情景（2001-2060, 2020RMB）'!BH70*$B$73</f>
        <v>35407.341556964573</v>
      </c>
      <c r="BI70" s="69">
        <f>'低情景（2001-2060, 2020RMB）'!BI70*$B$73</f>
        <v>35466.54632748045</v>
      </c>
    </row>
    <row r="73" spans="1:61" x14ac:dyDescent="0.2">
      <c r="A73" s="250" t="s">
        <v>276</v>
      </c>
      <c r="B73" s="251">
        <v>0.13774643545738699</v>
      </c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1"/>
      <c r="AI73" s="251"/>
      <c r="AJ73" s="251"/>
      <c r="AK73" s="251"/>
      <c r="AL73" s="251"/>
      <c r="AM73" s="251"/>
      <c r="AN73" s="251"/>
      <c r="AO73" s="251"/>
      <c r="AP73" s="251"/>
      <c r="AQ73" s="251"/>
      <c r="AR73" s="251"/>
      <c r="AS73" s="251"/>
      <c r="AT73" s="251"/>
      <c r="AU73" s="251"/>
      <c r="AV73" s="251"/>
      <c r="AW73" s="251"/>
      <c r="AX73" s="251"/>
      <c r="AY73" s="251"/>
      <c r="AZ73" s="251"/>
      <c r="BA73" s="251"/>
      <c r="BB73" s="251"/>
      <c r="BC73" s="251"/>
      <c r="BD73" s="251"/>
      <c r="BE73" s="251"/>
      <c r="BF73" s="251"/>
      <c r="BG73" s="251"/>
      <c r="BH73" s="251"/>
      <c r="BI73" s="251"/>
    </row>
    <row r="74" spans="1:61" x14ac:dyDescent="0.2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53"/>
      <c r="AC74" s="253"/>
      <c r="AD74" s="253"/>
      <c r="AE74" s="253"/>
      <c r="AF74" s="253"/>
      <c r="AG74" s="253"/>
      <c r="AH74" s="253"/>
      <c r="AI74" s="253"/>
      <c r="AJ74" s="253"/>
      <c r="AK74" s="253"/>
      <c r="AL74" s="253"/>
      <c r="AM74" s="253"/>
      <c r="AN74" s="253"/>
      <c r="AO74" s="253"/>
      <c r="AP74" s="253"/>
      <c r="AQ74" s="253"/>
      <c r="AR74" s="253"/>
      <c r="AS74" s="253"/>
      <c r="AT74" s="253"/>
      <c r="AU74" s="253"/>
      <c r="AV74" s="253"/>
      <c r="AW74" s="253"/>
      <c r="AX74" s="253"/>
      <c r="AY74" s="253"/>
      <c r="AZ74" s="253"/>
      <c r="BA74" s="253"/>
      <c r="BB74" s="253"/>
      <c r="BC74" s="253"/>
      <c r="BD74" s="253"/>
      <c r="BE74" s="253"/>
      <c r="BF74" s="253"/>
      <c r="BG74" s="253"/>
      <c r="BH74" s="253"/>
      <c r="BI74" s="253"/>
    </row>
    <row r="75" spans="1:61" x14ac:dyDescent="0.2">
      <c r="A75" s="252"/>
    </row>
    <row r="78" spans="1:61" x14ac:dyDescent="0.2">
      <c r="A78" s="254" t="s">
        <v>277</v>
      </c>
      <c r="B78" s="255">
        <f>B13</f>
        <v>11360.305148771144</v>
      </c>
      <c r="C78" s="256">
        <f t="shared" ref="C78:BI80" si="0">C13</f>
        <v>12298.062693286282</v>
      </c>
      <c r="D78" s="256">
        <f t="shared" si="0"/>
        <v>13884.790875628891</v>
      </c>
      <c r="E78" s="256">
        <f t="shared" si="0"/>
        <v>15422.095104095906</v>
      </c>
      <c r="F78" s="256">
        <f t="shared" si="0"/>
        <v>17592.823233998242</v>
      </c>
      <c r="G78" s="256">
        <f t="shared" si="0"/>
        <v>20024.670878731729</v>
      </c>
      <c r="H78" s="256">
        <f t="shared" si="0"/>
        <v>22498.315163918967</v>
      </c>
      <c r="I78" s="256">
        <f t="shared" si="0"/>
        <v>24625.937654813672</v>
      </c>
      <c r="J78" s="256">
        <f t="shared" si="0"/>
        <v>25871.065445139207</v>
      </c>
      <c r="K78" s="256">
        <f t="shared" si="0"/>
        <v>28934.018460247236</v>
      </c>
      <c r="L78" s="256">
        <f t="shared" si="0"/>
        <v>31652.799458352747</v>
      </c>
      <c r="M78" s="256">
        <f t="shared" si="0"/>
        <v>33124.32229745431</v>
      </c>
      <c r="N78" s="256">
        <f t="shared" si="0"/>
        <v>34518.444056519606</v>
      </c>
      <c r="O78" s="256">
        <f t="shared" si="0"/>
        <v>35827.085847351853</v>
      </c>
      <c r="P78" s="256">
        <f t="shared" si="0"/>
        <v>36086.373868234325</v>
      </c>
      <c r="Q78" s="256">
        <f t="shared" si="0"/>
        <v>37149.335570071082</v>
      </c>
      <c r="R78" s="256">
        <f t="shared" si="0"/>
        <v>39938.398266727323</v>
      </c>
      <c r="S78" s="256">
        <f t="shared" si="0"/>
        <v>42210.749247921012</v>
      </c>
      <c r="T78" s="256">
        <f t="shared" si="0"/>
        <v>43185.307729585511</v>
      </c>
      <c r="U78" s="256">
        <f t="shared" si="0"/>
        <v>43101.259119279217</v>
      </c>
      <c r="V78" s="256">
        <f t="shared" si="0"/>
        <v>49064.409191140723</v>
      </c>
      <c r="W78" s="256">
        <f t="shared" si="0"/>
        <v>51734.614096336591</v>
      </c>
      <c r="X78" s="256">
        <f t="shared" si="0"/>
        <v>52537.996794761289</v>
      </c>
      <c r="Y78" s="256">
        <f t="shared" si="0"/>
        <v>54547.824053744465</v>
      </c>
      <c r="Z78" s="256">
        <f t="shared" si="0"/>
        <v>57130.168962910735</v>
      </c>
      <c r="AA78" s="256">
        <f t="shared" si="0"/>
        <v>59639.167889369804</v>
      </c>
      <c r="AB78" s="256">
        <f t="shared" si="0"/>
        <v>61944.84877749224</v>
      </c>
      <c r="AC78" s="256">
        <f t="shared" si="0"/>
        <v>64090.764586961981</v>
      </c>
      <c r="AD78" s="256">
        <f t="shared" si="0"/>
        <v>66146.056899833478</v>
      </c>
      <c r="AE78" s="256">
        <f t="shared" si="0"/>
        <v>68202.118967151138</v>
      </c>
      <c r="AF78" s="256">
        <f t="shared" si="0"/>
        <v>70350.583781612615</v>
      </c>
      <c r="AG78" s="256">
        <f t="shared" si="0"/>
        <v>72607.985110630092</v>
      </c>
      <c r="AH78" s="256">
        <f t="shared" si="0"/>
        <v>74966.90917249817</v>
      </c>
      <c r="AI78" s="256">
        <f t="shared" si="0"/>
        <v>77414.028919315519</v>
      </c>
      <c r="AJ78" s="256">
        <f t="shared" si="0"/>
        <v>79927.883601729074</v>
      </c>
      <c r="AK78" s="256">
        <f t="shared" si="0"/>
        <v>82482.704915462207</v>
      </c>
      <c r="AL78" s="256">
        <f t="shared" si="0"/>
        <v>85067.509342558071</v>
      </c>
      <c r="AM78" s="256">
        <f t="shared" si="0"/>
        <v>87675.229003876113</v>
      </c>
      <c r="AN78" s="256">
        <f t="shared" si="0"/>
        <v>90297.991071954631</v>
      </c>
      <c r="AO78" s="256">
        <f t="shared" si="0"/>
        <v>92927.099346400108</v>
      </c>
      <c r="AP78" s="256">
        <f t="shared" si="0"/>
        <v>95553.02764022295</v>
      </c>
      <c r="AQ78" s="256">
        <f t="shared" si="0"/>
        <v>98165.426254348582</v>
      </c>
      <c r="AR78" s="256">
        <f t="shared" si="0"/>
        <v>100753.14272967711</v>
      </c>
      <c r="AS78" s="256">
        <f t="shared" si="0"/>
        <v>103304.25795392113</v>
      </c>
      <c r="AT78" s="256">
        <f t="shared" si="0"/>
        <v>105806.1385613881</v>
      </c>
      <c r="AU78" s="256">
        <f t="shared" si="0"/>
        <v>108245.50639463215</v>
      </c>
      <c r="AV78" s="256">
        <f t="shared" si="0"/>
        <v>110608.52559374711</v>
      </c>
      <c r="AW78" s="256">
        <f t="shared" si="0"/>
        <v>112880.90763810604</v>
      </c>
      <c r="AX78" s="256">
        <f t="shared" si="0"/>
        <v>115048.03438282605</v>
      </c>
      <c r="AY78" s="256">
        <f t="shared" si="0"/>
        <v>117095.09880509159</v>
      </c>
      <c r="AZ78" s="256">
        <f t="shared" si="0"/>
        <v>119007.2628018406</v>
      </c>
      <c r="BA78" s="256">
        <f t="shared" si="0"/>
        <v>120769.83096022629</v>
      </c>
      <c r="BB78" s="256">
        <f t="shared" si="0"/>
        <v>122368.43875830856</v>
      </c>
      <c r="BC78" s="256">
        <f t="shared" si="0"/>
        <v>123789.2531514773</v>
      </c>
      <c r="BD78" s="256">
        <f t="shared" si="0"/>
        <v>125019.182969986</v>
      </c>
      <c r="BE78" s="256">
        <f t="shared" si="0"/>
        <v>126046.09600900288</v>
      </c>
      <c r="BF78" s="256">
        <f t="shared" si="0"/>
        <v>126859.03915387961</v>
      </c>
      <c r="BG78" s="256">
        <f t="shared" si="0"/>
        <v>127448.45737388253</v>
      </c>
      <c r="BH78" s="256">
        <f t="shared" si="0"/>
        <v>127806.40696587105</v>
      </c>
      <c r="BI78" s="257">
        <f t="shared" si="0"/>
        <v>127926.75806745808</v>
      </c>
    </row>
    <row r="79" spans="1:61" x14ac:dyDescent="0.2">
      <c r="A79" s="258" t="s">
        <v>278</v>
      </c>
      <c r="B79" s="36"/>
      <c r="C79" s="259"/>
      <c r="D79" s="259"/>
      <c r="E79" s="259"/>
      <c r="F79" s="259"/>
      <c r="G79" s="259"/>
      <c r="H79" s="259"/>
      <c r="I79" s="51">
        <f>I14</f>
        <v>1608.2848584278597</v>
      </c>
      <c r="J79" s="51">
        <f t="shared" si="0"/>
        <v>1651.0989121675054</v>
      </c>
      <c r="K79" s="51">
        <f t="shared" si="0"/>
        <v>1879.1923219537205</v>
      </c>
      <c r="L79" s="51">
        <f t="shared" si="0"/>
        <v>2105.4222125807664</v>
      </c>
      <c r="M79" s="51">
        <f t="shared" si="0"/>
        <v>2200.7748797618237</v>
      </c>
      <c r="N79" s="51">
        <f t="shared" si="0"/>
        <v>2209.8174876911885</v>
      </c>
      <c r="O79" s="51">
        <f t="shared" si="0"/>
        <v>2171.579848017881</v>
      </c>
      <c r="P79" s="51">
        <f t="shared" si="0"/>
        <v>2099.3377117375903</v>
      </c>
      <c r="Q79" s="51">
        <f t="shared" si="0"/>
        <v>2017.9816653801363</v>
      </c>
      <c r="R79" s="51">
        <f t="shared" si="0"/>
        <v>1999.7266103568845</v>
      </c>
      <c r="S79" s="51">
        <f t="shared" si="0"/>
        <v>2034.9296418416018</v>
      </c>
      <c r="T79" s="51">
        <f t="shared" si="0"/>
        <v>2069.922408755594</v>
      </c>
      <c r="U79" s="51">
        <f t="shared" si="0"/>
        <v>2036.4097192215513</v>
      </c>
      <c r="V79" s="51">
        <f t="shared" si="0"/>
        <v>2262.3473207375118</v>
      </c>
      <c r="W79" s="51">
        <f t="shared" si="0"/>
        <v>2479.7197729678542</v>
      </c>
      <c r="X79" s="51">
        <f t="shared" si="0"/>
        <v>2503.1990919920449</v>
      </c>
      <c r="Y79" s="51">
        <f t="shared" si="0"/>
        <v>2561.5940962329719</v>
      </c>
      <c r="Z79" s="51">
        <f t="shared" si="0"/>
        <v>2636.6483135011558</v>
      </c>
      <c r="AA79" s="51">
        <f t="shared" si="0"/>
        <v>2711.7296495649775</v>
      </c>
      <c r="AB79" s="51">
        <f t="shared" si="0"/>
        <v>2781.63484850234</v>
      </c>
      <c r="AC79" s="51">
        <f t="shared" si="0"/>
        <v>2844.0755513210142</v>
      </c>
      <c r="AD79" s="51">
        <f t="shared" si="0"/>
        <v>2896.6575665182604</v>
      </c>
      <c r="AE79" s="51">
        <f t="shared" si="0"/>
        <v>2936.9458550707432</v>
      </c>
      <c r="AF79" s="51">
        <f t="shared" si="0"/>
        <v>2963.3264963215474</v>
      </c>
      <c r="AG79" s="51">
        <f t="shared" si="0"/>
        <v>2977.4675719659213</v>
      </c>
      <c r="AH79" s="51">
        <f t="shared" si="0"/>
        <v>2982.0301420569772</v>
      </c>
      <c r="AI79" s="51">
        <f t="shared" si="0"/>
        <v>2979.8057332836784</v>
      </c>
      <c r="AJ79" s="51">
        <f t="shared" si="0"/>
        <v>2973.6393056470147</v>
      </c>
      <c r="AK79" s="51">
        <f t="shared" si="0"/>
        <v>2965.9261238545769</v>
      </c>
      <c r="AL79" s="51">
        <f t="shared" si="0"/>
        <v>2957.2401426552547</v>
      </c>
      <c r="AM79" s="51">
        <f t="shared" si="0"/>
        <v>2947.7008483274731</v>
      </c>
      <c r="AN79" s="51">
        <f t="shared" si="0"/>
        <v>2937.4270996544565</v>
      </c>
      <c r="AO79" s="51">
        <f t="shared" si="0"/>
        <v>2926.5368186241144</v>
      </c>
      <c r="AP79" s="51">
        <f t="shared" si="0"/>
        <v>2915.1467277796173</v>
      </c>
      <c r="AQ79" s="51">
        <f t="shared" si="0"/>
        <v>2903.3721338436808</v>
      </c>
      <c r="AR79" s="51">
        <f t="shared" si="0"/>
        <v>2891.3267569797945</v>
      </c>
      <c r="AS79" s="51">
        <f t="shared" si="0"/>
        <v>2879.1226048447334</v>
      </c>
      <c r="AT79" s="51">
        <f t="shared" si="0"/>
        <v>2866.8698904264979</v>
      </c>
      <c r="AU79" s="51">
        <f t="shared" si="0"/>
        <v>2854.6769925503286</v>
      </c>
      <c r="AV79" s="51">
        <f t="shared" si="0"/>
        <v>2842.6504578703643</v>
      </c>
      <c r="AW79" s="51">
        <f t="shared" si="0"/>
        <v>2830.8950431443818</v>
      </c>
      <c r="AX79" s="51">
        <f t="shared" si="0"/>
        <v>2819.5137966121792</v>
      </c>
      <c r="AY79" s="51">
        <f t="shared" si="0"/>
        <v>2808.6081773627611</v>
      </c>
      <c r="AZ79" s="51">
        <f t="shared" si="0"/>
        <v>2798.2782116795606</v>
      </c>
      <c r="BA79" s="51">
        <f t="shared" si="0"/>
        <v>2788.6226854955248</v>
      </c>
      <c r="BB79" s="51">
        <f t="shared" si="0"/>
        <v>2779.7393722690867</v>
      </c>
      <c r="BC79" s="51">
        <f t="shared" si="0"/>
        <v>2771.7252958075615</v>
      </c>
      <c r="BD79" s="51">
        <f t="shared" si="0"/>
        <v>2764.677027815163</v>
      </c>
      <c r="BE79" s="51">
        <f t="shared" si="0"/>
        <v>2758.6910202290683</v>
      </c>
      <c r="BF79" s="51">
        <f t="shared" si="0"/>
        <v>2753.8639727290692</v>
      </c>
      <c r="BG79" s="51">
        <f t="shared" si="0"/>
        <v>2750.2932361651478</v>
      </c>
      <c r="BH79" s="51">
        <f t="shared" si="0"/>
        <v>2748.0772530450886</v>
      </c>
      <c r="BI79" s="52">
        <f t="shared" si="0"/>
        <v>2747.3160366631228</v>
      </c>
    </row>
    <row r="80" spans="1:61" x14ac:dyDescent="0.2">
      <c r="A80" s="260" t="s">
        <v>279</v>
      </c>
      <c r="B80" s="40"/>
      <c r="I80" s="54">
        <f t="shared" ref="I80" si="1">I15</f>
        <v>1691.9642035906934</v>
      </c>
      <c r="J80" s="54">
        <f t="shared" si="0"/>
        <v>1680.8699560030407</v>
      </c>
      <c r="K80" s="54">
        <f t="shared" si="0"/>
        <v>1629.0528811988204</v>
      </c>
      <c r="L80" s="54">
        <f t="shared" si="0"/>
        <v>1645.1568841099402</v>
      </c>
      <c r="M80" s="54">
        <f t="shared" si="0"/>
        <v>1616.2967364381511</v>
      </c>
      <c r="N80" s="54">
        <f t="shared" si="0"/>
        <v>1570.7335794601238</v>
      </c>
      <c r="O80" s="54">
        <f t="shared" si="0"/>
        <v>1558.6134131412034</v>
      </c>
      <c r="P80" s="54">
        <f t="shared" si="0"/>
        <v>1540.772253083157</v>
      </c>
      <c r="Q80" s="54">
        <f t="shared" si="0"/>
        <v>1502.1130367157548</v>
      </c>
      <c r="R80" s="54">
        <f t="shared" si="0"/>
        <v>1479.4019047376719</v>
      </c>
      <c r="S80" s="54">
        <f t="shared" si="0"/>
        <v>1502.499103959708</v>
      </c>
      <c r="T80" s="54">
        <f t="shared" si="0"/>
        <v>1502.2602870929002</v>
      </c>
      <c r="U80" s="54">
        <f t="shared" si="0"/>
        <v>1460.4994252894223</v>
      </c>
      <c r="V80" s="54">
        <f t="shared" si="0"/>
        <v>1579.9619826365199</v>
      </c>
      <c r="W80" s="54">
        <f t="shared" si="0"/>
        <v>1694.8545592328228</v>
      </c>
      <c r="X80" s="54">
        <f t="shared" si="0"/>
        <v>1700.7811269929502</v>
      </c>
      <c r="Y80" s="54">
        <f t="shared" si="0"/>
        <v>1716.8953501737171</v>
      </c>
      <c r="Z80" s="54">
        <f t="shared" si="0"/>
        <v>1740.763436122656</v>
      </c>
      <c r="AA80" s="54">
        <f t="shared" si="0"/>
        <v>1769.8572222333453</v>
      </c>
      <c r="AB80" s="54">
        <f t="shared" si="0"/>
        <v>1801.2117873264258</v>
      </c>
      <c r="AC80" s="54">
        <f t="shared" si="0"/>
        <v>1831.5796334733955</v>
      </c>
      <c r="AD80" s="54">
        <f t="shared" si="0"/>
        <v>1857.495259846133</v>
      </c>
      <c r="AE80" s="54">
        <f t="shared" si="0"/>
        <v>1875.3265906491188</v>
      </c>
      <c r="AF80" s="54">
        <f t="shared" si="0"/>
        <v>1882.4453921328206</v>
      </c>
      <c r="AG80" s="54">
        <f t="shared" si="0"/>
        <v>1880.5438234635765</v>
      </c>
      <c r="AH80" s="54">
        <f t="shared" si="0"/>
        <v>1872.5008755090435</v>
      </c>
      <c r="AI80" s="54">
        <f t="shared" si="0"/>
        <v>1861.2298176339268</v>
      </c>
      <c r="AJ80" s="54">
        <f t="shared" si="0"/>
        <v>1849.6062181055777</v>
      </c>
      <c r="AK80" s="54">
        <f t="shared" si="0"/>
        <v>1839.9469043895735</v>
      </c>
      <c r="AL80" s="54">
        <f t="shared" si="0"/>
        <v>1832.5575058313682</v>
      </c>
      <c r="AM80" s="54">
        <f t="shared" si="0"/>
        <v>1827.2557688175616</v>
      </c>
      <c r="AN80" s="54">
        <f t="shared" si="0"/>
        <v>1823.868750181106</v>
      </c>
      <c r="AO80" s="54">
        <f t="shared" si="0"/>
        <v>1822.231019790124</v>
      </c>
      <c r="AP80" s="54">
        <f t="shared" si="0"/>
        <v>1822.1830506177353</v>
      </c>
      <c r="AQ80" s="54">
        <f t="shared" si="0"/>
        <v>1823.5697776827424</v>
      </c>
      <c r="AR80" s="54">
        <f t="shared" si="0"/>
        <v>1826.2393111386709</v>
      </c>
      <c r="AS80" s="54">
        <f t="shared" si="0"/>
        <v>1830.041792177853</v>
      </c>
      <c r="AT80" s="54">
        <f t="shared" si="0"/>
        <v>1834.8283833764613</v>
      </c>
      <c r="AU80" s="54">
        <f t="shared" si="0"/>
        <v>1840.4503876856179</v>
      </c>
      <c r="AV80" s="54">
        <f t="shared" si="0"/>
        <v>1846.7584925114945</v>
      </c>
      <c r="AW80" s="54">
        <f t="shared" si="0"/>
        <v>1853.6021372500454</v>
      </c>
      <c r="AX80" s="54">
        <f t="shared" si="0"/>
        <v>1860.8290042658916</v>
      </c>
      <c r="AY80" s="54">
        <f t="shared" si="0"/>
        <v>1868.2846346388085</v>
      </c>
      <c r="AZ80" s="54">
        <f t="shared" si="0"/>
        <v>1875.8121710466564</v>
      </c>
      <c r="BA80" s="54">
        <f t="shared" si="0"/>
        <v>1883.2522309063449</v>
      </c>
      <c r="BB80" s="54">
        <f t="shared" si="0"/>
        <v>1890.4429133469437</v>
      </c>
      <c r="BC80" s="54">
        <f t="shared" si="0"/>
        <v>1897.2199437302797</v>
      </c>
      <c r="BD80" s="54">
        <f t="shared" si="0"/>
        <v>1903.4169592518645</v>
      </c>
      <c r="BE80" s="54">
        <f t="shared" si="0"/>
        <v>1908.8659386374663</v>
      </c>
      <c r="BF80" s="54">
        <f t="shared" si="0"/>
        <v>1913.3977780866094</v>
      </c>
      <c r="BG80" s="54">
        <f t="shared" si="0"/>
        <v>1916.843014397567</v>
      </c>
      <c r="BH80" s="54">
        <f t="shared" si="0"/>
        <v>1919.0326946362168</v>
      </c>
      <c r="BI80" s="55">
        <f t="shared" si="0"/>
        <v>1919.7993897878957</v>
      </c>
    </row>
    <row r="81" spans="1:61" x14ac:dyDescent="0.2">
      <c r="A81" s="260" t="s">
        <v>280</v>
      </c>
      <c r="B81" s="40"/>
      <c r="I81" s="54">
        <f>I16+I17</f>
        <v>461.97504430714594</v>
      </c>
      <c r="J81" s="54">
        <f t="shared" ref="J81:BI81" si="2">J16+J17</f>
        <v>539.30689229828624</v>
      </c>
      <c r="K81" s="54">
        <f t="shared" si="2"/>
        <v>612.89930133806774</v>
      </c>
      <c r="L81" s="54">
        <f t="shared" si="2"/>
        <v>697.13326073626968</v>
      </c>
      <c r="M81" s="54">
        <f t="shared" si="2"/>
        <v>787.98266440397038</v>
      </c>
      <c r="N81" s="54">
        <f t="shared" si="2"/>
        <v>846.74247191151085</v>
      </c>
      <c r="O81" s="54">
        <f t="shared" si="2"/>
        <v>889.23816899073245</v>
      </c>
      <c r="P81" s="54">
        <f t="shared" si="2"/>
        <v>869.65121887680755</v>
      </c>
      <c r="Q81" s="54">
        <f t="shared" si="2"/>
        <v>840.84215326483059</v>
      </c>
      <c r="R81" s="54">
        <f t="shared" si="2"/>
        <v>824.9623680408763</v>
      </c>
      <c r="S81" s="54">
        <f t="shared" si="2"/>
        <v>800.03282171269313</v>
      </c>
      <c r="T81" s="54">
        <f t="shared" si="2"/>
        <v>814.98449384399464</v>
      </c>
      <c r="U81" s="54">
        <f t="shared" si="2"/>
        <v>779.56559972921377</v>
      </c>
      <c r="V81" s="54">
        <f t="shared" si="2"/>
        <v>824.91563116752479</v>
      </c>
      <c r="W81" s="54">
        <f t="shared" si="2"/>
        <v>924.98677110439587</v>
      </c>
      <c r="X81" s="54">
        <f t="shared" si="2"/>
        <v>921.1776867420208</v>
      </c>
      <c r="Y81" s="54">
        <f t="shared" si="2"/>
        <v>913.52668770664332</v>
      </c>
      <c r="Z81" s="54">
        <f t="shared" si="2"/>
        <v>907.59231022503036</v>
      </c>
      <c r="AA81" s="54">
        <f t="shared" si="2"/>
        <v>907.56048540921688</v>
      </c>
      <c r="AB81" s="54">
        <f t="shared" si="2"/>
        <v>912.88395603994149</v>
      </c>
      <c r="AC81" s="54">
        <f t="shared" si="2"/>
        <v>921.91040744765633</v>
      </c>
      <c r="AD81" s="54">
        <f t="shared" si="2"/>
        <v>932.99142392701617</v>
      </c>
      <c r="AE81" s="54">
        <f t="shared" si="2"/>
        <v>944.42637222165331</v>
      </c>
      <c r="AF81" s="54">
        <f t="shared" si="2"/>
        <v>954.70659393581309</v>
      </c>
      <c r="AG81" s="54">
        <f t="shared" si="2"/>
        <v>963.34562799306786</v>
      </c>
      <c r="AH81" s="54">
        <f t="shared" si="2"/>
        <v>970.12092113671429</v>
      </c>
      <c r="AI81" s="54">
        <f t="shared" si="2"/>
        <v>974.81507641192434</v>
      </c>
      <c r="AJ81" s="54">
        <f t="shared" si="2"/>
        <v>977.21986530574213</v>
      </c>
      <c r="AK81" s="54">
        <f t="shared" si="2"/>
        <v>977.2026873312002</v>
      </c>
      <c r="AL81" s="54">
        <f t="shared" si="2"/>
        <v>974.89626651292565</v>
      </c>
      <c r="AM81" s="54">
        <f t="shared" si="2"/>
        <v>970.51050029568012</v>
      </c>
      <c r="AN81" s="54">
        <f t="shared" si="2"/>
        <v>964.26596407619229</v>
      </c>
      <c r="AO81" s="54">
        <f t="shared" si="2"/>
        <v>956.3897195019855</v>
      </c>
      <c r="AP81" s="54">
        <f t="shared" si="2"/>
        <v>947.11152539406385</v>
      </c>
      <c r="AQ81" s="54">
        <f t="shared" si="2"/>
        <v>936.6605044668886</v>
      </c>
      <c r="AR81" s="54">
        <f t="shared" si="2"/>
        <v>925.26229829977035</v>
      </c>
      <c r="AS81" s="54">
        <f t="shared" si="2"/>
        <v>913.13672463413673</v>
      </c>
      <c r="AT81" s="54">
        <f t="shared" si="2"/>
        <v>900.4959354345533</v>
      </c>
      <c r="AU81" s="54">
        <f t="shared" si="2"/>
        <v>887.54306146644626</v>
      </c>
      <c r="AV81" s="54">
        <f t="shared" si="2"/>
        <v>874.47131945457909</v>
      </c>
      <c r="AW81" s="54">
        <f t="shared" si="2"/>
        <v>861.46355110603122</v>
      </c>
      <c r="AX81" s="54">
        <f t="shared" si="2"/>
        <v>848.69215922579656</v>
      </c>
      <c r="AY81" s="54">
        <f t="shared" si="2"/>
        <v>836.31940457442533</v>
      </c>
      <c r="AZ81" s="54">
        <f t="shared" si="2"/>
        <v>824.498027734522</v>
      </c>
      <c r="BA81" s="54">
        <f t="shared" si="2"/>
        <v>813.37216277974414</v>
      </c>
      <c r="BB81" s="54">
        <f t="shared" si="2"/>
        <v>803.07851370615822</v>
      </c>
      <c r="BC81" s="54">
        <f t="shared" si="2"/>
        <v>793.74777015738175</v>
      </c>
      <c r="BD81" s="54">
        <f t="shared" si="2"/>
        <v>785.5062457690658</v>
      </c>
      <c r="BE81" s="54">
        <f t="shared" si="2"/>
        <v>778.47773035674618</v>
      </c>
      <c r="BF81" s="54">
        <f t="shared" si="2"/>
        <v>772.78555613062679</v>
      </c>
      <c r="BG81" s="54">
        <f t="shared" si="2"/>
        <v>768.55488818472645</v>
      </c>
      <c r="BH81" s="54">
        <f t="shared" si="2"/>
        <v>765.91526081658208</v>
      </c>
      <c r="BI81" s="55">
        <f t="shared" si="2"/>
        <v>765.00339403980661</v>
      </c>
    </row>
    <row r="82" spans="1:61" x14ac:dyDescent="0.2">
      <c r="A82" s="260" t="s">
        <v>281</v>
      </c>
      <c r="B82" s="40"/>
      <c r="I82" s="54">
        <f>I18+I19+I20</f>
        <v>188.3346119683618</v>
      </c>
      <c r="J82" s="54">
        <f t="shared" ref="J82:BI82" si="3">J18+J19+J20</f>
        <v>214.70342317481749</v>
      </c>
      <c r="K82" s="54">
        <f t="shared" si="3"/>
        <v>251.56475822637498</v>
      </c>
      <c r="L82" s="54">
        <f t="shared" si="3"/>
        <v>292.08518704151152</v>
      </c>
      <c r="M82" s="54">
        <f t="shared" si="3"/>
        <v>311.08586603752508</v>
      </c>
      <c r="N82" s="54">
        <f t="shared" si="3"/>
        <v>322.17631259331768</v>
      </c>
      <c r="O82" s="54">
        <f t="shared" si="3"/>
        <v>318.56814556928987</v>
      </c>
      <c r="P82" s="54">
        <f t="shared" si="3"/>
        <v>300.29256631472447</v>
      </c>
      <c r="Q82" s="54">
        <f t="shared" si="3"/>
        <v>286.41109626760812</v>
      </c>
      <c r="R82" s="54">
        <f t="shared" si="3"/>
        <v>306.71509543851101</v>
      </c>
      <c r="S82" s="54">
        <f t="shared" si="3"/>
        <v>333.28245206526765</v>
      </c>
      <c r="T82" s="54">
        <f t="shared" si="3"/>
        <v>348.95326179918055</v>
      </c>
      <c r="U82" s="54">
        <f t="shared" si="3"/>
        <v>317.85993717896542</v>
      </c>
      <c r="V82" s="54">
        <f t="shared" si="3"/>
        <v>353.02230805270131</v>
      </c>
      <c r="W82" s="54">
        <f t="shared" si="3"/>
        <v>370.00171069210728</v>
      </c>
      <c r="X82" s="54">
        <f t="shared" si="3"/>
        <v>373.23904949317364</v>
      </c>
      <c r="Y82" s="54">
        <f t="shared" si="3"/>
        <v>382.10166779669123</v>
      </c>
      <c r="Z82" s="54">
        <f t="shared" si="3"/>
        <v>395.11702364631412</v>
      </c>
      <c r="AA82" s="54">
        <f t="shared" si="3"/>
        <v>410.12660077861199</v>
      </c>
      <c r="AB82" s="54">
        <f t="shared" si="3"/>
        <v>426.25991788757665</v>
      </c>
      <c r="AC82" s="54">
        <f t="shared" si="3"/>
        <v>443.25509395622822</v>
      </c>
      <c r="AD82" s="54">
        <f t="shared" si="3"/>
        <v>460.99752976219804</v>
      </c>
      <c r="AE82" s="54">
        <f t="shared" si="3"/>
        <v>479.5032274033137</v>
      </c>
      <c r="AF82" s="54">
        <f t="shared" si="3"/>
        <v>498.86379687498493</v>
      </c>
      <c r="AG82" s="54">
        <f t="shared" si="3"/>
        <v>519.02540747831813</v>
      </c>
      <c r="AH82" s="54">
        <f t="shared" si="3"/>
        <v>539.85160151325886</v>
      </c>
      <c r="AI82" s="54">
        <f t="shared" si="3"/>
        <v>561.15783264733147</v>
      </c>
      <c r="AJ82" s="54">
        <f t="shared" si="3"/>
        <v>582.70469669207841</v>
      </c>
      <c r="AK82" s="54">
        <f t="shared" si="3"/>
        <v>604.24312594429182</v>
      </c>
      <c r="AL82" s="54">
        <f t="shared" si="3"/>
        <v>625.68278521724039</v>
      </c>
      <c r="AM82" s="54">
        <f t="shared" si="3"/>
        <v>646.97373593797965</v>
      </c>
      <c r="AN82" s="54">
        <f t="shared" si="3"/>
        <v>668.0605516733483</v>
      </c>
      <c r="AO82" s="54">
        <f t="shared" si="3"/>
        <v>688.8823394876124</v>
      </c>
      <c r="AP82" s="54">
        <f t="shared" si="3"/>
        <v>709.37294681830258</v>
      </c>
      <c r="AQ82" s="54">
        <f t="shared" si="3"/>
        <v>729.46134996572084</v>
      </c>
      <c r="AR82" s="54">
        <f t="shared" si="3"/>
        <v>749.072215500982</v>
      </c>
      <c r="AS82" s="54">
        <f t="shared" si="3"/>
        <v>768.12662172508817</v>
      </c>
      <c r="AT82" s="54">
        <f t="shared" si="3"/>
        <v>786.54292381626215</v>
      </c>
      <c r="AU82" s="54">
        <f t="shared" si="3"/>
        <v>804.2377435164118</v>
      </c>
      <c r="AV82" s="54">
        <f t="shared" si="3"/>
        <v>821.12706213915055</v>
      </c>
      <c r="AW82" s="54">
        <f t="shared" si="3"/>
        <v>837.12739432150704</v>
      </c>
      <c r="AX82" s="54">
        <f t="shared" si="3"/>
        <v>852.15701926594693</v>
      </c>
      <c r="AY82" s="54">
        <f t="shared" si="3"/>
        <v>866.13724619443519</v>
      </c>
      <c r="AZ82" s="54">
        <f t="shared" si="3"/>
        <v>878.99369132156937</v>
      </c>
      <c r="BA82" s="54">
        <f t="shared" si="3"/>
        <v>890.6575448045628</v>
      </c>
      <c r="BB82" s="54">
        <f t="shared" si="3"/>
        <v>901.06680779859994</v>
      </c>
      <c r="BC82" s="54">
        <f t="shared" si="3"/>
        <v>910.16748189204486</v>
      </c>
      <c r="BD82" s="54">
        <f t="shared" si="3"/>
        <v>917.91469577560201</v>
      </c>
      <c r="BE82" s="54">
        <f t="shared" si="3"/>
        <v>924.27375697609648</v>
      </c>
      <c r="BF82" s="54">
        <f t="shared" si="3"/>
        <v>929.22111982943898</v>
      </c>
      <c r="BG82" s="54">
        <f t="shared" si="3"/>
        <v>932.74526455806892</v>
      </c>
      <c r="BH82" s="54">
        <f t="shared" si="3"/>
        <v>934.84748634679602</v>
      </c>
      <c r="BI82" s="55">
        <f t="shared" si="3"/>
        <v>935.54259768405427</v>
      </c>
    </row>
    <row r="83" spans="1:61" x14ac:dyDescent="0.2">
      <c r="A83" s="260" t="s">
        <v>282</v>
      </c>
      <c r="B83" s="40"/>
      <c r="I83" s="54">
        <f>I21+I22+I23+I24</f>
        <v>2454.8371613017289</v>
      </c>
      <c r="J83" s="54">
        <f t="shared" ref="J83:BI83" si="4">J21+J22+J23+J24</f>
        <v>2625.8153773714039</v>
      </c>
      <c r="K83" s="54">
        <f t="shared" si="4"/>
        <v>2906.3916262115386</v>
      </c>
      <c r="L83" s="54">
        <f t="shared" si="4"/>
        <v>3210.2341245899033</v>
      </c>
      <c r="M83" s="54">
        <f t="shared" si="4"/>
        <v>3416.4197497834148</v>
      </c>
      <c r="N83" s="54">
        <f t="shared" si="4"/>
        <v>3537.0991015896575</v>
      </c>
      <c r="O83" s="54">
        <f t="shared" si="4"/>
        <v>3654.9197138031955</v>
      </c>
      <c r="P83" s="54">
        <f t="shared" si="4"/>
        <v>3662.0951607589686</v>
      </c>
      <c r="Q83" s="54">
        <f t="shared" si="4"/>
        <v>3672.0622717658493</v>
      </c>
      <c r="R83" s="54">
        <f t="shared" si="4"/>
        <v>3970.0491173401556</v>
      </c>
      <c r="S83" s="54">
        <f t="shared" si="4"/>
        <v>4203.9675093378282</v>
      </c>
      <c r="T83" s="54">
        <f t="shared" si="4"/>
        <v>4224.0130373930315</v>
      </c>
      <c r="U83" s="54">
        <f t="shared" si="4"/>
        <v>4086.3310130589362</v>
      </c>
      <c r="V83" s="54">
        <f t="shared" si="4"/>
        <v>4562.6322638797656</v>
      </c>
      <c r="W83" s="54">
        <f t="shared" si="4"/>
        <v>4807.5125763941342</v>
      </c>
      <c r="X83" s="54">
        <f t="shared" si="4"/>
        <v>4836.7773482650482</v>
      </c>
      <c r="Y83" s="54">
        <f t="shared" si="4"/>
        <v>4914.2805138328204</v>
      </c>
      <c r="Z83" s="54">
        <f t="shared" si="4"/>
        <v>5024.719599543303</v>
      </c>
      <c r="AA83" s="54">
        <f t="shared" si="4"/>
        <v>5154.0202921379714</v>
      </c>
      <c r="AB83" s="54">
        <f t="shared" si="4"/>
        <v>5296.8651203606678</v>
      </c>
      <c r="AC83" s="54">
        <f t="shared" si="4"/>
        <v>5450.1349024669398</v>
      </c>
      <c r="AD83" s="54">
        <f t="shared" si="4"/>
        <v>5610.4372398855076</v>
      </c>
      <c r="AE83" s="54">
        <f t="shared" si="4"/>
        <v>5774.0335489165609</v>
      </c>
      <c r="AF83" s="54">
        <f t="shared" si="4"/>
        <v>5937.3540276224785</v>
      </c>
      <c r="AG83" s="54">
        <f t="shared" si="4"/>
        <v>6098.752626054692</v>
      </c>
      <c r="AH83" s="54">
        <f t="shared" si="4"/>
        <v>6257.0252923397184</v>
      </c>
      <c r="AI83" s="54">
        <f t="shared" si="4"/>
        <v>6410.8866084396632</v>
      </c>
      <c r="AJ83" s="54">
        <f t="shared" si="4"/>
        <v>6558.9773563616063</v>
      </c>
      <c r="AK83" s="54">
        <f t="shared" si="4"/>
        <v>6700.0892293853813</v>
      </c>
      <c r="AL83" s="54">
        <f t="shared" si="4"/>
        <v>6833.8526365144171</v>
      </c>
      <c r="AM83" s="54">
        <f t="shared" si="4"/>
        <v>6960.153564443337</v>
      </c>
      <c r="AN83" s="54">
        <f t="shared" si="4"/>
        <v>7078.9251202802961</v>
      </c>
      <c r="AO83" s="54">
        <f t="shared" si="4"/>
        <v>7190.1449574971048</v>
      </c>
      <c r="AP83" s="54">
        <f t="shared" si="4"/>
        <v>7293.8325096402132</v>
      </c>
      <c r="AQ83" s="54">
        <f t="shared" si="4"/>
        <v>7390.0461087124368</v>
      </c>
      <c r="AR83" s="54">
        <f t="shared" si="4"/>
        <v>7478.8800588532613</v>
      </c>
      <c r="AS83" s="54">
        <f t="shared" si="4"/>
        <v>7560.4617288389391</v>
      </c>
      <c r="AT83" s="54">
        <f t="shared" si="4"/>
        <v>7634.9487193256682</v>
      </c>
      <c r="AU83" s="54">
        <f t="shared" si="4"/>
        <v>7702.5261529743457</v>
      </c>
      <c r="AV83" s="54">
        <f t="shared" si="4"/>
        <v>7763.4041278899849</v>
      </c>
      <c r="AW83" s="54">
        <f t="shared" si="4"/>
        <v>7817.8153674125042</v>
      </c>
      <c r="AX83" s="54">
        <f t="shared" si="4"/>
        <v>7866.01309239476</v>
      </c>
      <c r="AY83" s="54">
        <f t="shared" si="4"/>
        <v>7908.2691358504908</v>
      </c>
      <c r="AZ83" s="54">
        <f t="shared" si="4"/>
        <v>7944.8723143608004</v>
      </c>
      <c r="BA83" s="54">
        <f t="shared" si="4"/>
        <v>7976.1270659768452</v>
      </c>
      <c r="BB83" s="54">
        <f t="shared" si="4"/>
        <v>8002.352360600793</v>
      </c>
      <c r="BC83" s="54">
        <f t="shared" si="4"/>
        <v>8023.8808859995524</v>
      </c>
      <c r="BD83" s="54">
        <f t="shared" si="4"/>
        <v>8041.0585107200677</v>
      </c>
      <c r="BE83" s="54">
        <f t="shared" si="4"/>
        <v>8054.2440242338625</v>
      </c>
      <c r="BF83" s="54">
        <f t="shared" si="4"/>
        <v>8063.8091546384912</v>
      </c>
      <c r="BG83" s="54">
        <f t="shared" si="4"/>
        <v>8070.1388651804182</v>
      </c>
      <c r="BH83" s="54">
        <f t="shared" si="4"/>
        <v>8073.6319327373794</v>
      </c>
      <c r="BI83" s="55">
        <f t="shared" si="4"/>
        <v>8074.7018142191282</v>
      </c>
    </row>
    <row r="84" spans="1:61" x14ac:dyDescent="0.2">
      <c r="A84" s="260" t="s">
        <v>283</v>
      </c>
      <c r="B84" s="40"/>
      <c r="I84" s="54">
        <f>I25</f>
        <v>777.95991739521935</v>
      </c>
      <c r="J84" s="54">
        <f t="shared" ref="J84:BI84" si="5">J25</f>
        <v>800.14486261054606</v>
      </c>
      <c r="K84" s="54">
        <f t="shared" si="5"/>
        <v>867.16819741371125</v>
      </c>
      <c r="L84" s="54">
        <f t="shared" si="5"/>
        <v>902.40443183874095</v>
      </c>
      <c r="M84" s="54">
        <f t="shared" si="5"/>
        <v>963.89151239458693</v>
      </c>
      <c r="N84" s="54">
        <f t="shared" si="5"/>
        <v>995.32175969285993</v>
      </c>
      <c r="O84" s="54">
        <f t="shared" si="5"/>
        <v>1018.1773917073065</v>
      </c>
      <c r="P84" s="54">
        <f t="shared" si="5"/>
        <v>1033.569172982455</v>
      </c>
      <c r="Q84" s="54">
        <f t="shared" si="5"/>
        <v>1064.120195424287</v>
      </c>
      <c r="R84" s="54">
        <f t="shared" si="5"/>
        <v>1120.1978705238769</v>
      </c>
      <c r="S84" s="54">
        <f t="shared" si="5"/>
        <v>1126.5331937839655</v>
      </c>
      <c r="T84" s="54">
        <f t="shared" si="5"/>
        <v>1100.2861515096881</v>
      </c>
      <c r="U84" s="54">
        <f t="shared" si="5"/>
        <v>1071.8283979331518</v>
      </c>
      <c r="V84" s="54">
        <f t="shared" si="5"/>
        <v>1131.5999339945606</v>
      </c>
      <c r="W84" s="54">
        <f t="shared" si="5"/>
        <v>1118.4784851316513</v>
      </c>
      <c r="X84" s="54">
        <f t="shared" si="5"/>
        <v>1115.7411722049833</v>
      </c>
      <c r="Y84" s="54">
        <f t="shared" si="5"/>
        <v>1110.6006101760286</v>
      </c>
      <c r="Z84" s="54">
        <f t="shared" si="5"/>
        <v>1107.6216607341951</v>
      </c>
      <c r="AA84" s="54">
        <f t="shared" si="5"/>
        <v>1110.1887379239888</v>
      </c>
      <c r="AB84" s="54">
        <f t="shared" si="5"/>
        <v>1117.1615996666903</v>
      </c>
      <c r="AC84" s="54">
        <f t="shared" si="5"/>
        <v>1126.2718917349096</v>
      </c>
      <c r="AD84" s="54">
        <f t="shared" si="5"/>
        <v>1135.20113435402</v>
      </c>
      <c r="AE84" s="54">
        <f t="shared" si="5"/>
        <v>1141.5606013668794</v>
      </c>
      <c r="AF84" s="54">
        <f t="shared" si="5"/>
        <v>1143.4792224758278</v>
      </c>
      <c r="AG84" s="54">
        <f t="shared" si="5"/>
        <v>1141.3439163786863</v>
      </c>
      <c r="AH84" s="54">
        <f t="shared" si="5"/>
        <v>1136.1399301055269</v>
      </c>
      <c r="AI84" s="54">
        <f t="shared" si="5"/>
        <v>1128.8656646001939</v>
      </c>
      <c r="AJ84" s="54">
        <f t="shared" si="5"/>
        <v>1120.5105482234217</v>
      </c>
      <c r="AK84" s="54">
        <f t="shared" si="5"/>
        <v>1111.8912617795952</v>
      </c>
      <c r="AL84" s="54">
        <f t="shared" si="5"/>
        <v>1103.2048267022103</v>
      </c>
      <c r="AM84" s="54">
        <f t="shared" si="5"/>
        <v>1094.49449188532</v>
      </c>
      <c r="AN84" s="54">
        <f t="shared" si="5"/>
        <v>1085.8022092167844</v>
      </c>
      <c r="AO84" s="54">
        <f t="shared" si="5"/>
        <v>1077.1686321826694</v>
      </c>
      <c r="AP84" s="54">
        <f t="shared" si="5"/>
        <v>1068.6331300565703</v>
      </c>
      <c r="AQ84" s="54">
        <f t="shared" si="5"/>
        <v>1060.2338168337212</v>
      </c>
      <c r="AR84" s="54">
        <f t="shared" si="5"/>
        <v>1052.0075940918462</v>
      </c>
      <c r="AS84" s="54">
        <f t="shared" si="5"/>
        <v>1043.9902069978234</v>
      </c>
      <c r="AT84" s="54">
        <f t="shared" si="5"/>
        <v>1036.2163127293338</v>
      </c>
      <c r="AU84" s="54">
        <f t="shared" si="5"/>
        <v>1028.7195606436926</v>
      </c>
      <c r="AV84" s="54">
        <f t="shared" si="5"/>
        <v>1021.5326835998665</v>
      </c>
      <c r="AW84" s="54">
        <f t="shared" si="5"/>
        <v>1014.687599924644</v>
      </c>
      <c r="AX84" s="54">
        <f t="shared" si="5"/>
        <v>1008.2155256082901</v>
      </c>
      <c r="AY84" s="54">
        <f t="shared" si="5"/>
        <v>1002.147096419124</v>
      </c>
      <c r="AZ84" s="54">
        <f t="shared" si="5"/>
        <v>996.5124997394189</v>
      </c>
      <c r="BA84" s="54">
        <f t="shared" si="5"/>
        <v>991.34161604702558</v>
      </c>
      <c r="BB84" s="54">
        <f t="shared" si="5"/>
        <v>986.66417009824727</v>
      </c>
      <c r="BC84" s="54">
        <f t="shared" si="5"/>
        <v>982.50989200799768</v>
      </c>
      <c r="BD84" s="54">
        <f t="shared" si="5"/>
        <v>978.90868857380929</v>
      </c>
      <c r="BE84" s="54">
        <f t="shared" si="5"/>
        <v>975.89082535190084</v>
      </c>
      <c r="BF84" s="54">
        <f t="shared" si="5"/>
        <v>973.48712016712489</v>
      </c>
      <c r="BG84" s="54">
        <f t="shared" si="5"/>
        <v>971.7291489261396</v>
      </c>
      <c r="BH84" s="54">
        <f t="shared" si="5"/>
        <v>970.64946480604544</v>
      </c>
      <c r="BI84" s="55">
        <f t="shared" si="5"/>
        <v>970.28183211185376</v>
      </c>
    </row>
    <row r="85" spans="1:61" x14ac:dyDescent="0.2">
      <c r="A85" s="260" t="s">
        <v>284</v>
      </c>
      <c r="B85" s="40"/>
      <c r="I85" s="54">
        <f>I26+I27</f>
        <v>794.13119388446216</v>
      </c>
      <c r="J85" s="54">
        <f t="shared" ref="J85:BI85" si="6">J26+J27</f>
        <v>825.51106162498331</v>
      </c>
      <c r="K85" s="54">
        <f t="shared" si="6"/>
        <v>926.7062844402725</v>
      </c>
      <c r="L85" s="54">
        <f t="shared" si="6"/>
        <v>1020.4272871821819</v>
      </c>
      <c r="M85" s="54">
        <f t="shared" si="6"/>
        <v>1043.3087046749624</v>
      </c>
      <c r="N85" s="54">
        <f t="shared" si="6"/>
        <v>1066.0064245156573</v>
      </c>
      <c r="O85" s="54">
        <f t="shared" si="6"/>
        <v>1091.5137260003926</v>
      </c>
      <c r="P85" s="54">
        <f t="shared" si="6"/>
        <v>1083.1465453210731</v>
      </c>
      <c r="Q85" s="54">
        <f t="shared" si="6"/>
        <v>1095.5096754342712</v>
      </c>
      <c r="R85" s="54">
        <f t="shared" si="6"/>
        <v>1167.9142875743082</v>
      </c>
      <c r="S85" s="54">
        <f t="shared" si="6"/>
        <v>1215.434406539068</v>
      </c>
      <c r="T85" s="54">
        <f t="shared" si="6"/>
        <v>1187.9873679037082</v>
      </c>
      <c r="U85" s="54">
        <f t="shared" si="6"/>
        <v>1033.4340072709037</v>
      </c>
      <c r="V85" s="54">
        <f t="shared" si="6"/>
        <v>1167.8811127670378</v>
      </c>
      <c r="W85" s="54">
        <f t="shared" si="6"/>
        <v>1170.7906159687132</v>
      </c>
      <c r="X85" s="54">
        <f t="shared" si="6"/>
        <v>1166.4986213472648</v>
      </c>
      <c r="Y85" s="54">
        <f t="shared" si="6"/>
        <v>1157.9523074291433</v>
      </c>
      <c r="Z85" s="54">
        <f t="shared" si="6"/>
        <v>1151.5318916950453</v>
      </c>
      <c r="AA85" s="54">
        <f t="shared" si="6"/>
        <v>1151.9799156827389</v>
      </c>
      <c r="AB85" s="54">
        <f t="shared" si="6"/>
        <v>1158.2867317879127</v>
      </c>
      <c r="AC85" s="54">
        <f t="shared" si="6"/>
        <v>1168.0725654853566</v>
      </c>
      <c r="AD85" s="54">
        <f t="shared" si="6"/>
        <v>1178.939840924379</v>
      </c>
      <c r="AE85" s="54">
        <f t="shared" si="6"/>
        <v>1188.4228058889789</v>
      </c>
      <c r="AF85" s="54">
        <f t="shared" si="6"/>
        <v>1194.5005658829002</v>
      </c>
      <c r="AG85" s="54">
        <f t="shared" si="6"/>
        <v>1197.1888891729304</v>
      </c>
      <c r="AH85" s="54">
        <f t="shared" si="6"/>
        <v>1197.0430738641085</v>
      </c>
      <c r="AI85" s="54">
        <f t="shared" si="6"/>
        <v>1194.6336781741986</v>
      </c>
      <c r="AJ85" s="54">
        <f t="shared" si="6"/>
        <v>1190.5333253947881</v>
      </c>
      <c r="AK85" s="54">
        <f t="shared" si="6"/>
        <v>1185.2341419683803</v>
      </c>
      <c r="AL85" s="54">
        <f t="shared" si="6"/>
        <v>1178.9251616913343</v>
      </c>
      <c r="AM85" s="54">
        <f t="shared" si="6"/>
        <v>1171.7236704449874</v>
      </c>
      <c r="AN85" s="54">
        <f t="shared" si="6"/>
        <v>1163.7495667986282</v>
      </c>
      <c r="AO85" s="54">
        <f t="shared" si="6"/>
        <v>1155.1238330766989</v>
      </c>
      <c r="AP85" s="54">
        <f t="shared" si="6"/>
        <v>1145.9671759844405</v>
      </c>
      <c r="AQ85" s="54">
        <f t="shared" si="6"/>
        <v>1136.3988510577133</v>
      </c>
      <c r="AR85" s="54">
        <f t="shared" si="6"/>
        <v>1126.5356786053346</v>
      </c>
      <c r="AS85" s="54">
        <f t="shared" si="6"/>
        <v>1116.4912530606036</v>
      </c>
      <c r="AT85" s="54">
        <f t="shared" si="6"/>
        <v>1106.3753428463119</v>
      </c>
      <c r="AU85" s="54">
        <f t="shared" si="6"/>
        <v>1096.2934740244878</v>
      </c>
      <c r="AV85" s="54">
        <f t="shared" si="6"/>
        <v>1086.346688143577</v>
      </c>
      <c r="AW85" s="54">
        <f t="shared" si="6"/>
        <v>1076.6314627717688</v>
      </c>
      <c r="AX85" s="54">
        <f t="shared" si="6"/>
        <v>1067.2397821509246</v>
      </c>
      <c r="AY85" s="54">
        <f t="shared" si="6"/>
        <v>1058.2593451403836</v>
      </c>
      <c r="AZ85" s="54">
        <f t="shared" si="6"/>
        <v>1049.7738980558292</v>
      </c>
      <c r="BA85" s="54">
        <f t="shared" si="6"/>
        <v>1041.863681057828</v>
      </c>
      <c r="BB85" s="54">
        <f t="shared" si="6"/>
        <v>1034.6059783266496</v>
      </c>
      <c r="BC85" s="54">
        <f t="shared" si="6"/>
        <v>1028.0757643051734</v>
      </c>
      <c r="BD85" s="54">
        <f t="shared" si="6"/>
        <v>1022.3464407478903</v>
      </c>
      <c r="BE85" s="54">
        <f t="shared" si="6"/>
        <v>1017.4906621480224</v>
      </c>
      <c r="BF85" s="54">
        <f t="shared" si="6"/>
        <v>1013.581250318096</v>
      </c>
      <c r="BG85" s="54">
        <f t="shared" si="6"/>
        <v>1010.6922024889375</v>
      </c>
      <c r="BH85" s="54">
        <f t="shared" si="6"/>
        <v>1008.8998013162559</v>
      </c>
      <c r="BI85" s="55">
        <f t="shared" si="6"/>
        <v>1008.2838397246373</v>
      </c>
    </row>
    <row r="86" spans="1:61" x14ac:dyDescent="0.2">
      <c r="A86" s="260" t="s">
        <v>285</v>
      </c>
      <c r="B86" s="40"/>
      <c r="I86" s="54">
        <f>I28+I29</f>
        <v>312.88148361152503</v>
      </c>
      <c r="J86" s="54">
        <f t="shared" ref="J86:BI86" si="7">J28+J29</f>
        <v>338.13805783384225</v>
      </c>
      <c r="K86" s="54">
        <f t="shared" si="7"/>
        <v>398.41529338817213</v>
      </c>
      <c r="L86" s="54">
        <f t="shared" si="7"/>
        <v>454.54989898416466</v>
      </c>
      <c r="M86" s="54">
        <f t="shared" si="7"/>
        <v>484.41888292328485</v>
      </c>
      <c r="N86" s="54">
        <f t="shared" si="7"/>
        <v>511.42123288645234</v>
      </c>
      <c r="O86" s="54">
        <f t="shared" si="7"/>
        <v>535.42946394546993</v>
      </c>
      <c r="P86" s="54">
        <f t="shared" si="7"/>
        <v>541.1003690431055</v>
      </c>
      <c r="Q86" s="54">
        <f t="shared" si="7"/>
        <v>563.56545296461491</v>
      </c>
      <c r="R86" s="54">
        <f t="shared" si="7"/>
        <v>613.4637742737151</v>
      </c>
      <c r="S86" s="54">
        <f t="shared" si="7"/>
        <v>634.43255277677679</v>
      </c>
      <c r="T86" s="54">
        <f t="shared" si="7"/>
        <v>625.86579158336508</v>
      </c>
      <c r="U86" s="54">
        <f t="shared" si="7"/>
        <v>588.07392999604315</v>
      </c>
      <c r="V86" s="54">
        <f t="shared" si="7"/>
        <v>680.17697929486417</v>
      </c>
      <c r="W86" s="54">
        <f t="shared" si="7"/>
        <v>670.99484812682158</v>
      </c>
      <c r="X86" s="54">
        <f t="shared" si="7"/>
        <v>670.57615612484528</v>
      </c>
      <c r="Y86" s="54">
        <f t="shared" si="7"/>
        <v>670.57481232018836</v>
      </c>
      <c r="Z86" s="54">
        <f t="shared" si="7"/>
        <v>672.87602654051477</v>
      </c>
      <c r="AA86" s="54">
        <f t="shared" si="7"/>
        <v>678.91773536023993</v>
      </c>
      <c r="AB86" s="54">
        <f t="shared" si="7"/>
        <v>688.25351601200646</v>
      </c>
      <c r="AC86" s="54">
        <f t="shared" si="7"/>
        <v>699.95676044384163</v>
      </c>
      <c r="AD86" s="54">
        <f t="shared" si="7"/>
        <v>713.06285657324429</v>
      </c>
      <c r="AE86" s="54">
        <f t="shared" si="7"/>
        <v>726.54181062138923</v>
      </c>
      <c r="AF86" s="54">
        <f t="shared" si="7"/>
        <v>739.45583800552095</v>
      </c>
      <c r="AG86" s="54">
        <f t="shared" si="7"/>
        <v>751.49544638575844</v>
      </c>
      <c r="AH86" s="54">
        <f t="shared" si="7"/>
        <v>762.51228441321291</v>
      </c>
      <c r="AI86" s="54">
        <f t="shared" si="7"/>
        <v>772.35616036267311</v>
      </c>
      <c r="AJ86" s="54">
        <f t="shared" si="7"/>
        <v>780.876875494964</v>
      </c>
      <c r="AK86" s="54">
        <f t="shared" si="7"/>
        <v>787.95989261288992</v>
      </c>
      <c r="AL86" s="54">
        <f t="shared" si="7"/>
        <v>793.63132840404296</v>
      </c>
      <c r="AM86" s="54">
        <f t="shared" si="7"/>
        <v>797.96105991248851</v>
      </c>
      <c r="AN86" s="54">
        <f t="shared" si="7"/>
        <v>801.02830216234906</v>
      </c>
      <c r="AO86" s="54">
        <f t="shared" si="7"/>
        <v>802.92013972835161</v>
      </c>
      <c r="AP86" s="54">
        <f t="shared" si="7"/>
        <v>803.73009341023499</v>
      </c>
      <c r="AQ86" s="54">
        <f t="shared" si="7"/>
        <v>803.55674902673513</v>
      </c>
      <c r="AR86" s="54">
        <f t="shared" si="7"/>
        <v>802.5024710673847</v>
      </c>
      <c r="AS86" s="54">
        <f t="shared" si="7"/>
        <v>800.67221965339559</v>
      </c>
      <c r="AT86" s="54">
        <f t="shared" si="7"/>
        <v>798.1724851085819</v>
      </c>
      <c r="AU86" s="54">
        <f t="shared" si="7"/>
        <v>795.11035054782019</v>
      </c>
      <c r="AV86" s="54">
        <f t="shared" si="7"/>
        <v>791.59268934896522</v>
      </c>
      <c r="AW86" s="54">
        <f t="shared" si="7"/>
        <v>787.72550125396106</v>
      </c>
      <c r="AX86" s="54">
        <f t="shared" si="7"/>
        <v>783.61338819348521</v>
      </c>
      <c r="AY86" s="54">
        <f t="shared" si="7"/>
        <v>779.3591687733566</v>
      </c>
      <c r="AZ86" s="54">
        <f t="shared" si="7"/>
        <v>775.06362871024487</v>
      </c>
      <c r="BA86" s="54">
        <f t="shared" si="7"/>
        <v>770.82540335522822</v>
      </c>
      <c r="BB86" s="54">
        <f t="shared" si="7"/>
        <v>766.74098778277641</v>
      </c>
      <c r="BC86" s="54">
        <f t="shared" si="7"/>
        <v>762.90486972998281</v>
      </c>
      <c r="BD86" s="54">
        <f t="shared" si="7"/>
        <v>759.40978092318278</v>
      </c>
      <c r="BE86" s="54">
        <f t="shared" si="7"/>
        <v>756.34706300363564</v>
      </c>
      <c r="BF86" s="54">
        <f t="shared" si="7"/>
        <v>753.80714534129856</v>
      </c>
      <c r="BG86" s="54">
        <f t="shared" si="7"/>
        <v>751.88013349200696</v>
      </c>
      <c r="BH86" s="54">
        <f t="shared" si="7"/>
        <v>750.6565089039882</v>
      </c>
      <c r="BI86" s="55">
        <f t="shared" si="7"/>
        <v>750.22794272088709</v>
      </c>
    </row>
    <row r="87" spans="1:61" x14ac:dyDescent="0.2">
      <c r="A87" s="260" t="s">
        <v>286</v>
      </c>
      <c r="B87" s="40"/>
      <c r="I87" s="54">
        <f>I30+I31+I32</f>
        <v>633.24101415449195</v>
      </c>
      <c r="J87" s="54">
        <f t="shared" ref="J87:BI87" si="8">J30+J31+J32</f>
        <v>656.9524760941357</v>
      </c>
      <c r="K87" s="54">
        <f t="shared" si="8"/>
        <v>735.05205868571045</v>
      </c>
      <c r="L87" s="54">
        <f t="shared" si="8"/>
        <v>803.22604011991803</v>
      </c>
      <c r="M87" s="54">
        <f t="shared" si="8"/>
        <v>838.14481307405174</v>
      </c>
      <c r="N87" s="54">
        <f t="shared" si="8"/>
        <v>879.44918385090205</v>
      </c>
      <c r="O87" s="54">
        <f t="shared" si="8"/>
        <v>920.17866935129575</v>
      </c>
      <c r="P87" s="54">
        <f t="shared" si="8"/>
        <v>923.06261542904986</v>
      </c>
      <c r="Q87" s="54">
        <f t="shared" si="8"/>
        <v>947.57062618735085</v>
      </c>
      <c r="R87" s="54">
        <f t="shared" si="8"/>
        <v>1024.300806196396</v>
      </c>
      <c r="S87" s="54">
        <f t="shared" si="8"/>
        <v>1062.1733133250104</v>
      </c>
      <c r="T87" s="54">
        <f t="shared" si="8"/>
        <v>1053.986525665171</v>
      </c>
      <c r="U87" s="54">
        <f t="shared" si="8"/>
        <v>1003.590336166021</v>
      </c>
      <c r="V87" s="54">
        <f t="shared" si="8"/>
        <v>1146.6830716344077</v>
      </c>
      <c r="W87" s="54">
        <f t="shared" si="8"/>
        <v>1153.9161439221259</v>
      </c>
      <c r="X87" s="54">
        <f t="shared" si="8"/>
        <v>1157.8700937503161</v>
      </c>
      <c r="Y87" s="54">
        <f t="shared" si="8"/>
        <v>1168.8199772509859</v>
      </c>
      <c r="Z87" s="54">
        <f t="shared" si="8"/>
        <v>1185.4526557214797</v>
      </c>
      <c r="AA87" s="54">
        <f t="shared" si="8"/>
        <v>1206.4756042795043</v>
      </c>
      <c r="AB87" s="54">
        <f t="shared" si="8"/>
        <v>1230.5934863060411</v>
      </c>
      <c r="AC87" s="54">
        <f t="shared" si="8"/>
        <v>1256.4413925999986</v>
      </c>
      <c r="AD87" s="54">
        <f t="shared" si="8"/>
        <v>1282.5496385556221</v>
      </c>
      <c r="AE87" s="54">
        <f t="shared" si="8"/>
        <v>1307.336283567774</v>
      </c>
      <c r="AF87" s="54">
        <f t="shared" si="8"/>
        <v>1329.4616199076618</v>
      </c>
      <c r="AG87" s="54">
        <f t="shared" si="8"/>
        <v>1348.9122119266735</v>
      </c>
      <c r="AH87" s="54">
        <f t="shared" si="8"/>
        <v>1366.0354000713289</v>
      </c>
      <c r="AI87" s="54">
        <f t="shared" si="8"/>
        <v>1381.1919163746409</v>
      </c>
      <c r="AJ87" s="54">
        <f t="shared" si="8"/>
        <v>1394.7449905471758</v>
      </c>
      <c r="AK87" s="54">
        <f t="shared" si="8"/>
        <v>1406.9970815270244</v>
      </c>
      <c r="AL87" s="54">
        <f t="shared" si="8"/>
        <v>1418.0220499891361</v>
      </c>
      <c r="AM87" s="54">
        <f t="shared" si="8"/>
        <v>1427.8441346877307</v>
      </c>
      <c r="AN87" s="54">
        <f t="shared" si="8"/>
        <v>1436.4956261812322</v>
      </c>
      <c r="AO87" s="54">
        <f t="shared" si="8"/>
        <v>1444.0163360008441</v>
      </c>
      <c r="AP87" s="54">
        <f t="shared" si="8"/>
        <v>1450.4530215559566</v>
      </c>
      <c r="AQ87" s="54">
        <f t="shared" si="8"/>
        <v>1455.8587799318591</v>
      </c>
      <c r="AR87" s="54">
        <f t="shared" si="8"/>
        <v>1460.2924232666196</v>
      </c>
      <c r="AS87" s="54">
        <f t="shared" si="8"/>
        <v>1463.8178477151496</v>
      </c>
      <c r="AT87" s="54">
        <f t="shared" si="8"/>
        <v>1466.5034071614516</v>
      </c>
      <c r="AU87" s="54">
        <f t="shared" si="8"/>
        <v>1468.4213018667795</v>
      </c>
      <c r="AV87" s="54">
        <f t="shared" si="8"/>
        <v>1469.6469911828458</v>
      </c>
      <c r="AW87" s="54">
        <f t="shared" si="8"/>
        <v>1470.2586383532007</v>
      </c>
      <c r="AX87" s="54">
        <f t="shared" si="8"/>
        <v>1470.3365943079323</v>
      </c>
      <c r="AY87" s="54">
        <f t="shared" si="8"/>
        <v>1469.9629262580963</v>
      </c>
      <c r="AZ87" s="54">
        <f t="shared" si="8"/>
        <v>1469.2209958441169</v>
      </c>
      <c r="BA87" s="54">
        <f t="shared" si="8"/>
        <v>1468.1950906100769</v>
      </c>
      <c r="BB87" s="54">
        <f t="shared" si="8"/>
        <v>1466.9701116820941</v>
      </c>
      <c r="BC87" s="54">
        <f t="shared" si="8"/>
        <v>1465.6313197390568</v>
      </c>
      <c r="BD87" s="54">
        <f t="shared" si="8"/>
        <v>1464.2641406890857</v>
      </c>
      <c r="BE87" s="54">
        <f t="shared" si="8"/>
        <v>1462.9540319133641</v>
      </c>
      <c r="BF87" s="54">
        <f t="shared" si="8"/>
        <v>1461.7864095157399</v>
      </c>
      <c r="BG87" s="54">
        <f t="shared" si="8"/>
        <v>1460.8466367248504</v>
      </c>
      <c r="BH87" s="54">
        <f t="shared" si="8"/>
        <v>1460.2200734369294</v>
      </c>
      <c r="BI87" s="55">
        <f t="shared" si="8"/>
        <v>1459.9921868621977</v>
      </c>
    </row>
    <row r="88" spans="1:61" x14ac:dyDescent="0.2">
      <c r="A88" s="260" t="s">
        <v>287</v>
      </c>
      <c r="B88" s="40"/>
      <c r="I88" s="54">
        <f>I33</f>
        <v>637.16698879349872</v>
      </c>
      <c r="J88" s="54">
        <f t="shared" ref="J88:BI88" si="9">J33</f>
        <v>635.4050592414402</v>
      </c>
      <c r="K88" s="54">
        <f t="shared" si="9"/>
        <v>676.28810522775109</v>
      </c>
      <c r="L88" s="54">
        <f t="shared" si="9"/>
        <v>699.21935440753566</v>
      </c>
      <c r="M88" s="54">
        <f t="shared" si="9"/>
        <v>707.5885313743712</v>
      </c>
      <c r="N88" s="54">
        <f t="shared" si="9"/>
        <v>713.18461791746836</v>
      </c>
      <c r="O88" s="54">
        <f t="shared" si="9"/>
        <v>720.67276491046107</v>
      </c>
      <c r="P88" s="54">
        <f t="shared" si="9"/>
        <v>734.30200114359138</v>
      </c>
      <c r="Q88" s="54">
        <f t="shared" si="9"/>
        <v>764.60618968075028</v>
      </c>
      <c r="R88" s="54">
        <f t="shared" si="9"/>
        <v>811.09142498845029</v>
      </c>
      <c r="S88" s="54">
        <f t="shared" si="9"/>
        <v>859.28912273215599</v>
      </c>
      <c r="T88" s="54">
        <f t="shared" si="9"/>
        <v>869.92301724643733</v>
      </c>
      <c r="U88" s="54">
        <f t="shared" si="9"/>
        <v>847.42336584085638</v>
      </c>
      <c r="V88" s="54">
        <f t="shared" si="9"/>
        <v>889.38677171330733</v>
      </c>
      <c r="W88" s="54">
        <f t="shared" si="9"/>
        <v>857.39068108754168</v>
      </c>
      <c r="X88" s="54">
        <f t="shared" si="9"/>
        <v>859.36789717142756</v>
      </c>
      <c r="Y88" s="54">
        <f t="shared" si="9"/>
        <v>864.92875955451598</v>
      </c>
      <c r="Z88" s="54">
        <f t="shared" si="9"/>
        <v>873.53952596301428</v>
      </c>
      <c r="AA88" s="54">
        <f t="shared" si="9"/>
        <v>884.4995735540665</v>
      </c>
      <c r="AB88" s="54">
        <f t="shared" si="9"/>
        <v>896.36325160346962</v>
      </c>
      <c r="AC88" s="54">
        <f t="shared" si="9"/>
        <v>907.42758838975794</v>
      </c>
      <c r="AD88" s="54">
        <f t="shared" si="9"/>
        <v>915.90748081253355</v>
      </c>
      <c r="AE88" s="54">
        <f t="shared" si="9"/>
        <v>919.96879577396737</v>
      </c>
      <c r="AF88" s="54">
        <f t="shared" si="9"/>
        <v>918.32686221929123</v>
      </c>
      <c r="AG88" s="54">
        <f t="shared" si="9"/>
        <v>911.90097460727679</v>
      </c>
      <c r="AH88" s="54">
        <f t="shared" si="9"/>
        <v>902.19088974594206</v>
      </c>
      <c r="AI88" s="54">
        <f t="shared" si="9"/>
        <v>890.68415382998217</v>
      </c>
      <c r="AJ88" s="54">
        <f t="shared" si="9"/>
        <v>878.81550544851041</v>
      </c>
      <c r="AK88" s="54">
        <f t="shared" si="9"/>
        <v>867.72001065265044</v>
      </c>
      <c r="AL88" s="54">
        <f t="shared" si="9"/>
        <v>857.5686062994904</v>
      </c>
      <c r="AM88" s="54">
        <f t="shared" si="9"/>
        <v>848.30102466420863</v>
      </c>
      <c r="AN88" s="54">
        <f t="shared" si="9"/>
        <v>839.86109285276871</v>
      </c>
      <c r="AO88" s="54">
        <f t="shared" si="9"/>
        <v>832.19630811376032</v>
      </c>
      <c r="AP88" s="54">
        <f t="shared" si="9"/>
        <v>825.25745273818518</v>
      </c>
      <c r="AQ88" s="54">
        <f t="shared" si="9"/>
        <v>818.99824434078471</v>
      </c>
      <c r="AR88" s="54">
        <f t="shared" si="9"/>
        <v>813.375017836707</v>
      </c>
      <c r="AS88" s="54">
        <f t="shared" si="9"/>
        <v>808.34643588538211</v>
      </c>
      <c r="AT88" s="54">
        <f t="shared" si="9"/>
        <v>803.87322497755019</v>
      </c>
      <c r="AU88" s="54">
        <f t="shared" si="9"/>
        <v>799.91793469877018</v>
      </c>
      <c r="AV88" s="54">
        <f t="shared" si="9"/>
        <v>796.44471801917541</v>
      </c>
      <c r="AW88" s="54">
        <f t="shared" si="9"/>
        <v>793.41913074032129</v>
      </c>
      <c r="AX88" s="54">
        <f t="shared" si="9"/>
        <v>790.8079484797438</v>
      </c>
      <c r="AY88" s="54">
        <f t="shared" si="9"/>
        <v>788.57899979637455</v>
      </c>
      <c r="AZ88" s="54">
        <f t="shared" si="9"/>
        <v>786.70101425835696</v>
      </c>
      <c r="BA88" s="54">
        <f t="shared" si="9"/>
        <v>785.14348443185781</v>
      </c>
      <c r="BB88" s="54">
        <f t="shared" si="9"/>
        <v>783.87654092742162</v>
      </c>
      <c r="BC88" s="54">
        <f t="shared" si="9"/>
        <v>782.87083978136729</v>
      </c>
      <c r="BD88" s="54">
        <f t="shared" si="9"/>
        <v>782.09746157508641</v>
      </c>
      <c r="BE88" s="54">
        <f t="shared" si="9"/>
        <v>781.52782180641759</v>
      </c>
      <c r="BF88" s="54">
        <f t="shared" si="9"/>
        <v>781.13359212547925</v>
      </c>
      <c r="BG88" s="54">
        <f t="shared" si="9"/>
        <v>780.88663213344205</v>
      </c>
      <c r="BH88" s="54">
        <f t="shared" si="9"/>
        <v>780.75893151727917</v>
      </c>
      <c r="BI88" s="55">
        <f t="shared" si="9"/>
        <v>780.72256235717646</v>
      </c>
    </row>
    <row r="89" spans="1:61" x14ac:dyDescent="0.2">
      <c r="A89" s="260" t="s">
        <v>288</v>
      </c>
      <c r="B89" s="40"/>
      <c r="I89" s="54">
        <f>I34+I35+I36+I37</f>
        <v>2560.8758667895736</v>
      </c>
      <c r="J89" s="54">
        <f t="shared" ref="J89:BI89" si="10">J34+J35+J36+J37</f>
        <v>2764.9378094832209</v>
      </c>
      <c r="K89" s="54">
        <f t="shared" si="10"/>
        <v>3105.5610641497979</v>
      </c>
      <c r="L89" s="54">
        <f t="shared" si="10"/>
        <v>3424.4854776950906</v>
      </c>
      <c r="M89" s="54">
        <f t="shared" si="10"/>
        <v>3650.4088843802569</v>
      </c>
      <c r="N89" s="54">
        <f t="shared" si="10"/>
        <v>3884.5218272380716</v>
      </c>
      <c r="O89" s="54">
        <f t="shared" si="10"/>
        <v>4107.3332190393821</v>
      </c>
      <c r="P89" s="54">
        <f t="shared" si="10"/>
        <v>4260.3967213762999</v>
      </c>
      <c r="Q89" s="54">
        <f t="shared" si="10"/>
        <v>4500.8625410492241</v>
      </c>
      <c r="R89" s="54">
        <f t="shared" si="10"/>
        <v>4837.5903445099902</v>
      </c>
      <c r="S89" s="54">
        <f t="shared" si="10"/>
        <v>5059.9853033207719</v>
      </c>
      <c r="T89" s="54">
        <f t="shared" si="10"/>
        <v>5145.0901980029448</v>
      </c>
      <c r="U89" s="54">
        <f t="shared" si="10"/>
        <v>5158.069783353104</v>
      </c>
      <c r="V89" s="54">
        <f t="shared" si="10"/>
        <v>5990.6000346023575</v>
      </c>
      <c r="W89" s="54">
        <f t="shared" si="10"/>
        <v>6217.9985802493011</v>
      </c>
      <c r="X89" s="54">
        <f t="shared" si="10"/>
        <v>6310.3442124456469</v>
      </c>
      <c r="Y89" s="54">
        <f t="shared" si="10"/>
        <v>6537.6934079528</v>
      </c>
      <c r="Z89" s="54">
        <f t="shared" si="10"/>
        <v>6822.6010464074752</v>
      </c>
      <c r="AA89" s="54">
        <f t="shared" si="10"/>
        <v>7091.2220857368748</v>
      </c>
      <c r="AB89" s="54">
        <f t="shared" si="10"/>
        <v>7330.1691859505681</v>
      </c>
      <c r="AC89" s="54">
        <f t="shared" si="10"/>
        <v>7544.6557280476081</v>
      </c>
      <c r="AD89" s="54">
        <f t="shared" si="10"/>
        <v>7741.820730286503</v>
      </c>
      <c r="AE89" s="54">
        <f t="shared" si="10"/>
        <v>7930.4358691813468</v>
      </c>
      <c r="AF89" s="54">
        <f t="shared" si="10"/>
        <v>8119.0358495671571</v>
      </c>
      <c r="AG89" s="54">
        <f t="shared" si="10"/>
        <v>8309.7975108333521</v>
      </c>
      <c r="AH89" s="54">
        <f t="shared" si="10"/>
        <v>8503.1110180383948</v>
      </c>
      <c r="AI89" s="54">
        <f t="shared" si="10"/>
        <v>8699.153446352082</v>
      </c>
      <c r="AJ89" s="54">
        <f t="shared" si="10"/>
        <v>8897.7239413610441</v>
      </c>
      <c r="AK89" s="54">
        <f t="shared" si="10"/>
        <v>9098.2836813272988</v>
      </c>
      <c r="AL89" s="54">
        <f t="shared" si="10"/>
        <v>9300.6020184056324</v>
      </c>
      <c r="AM89" s="54">
        <f t="shared" si="10"/>
        <v>9504.5147949813618</v>
      </c>
      <c r="AN89" s="54">
        <f t="shared" si="10"/>
        <v>9709.7794942508644</v>
      </c>
      <c r="AO89" s="54">
        <f t="shared" si="10"/>
        <v>9916.0661017941347</v>
      </c>
      <c r="AP89" s="54">
        <f t="shared" si="10"/>
        <v>10122.948648153557</v>
      </c>
      <c r="AQ89" s="54">
        <f t="shared" si="10"/>
        <v>10329.897721730133</v>
      </c>
      <c r="AR89" s="54">
        <f t="shared" si="10"/>
        <v>10536.274264307411</v>
      </c>
      <c r="AS89" s="54">
        <f t="shared" si="10"/>
        <v>10741.324979128476</v>
      </c>
      <c r="AT89" s="54">
        <f t="shared" si="10"/>
        <v>10944.179691846408</v>
      </c>
      <c r="AU89" s="54">
        <f t="shared" si="10"/>
        <v>11143.851005908582</v>
      </c>
      <c r="AV89" s="54">
        <f t="shared" si="10"/>
        <v>11339.236584087088</v>
      </c>
      <c r="AW89" s="54">
        <f t="shared" si="10"/>
        <v>11529.124365084692</v>
      </c>
      <c r="AX89" s="54">
        <f t="shared" si="10"/>
        <v>11712.200986796033</v>
      </c>
      <c r="AY89" s="54">
        <f t="shared" si="10"/>
        <v>11887.063634604641</v>
      </c>
      <c r="AZ89" s="54">
        <f t="shared" si="10"/>
        <v>12052.235463255498</v>
      </c>
      <c r="BA89" s="54">
        <f t="shared" si="10"/>
        <v>12206.184654214363</v>
      </c>
      <c r="BB89" s="54">
        <f t="shared" si="10"/>
        <v>12347.34706764675</v>
      </c>
      <c r="BC89" s="54">
        <f t="shared" si="10"/>
        <v>12474.152330773402</v>
      </c>
      <c r="BD89" s="54">
        <f t="shared" si="10"/>
        <v>12585.053074945386</v>
      </c>
      <c r="BE89" s="54">
        <f t="shared" si="10"/>
        <v>12678.556895959151</v>
      </c>
      <c r="BF89" s="54">
        <f t="shared" si="10"/>
        <v>12753.260470586054</v>
      </c>
      <c r="BG89" s="54">
        <f t="shared" si="10"/>
        <v>12807.885122709453</v>
      </c>
      <c r="BH89" s="54">
        <f t="shared" si="10"/>
        <v>12841.313001377608</v>
      </c>
      <c r="BI89" s="55">
        <f t="shared" si="10"/>
        <v>12852.622917651575</v>
      </c>
    </row>
    <row r="90" spans="1:61" x14ac:dyDescent="0.2">
      <c r="A90" s="260" t="s">
        <v>289</v>
      </c>
      <c r="B90" s="40"/>
      <c r="I90" s="54">
        <f>I38</f>
        <v>969.86529677334454</v>
      </c>
      <c r="J90" s="54">
        <f t="shared" ref="J90:BI90" si="11">J38</f>
        <v>1054.5240750677958</v>
      </c>
      <c r="K90" s="54">
        <f t="shared" si="11"/>
        <v>1231.9487832991067</v>
      </c>
      <c r="L90" s="54">
        <f t="shared" si="11"/>
        <v>1401.566718147817</v>
      </c>
      <c r="M90" s="54">
        <f t="shared" si="11"/>
        <v>1483.7223646090169</v>
      </c>
      <c r="N90" s="54">
        <f t="shared" si="11"/>
        <v>1571.5684766320201</v>
      </c>
      <c r="O90" s="54">
        <f t="shared" si="11"/>
        <v>1646.8308809364089</v>
      </c>
      <c r="P90" s="54">
        <f t="shared" si="11"/>
        <v>1663.9142092848247</v>
      </c>
      <c r="Q90" s="54">
        <f t="shared" si="11"/>
        <v>1729.3353394650969</v>
      </c>
      <c r="R90" s="54">
        <f t="shared" si="11"/>
        <v>1815.2175877512082</v>
      </c>
      <c r="S90" s="54">
        <f t="shared" si="11"/>
        <v>1890.5503654260967</v>
      </c>
      <c r="T90" s="54">
        <f t="shared" si="11"/>
        <v>1985.0357835637794</v>
      </c>
      <c r="U90" s="54">
        <f t="shared" si="11"/>
        <v>1974.020219422028</v>
      </c>
      <c r="V90" s="54">
        <f t="shared" si="11"/>
        <v>2219.755042611464</v>
      </c>
      <c r="W90" s="54">
        <f t="shared" si="11"/>
        <v>2221.0746865680835</v>
      </c>
      <c r="X90" s="54">
        <f t="shared" si="11"/>
        <v>2234.0464431946962</v>
      </c>
      <c r="Y90" s="54">
        <f t="shared" si="11"/>
        <v>2266.4001400522266</v>
      </c>
      <c r="Z90" s="54">
        <f t="shared" si="11"/>
        <v>2308.2469231703785</v>
      </c>
      <c r="AA90" s="54">
        <f t="shared" si="11"/>
        <v>2350.7707367531316</v>
      </c>
      <c r="AB90" s="54">
        <f t="shared" si="11"/>
        <v>2391.0141061497425</v>
      </c>
      <c r="AC90" s="54">
        <f t="shared" si="11"/>
        <v>2427.4734523809234</v>
      </c>
      <c r="AD90" s="54">
        <f t="shared" si="11"/>
        <v>2458.5778475458337</v>
      </c>
      <c r="AE90" s="54">
        <f t="shared" si="11"/>
        <v>2482.7168972949212</v>
      </c>
      <c r="AF90" s="54">
        <f t="shared" si="11"/>
        <v>2498.7664425054777</v>
      </c>
      <c r="AG90" s="54">
        <f t="shared" si="11"/>
        <v>2507.6109379180298</v>
      </c>
      <c r="AH90" s="54">
        <f t="shared" si="11"/>
        <v>2510.7085453347154</v>
      </c>
      <c r="AI90" s="54">
        <f t="shared" si="11"/>
        <v>2509.5723999162847</v>
      </c>
      <c r="AJ90" s="54">
        <f t="shared" si="11"/>
        <v>2505.7403720466045</v>
      </c>
      <c r="AK90" s="54">
        <f t="shared" si="11"/>
        <v>2500.5169241805861</v>
      </c>
      <c r="AL90" s="54">
        <f t="shared" si="11"/>
        <v>2494.2545427683949</v>
      </c>
      <c r="AM90" s="54">
        <f t="shared" si="11"/>
        <v>2487.0682046053621</v>
      </c>
      <c r="AN90" s="54">
        <f t="shared" si="11"/>
        <v>2479.0727597337714</v>
      </c>
      <c r="AO90" s="54">
        <f t="shared" si="11"/>
        <v>2470.3825448943326</v>
      </c>
      <c r="AP90" s="54">
        <f t="shared" si="11"/>
        <v>2461.1110482361833</v>
      </c>
      <c r="AQ90" s="54">
        <f t="shared" si="11"/>
        <v>2451.3706253185587</v>
      </c>
      <c r="AR90" s="54">
        <f t="shared" si="11"/>
        <v>2441.272266053109</v>
      </c>
      <c r="AS90" s="54">
        <f t="shared" si="11"/>
        <v>2430.9254119152865</v>
      </c>
      <c r="AT90" s="54">
        <f t="shared" si="11"/>
        <v>2420.4378224959055</v>
      </c>
      <c r="AU90" s="54">
        <f t="shared" si="11"/>
        <v>2409.9154902688219</v>
      </c>
      <c r="AV90" s="54">
        <f t="shared" si="11"/>
        <v>2399.4626023164078</v>
      </c>
      <c r="AW90" s="54">
        <f t="shared" si="11"/>
        <v>2389.1815476787533</v>
      </c>
      <c r="AX90" s="54">
        <f t="shared" si="11"/>
        <v>2379.1729689735621</v>
      </c>
      <c r="AY90" s="54">
        <f t="shared" si="11"/>
        <v>2369.5358569691084</v>
      </c>
      <c r="AZ90" s="54">
        <f t="shared" si="11"/>
        <v>2360.3676868796588</v>
      </c>
      <c r="BA90" s="54">
        <f t="shared" si="11"/>
        <v>2351.7645952902449</v>
      </c>
      <c r="BB90" s="54">
        <f t="shared" si="11"/>
        <v>2343.8215968025411</v>
      </c>
      <c r="BC90" s="54">
        <f t="shared" si="11"/>
        <v>2336.6328397255347</v>
      </c>
      <c r="BD90" s="54">
        <f t="shared" si="11"/>
        <v>2330.2919004116025</v>
      </c>
      <c r="BE90" s="54">
        <f t="shared" si="11"/>
        <v>2324.8921161610792</v>
      </c>
      <c r="BF90" s="54">
        <f t="shared" si="11"/>
        <v>2320.52695698568</v>
      </c>
      <c r="BG90" s="54">
        <f t="shared" si="11"/>
        <v>2317.29043693529</v>
      </c>
      <c r="BH90" s="54">
        <f t="shared" si="11"/>
        <v>2315.2775661547553</v>
      </c>
      <c r="BI90" s="55">
        <f t="shared" si="11"/>
        <v>2314.5848453511585</v>
      </c>
    </row>
    <row r="91" spans="1:61" x14ac:dyDescent="0.2">
      <c r="A91" s="260" t="s">
        <v>290</v>
      </c>
      <c r="B91" s="40"/>
      <c r="I91" s="54">
        <f>I39+I40</f>
        <v>2597.0509188204237</v>
      </c>
      <c r="J91" s="54">
        <f t="shared" ref="J91:BI91" si="12">J39+J40</f>
        <v>2726.7398155051605</v>
      </c>
      <c r="K91" s="54">
        <f t="shared" si="12"/>
        <v>2967.9328846353892</v>
      </c>
      <c r="L91" s="54">
        <f t="shared" si="12"/>
        <v>3162.3679261120096</v>
      </c>
      <c r="M91" s="54">
        <f t="shared" si="12"/>
        <v>3331.3503163887726</v>
      </c>
      <c r="N91" s="54">
        <f t="shared" si="12"/>
        <v>3525.4810456247324</v>
      </c>
      <c r="O91" s="54">
        <f t="shared" si="12"/>
        <v>3658.4208621730013</v>
      </c>
      <c r="P91" s="54">
        <f t="shared" si="12"/>
        <v>3728.0927483218288</v>
      </c>
      <c r="Q91" s="54">
        <f t="shared" si="12"/>
        <v>3677.9997747986417</v>
      </c>
      <c r="R91" s="54">
        <f t="shared" si="12"/>
        <v>3750.6771824741027</v>
      </c>
      <c r="S91" s="54">
        <f t="shared" si="12"/>
        <v>4007.1459255589216</v>
      </c>
      <c r="T91" s="54">
        <f t="shared" si="12"/>
        <v>4235.8782596613346</v>
      </c>
      <c r="U91" s="54">
        <f t="shared" si="12"/>
        <v>4307.7125172410397</v>
      </c>
      <c r="V91" s="54">
        <f t="shared" si="12"/>
        <v>4583.195091143124</v>
      </c>
      <c r="W91" s="54">
        <f t="shared" si="12"/>
        <v>4780.7831913358204</v>
      </c>
      <c r="X91" s="54">
        <f t="shared" si="12"/>
        <v>4823.7369144252034</v>
      </c>
      <c r="Y91" s="54">
        <f t="shared" si="12"/>
        <v>4932.5972156786756</v>
      </c>
      <c r="Z91" s="54">
        <f t="shared" si="12"/>
        <v>5077.2573217254758</v>
      </c>
      <c r="AA91" s="54">
        <f t="shared" si="12"/>
        <v>5230.1969289279268</v>
      </c>
      <c r="AB91" s="54">
        <f t="shared" si="12"/>
        <v>5382.0022688508743</v>
      </c>
      <c r="AC91" s="54">
        <f t="shared" si="12"/>
        <v>5527.6920906592659</v>
      </c>
      <c r="AD91" s="54">
        <f t="shared" si="12"/>
        <v>5661.8332433351479</v>
      </c>
      <c r="AE91" s="54">
        <f t="shared" si="12"/>
        <v>5778.6212252693276</v>
      </c>
      <c r="AF91" s="54">
        <f t="shared" si="12"/>
        <v>5873.6319175052213</v>
      </c>
      <c r="AG91" s="54">
        <f t="shared" si="12"/>
        <v>5949.0097587419314</v>
      </c>
      <c r="AH91" s="54">
        <f t="shared" si="12"/>
        <v>6008.9392504357011</v>
      </c>
      <c r="AI91" s="54">
        <f t="shared" si="12"/>
        <v>6057.9529862885502</v>
      </c>
      <c r="AJ91" s="54">
        <f t="shared" si="12"/>
        <v>6100.8278233256715</v>
      </c>
      <c r="AK91" s="54">
        <f t="shared" si="12"/>
        <v>6141.6679579710071</v>
      </c>
      <c r="AL91" s="54">
        <f t="shared" si="12"/>
        <v>6181.2822628714039</v>
      </c>
      <c r="AM91" s="54">
        <f t="shared" si="12"/>
        <v>6219.6419268028494</v>
      </c>
      <c r="AN91" s="54">
        <f t="shared" si="12"/>
        <v>6256.716819490166</v>
      </c>
      <c r="AO91" s="54">
        <f t="shared" si="12"/>
        <v>6292.4753656927251</v>
      </c>
      <c r="AP91" s="54">
        <f t="shared" si="12"/>
        <v>6326.8844516593272</v>
      </c>
      <c r="AQ91" s="54">
        <f t="shared" si="12"/>
        <v>6359.909366138053</v>
      </c>
      <c r="AR91" s="54">
        <f t="shared" si="12"/>
        <v>6391.5137779783017</v>
      </c>
      <c r="AS91" s="54">
        <f t="shared" si="12"/>
        <v>6421.6597521906997</v>
      </c>
      <c r="AT91" s="54">
        <f t="shared" si="12"/>
        <v>6450.307806132163</v>
      </c>
      <c r="AU91" s="54">
        <f t="shared" si="12"/>
        <v>6477.4170072608285</v>
      </c>
      <c r="AV91" s="54">
        <f t="shared" si="12"/>
        <v>6502.945113655519</v>
      </c>
      <c r="AW91" s="54">
        <f t="shared" si="12"/>
        <v>6526.8487582186417</v>
      </c>
      <c r="AX91" s="54">
        <f t="shared" si="12"/>
        <v>6549.083677178729</v>
      </c>
      <c r="AY91" s="54">
        <f t="shared" si="12"/>
        <v>6569.6049831800547</v>
      </c>
      <c r="AZ91" s="54">
        <f t="shared" si="12"/>
        <v>6588.3674828932817</v>
      </c>
      <c r="BA91" s="54">
        <f t="shared" si="12"/>
        <v>6605.3260387030914</v>
      </c>
      <c r="BB91" s="54">
        <f t="shared" si="12"/>
        <v>6620.4359736287061</v>
      </c>
      <c r="BC91" s="54">
        <f t="shared" si="12"/>
        <v>6633.6535182140078</v>
      </c>
      <c r="BD91" s="54">
        <f t="shared" si="12"/>
        <v>6644.9362976863977</v>
      </c>
      <c r="BE91" s="54">
        <f t="shared" si="12"/>
        <v>6654.2438572344108</v>
      </c>
      <c r="BF91" s="54">
        <f t="shared" si="12"/>
        <v>6661.5382227941282</v>
      </c>
      <c r="BG91" s="54">
        <f t="shared" si="12"/>
        <v>6666.7844942707907</v>
      </c>
      <c r="BH91" s="54">
        <f t="shared" si="12"/>
        <v>6669.9514676589615</v>
      </c>
      <c r="BI91" s="55">
        <f t="shared" si="12"/>
        <v>6671.0122820688575</v>
      </c>
    </row>
    <row r="92" spans="1:61" x14ac:dyDescent="0.2">
      <c r="A92" s="260" t="s">
        <v>291</v>
      </c>
      <c r="B92" s="40"/>
      <c r="I92" s="54">
        <f>I41</f>
        <v>825.35203982323162</v>
      </c>
      <c r="J92" s="54">
        <f t="shared" ref="J92:BI94" si="13">J41</f>
        <v>860.62424293328729</v>
      </c>
      <c r="K92" s="54">
        <f t="shared" si="13"/>
        <v>994.5601714893121</v>
      </c>
      <c r="L92" s="54">
        <f t="shared" si="13"/>
        <v>1125.7598991764332</v>
      </c>
      <c r="M92" s="54">
        <f t="shared" si="13"/>
        <v>1202.4657387811435</v>
      </c>
      <c r="N92" s="54">
        <f t="shared" si="13"/>
        <v>1283.9402712372946</v>
      </c>
      <c r="O92" s="54">
        <f t="shared" si="13"/>
        <v>1373.7400086801558</v>
      </c>
      <c r="P92" s="54">
        <f t="shared" si="13"/>
        <v>1399.7199374534182</v>
      </c>
      <c r="Q92" s="54">
        <f t="shared" si="13"/>
        <v>1477.9749989056179</v>
      </c>
      <c r="R92" s="54">
        <f t="shared" si="13"/>
        <v>1594.7588110067843</v>
      </c>
      <c r="S92" s="54">
        <f t="shared" si="13"/>
        <v>1648.2392055673163</v>
      </c>
      <c r="T92" s="54">
        <f t="shared" si="13"/>
        <v>1681.3499544976607</v>
      </c>
      <c r="U92" s="54">
        <f t="shared" si="13"/>
        <v>1711.0551127601359</v>
      </c>
      <c r="V92" s="54">
        <f t="shared" si="13"/>
        <v>2066.5774519172019</v>
      </c>
      <c r="W92" s="54">
        <f t="shared" si="13"/>
        <v>2090.8982819264734</v>
      </c>
      <c r="X92" s="54">
        <f t="shared" si="13"/>
        <v>2120.7255214291599</v>
      </c>
      <c r="Y92" s="54">
        <f t="shared" si="13"/>
        <v>2193.2158357491453</v>
      </c>
      <c r="Z92" s="54">
        <f t="shared" si="13"/>
        <v>2282.1122096626095</v>
      </c>
      <c r="AA92" s="54">
        <f t="shared" si="13"/>
        <v>2363.5495829504712</v>
      </c>
      <c r="AB92" s="54">
        <f t="shared" si="13"/>
        <v>2434.8827785137196</v>
      </c>
      <c r="AC92" s="54">
        <f t="shared" si="13"/>
        <v>2499.7153904020388</v>
      </c>
      <c r="AD92" s="54">
        <f t="shared" si="13"/>
        <v>2562.2162640739966</v>
      </c>
      <c r="AE92" s="54">
        <f t="shared" si="13"/>
        <v>2627.0435017544128</v>
      </c>
      <c r="AF92" s="54">
        <f t="shared" si="13"/>
        <v>2698.2282776313077</v>
      </c>
      <c r="AG92" s="54">
        <f t="shared" si="13"/>
        <v>2775.6473121455133</v>
      </c>
      <c r="AH92" s="54">
        <f t="shared" si="13"/>
        <v>2857.9748262338153</v>
      </c>
      <c r="AI92" s="54">
        <f t="shared" si="13"/>
        <v>2943.7125532160057</v>
      </c>
      <c r="AJ92" s="54">
        <f t="shared" si="13"/>
        <v>3031.1654493898286</v>
      </c>
      <c r="AK92" s="54">
        <f t="shared" si="13"/>
        <v>3118.7332818039863</v>
      </c>
      <c r="AL92" s="54">
        <f t="shared" si="13"/>
        <v>3205.8949946643716</v>
      </c>
      <c r="AM92" s="54">
        <f t="shared" si="13"/>
        <v>3292.4082697180756</v>
      </c>
      <c r="AN92" s="54">
        <f t="shared" si="13"/>
        <v>3378.0204344102308</v>
      </c>
      <c r="AO92" s="54">
        <f t="shared" si="13"/>
        <v>3462.4692510241712</v>
      </c>
      <c r="AP92" s="54">
        <f t="shared" si="13"/>
        <v>3545.4838278314182</v>
      </c>
      <c r="AQ92" s="54">
        <f t="shared" si="13"/>
        <v>3626.7856529673636</v>
      </c>
      <c r="AR92" s="54">
        <f t="shared" si="13"/>
        <v>3706.0897504817981</v>
      </c>
      <c r="AS92" s="54">
        <f t="shared" si="13"/>
        <v>3783.1059566475628</v>
      </c>
      <c r="AT92" s="54">
        <f t="shared" si="13"/>
        <v>3857.540313155378</v>
      </c>
      <c r="AU92" s="54">
        <f t="shared" si="13"/>
        <v>3929.0965722917508</v>
      </c>
      <c r="AV92" s="54">
        <f t="shared" si="13"/>
        <v>3997.4778076068792</v>
      </c>
      <c r="AW92" s="54">
        <f t="shared" si="13"/>
        <v>4062.3881219476571</v>
      </c>
      <c r="AX92" s="54">
        <f t="shared" si="13"/>
        <v>4123.5344430788318</v>
      </c>
      <c r="AY92" s="54">
        <f t="shared" si="13"/>
        <v>4180.6283954660876</v>
      </c>
      <c r="AZ92" s="54">
        <f t="shared" si="13"/>
        <v>4233.3882351730999</v>
      </c>
      <c r="BA92" s="54">
        <f t="shared" si="13"/>
        <v>4281.5408332566449</v>
      </c>
      <c r="BB92" s="54">
        <f t="shared" si="13"/>
        <v>4324.8236915587513</v>
      </c>
      <c r="BC92" s="54">
        <f t="shared" si="13"/>
        <v>4362.9869734200856</v>
      </c>
      <c r="BD92" s="54">
        <f t="shared" si="13"/>
        <v>4395.7955306043732</v>
      </c>
      <c r="BE92" s="54">
        <f t="shared" si="13"/>
        <v>4423.0309066589907</v>
      </c>
      <c r="BF92" s="54">
        <f t="shared" si="13"/>
        <v>4444.493296069405</v>
      </c>
      <c r="BG92" s="54">
        <f t="shared" si="13"/>
        <v>4460.0034379229619</v>
      </c>
      <c r="BH92" s="54">
        <f t="shared" si="13"/>
        <v>4469.4044224055306</v>
      </c>
      <c r="BI92" s="55">
        <f t="shared" si="13"/>
        <v>4472.5633883349828</v>
      </c>
    </row>
    <row r="93" spans="1:61" x14ac:dyDescent="0.2">
      <c r="A93" s="260" t="s">
        <v>292</v>
      </c>
      <c r="B93" s="40"/>
      <c r="I93" s="54">
        <f>I42</f>
        <v>957.48912910180843</v>
      </c>
      <c r="J93" s="54">
        <f t="shared" si="13"/>
        <v>1007.4847756088832</v>
      </c>
      <c r="K93" s="54">
        <f t="shared" si="13"/>
        <v>1190.6924414462044</v>
      </c>
      <c r="L93" s="54">
        <f t="shared" si="13"/>
        <v>1343.1889625419417</v>
      </c>
      <c r="M93" s="54">
        <f t="shared" si="13"/>
        <v>1386.1188711991374</v>
      </c>
      <c r="N93" s="54">
        <f t="shared" si="13"/>
        <v>1437.9007595991709</v>
      </c>
      <c r="O93" s="54">
        <f t="shared" si="13"/>
        <v>1504.0047055880304</v>
      </c>
      <c r="P93" s="54">
        <f t="shared" si="13"/>
        <v>1468.2394548218376</v>
      </c>
      <c r="Q93" s="54">
        <f t="shared" si="13"/>
        <v>1517.3701234262553</v>
      </c>
      <c r="R93" s="54">
        <f t="shared" si="13"/>
        <v>1697.1667887148062</v>
      </c>
      <c r="S93" s="54">
        <f t="shared" si="13"/>
        <v>1811.5369065308341</v>
      </c>
      <c r="T93" s="54">
        <f t="shared" si="13"/>
        <v>1821.7287125216355</v>
      </c>
      <c r="U93" s="54">
        <f t="shared" si="13"/>
        <v>1852.1517291354023</v>
      </c>
      <c r="V93" s="54">
        <f t="shared" si="13"/>
        <v>2167.5672054910888</v>
      </c>
      <c r="W93" s="54">
        <f t="shared" si="13"/>
        <v>2175.4614760435193</v>
      </c>
      <c r="X93" s="54">
        <f t="shared" si="13"/>
        <v>2208.3399667995204</v>
      </c>
      <c r="Y93" s="54">
        <f t="shared" si="13"/>
        <v>2288.342840397087</v>
      </c>
      <c r="Z93" s="54">
        <f t="shared" si="13"/>
        <v>2386.6250902381535</v>
      </c>
      <c r="AA93" s="54">
        <f t="shared" si="13"/>
        <v>2476.7801497093878</v>
      </c>
      <c r="AB93" s="54">
        <f t="shared" si="13"/>
        <v>2555.7743797007329</v>
      </c>
      <c r="AC93" s="54">
        <f t="shared" si="13"/>
        <v>2627.5190921567519</v>
      </c>
      <c r="AD93" s="54">
        <f t="shared" si="13"/>
        <v>2696.5847830819471</v>
      </c>
      <c r="AE93" s="54">
        <f t="shared" si="13"/>
        <v>2768.1117964424648</v>
      </c>
      <c r="AF93" s="54">
        <f t="shared" si="13"/>
        <v>2846.5836874433103</v>
      </c>
      <c r="AG93" s="54">
        <f t="shared" si="13"/>
        <v>2931.9474554897915</v>
      </c>
      <c r="AH93" s="54">
        <f t="shared" si="13"/>
        <v>3022.8342765817629</v>
      </c>
      <c r="AI93" s="54">
        <f t="shared" si="13"/>
        <v>3117.6865844760441</v>
      </c>
      <c r="AJ93" s="54">
        <f t="shared" si="13"/>
        <v>3214.7304451560894</v>
      </c>
      <c r="AK93" s="54">
        <f t="shared" si="13"/>
        <v>3312.2793789271836</v>
      </c>
      <c r="AL93" s="54">
        <f t="shared" si="13"/>
        <v>3409.7692993270334</v>
      </c>
      <c r="AM93" s="54">
        <f t="shared" si="13"/>
        <v>3506.9234150087582</v>
      </c>
      <c r="AN93" s="54">
        <f t="shared" si="13"/>
        <v>3603.449417724878</v>
      </c>
      <c r="AO93" s="54">
        <f t="shared" si="13"/>
        <v>3699.0402239841324</v>
      </c>
      <c r="AP93" s="54">
        <f t="shared" si="13"/>
        <v>3793.3748945005827</v>
      </c>
      <c r="AQ93" s="54">
        <f t="shared" si="13"/>
        <v>3886.1197371681492</v>
      </c>
      <c r="AR93" s="54">
        <f t="shared" si="13"/>
        <v>3976.9295975723171</v>
      </c>
      <c r="AS93" s="54">
        <f t="shared" si="13"/>
        <v>4065.4493391031815</v>
      </c>
      <c r="AT93" s="54">
        <f t="shared" si="13"/>
        <v>4151.3155125674848</v>
      </c>
      <c r="AU93" s="54">
        <f t="shared" si="13"/>
        <v>4234.158212826168</v>
      </c>
      <c r="AV93" s="54">
        <f t="shared" si="13"/>
        <v>4313.6031174277623</v>
      </c>
      <c r="AW93" s="54">
        <f t="shared" si="13"/>
        <v>4389.27369949067</v>
      </c>
      <c r="AX93" s="54">
        <f t="shared" si="13"/>
        <v>4460.7936042407637</v>
      </c>
      <c r="AY93" s="54">
        <f t="shared" si="13"/>
        <v>4527.7891756702884</v>
      </c>
      <c r="AZ93" s="54">
        <f t="shared" si="13"/>
        <v>4589.892116792098</v>
      </c>
      <c r="BA93" s="54">
        <f t="shared" si="13"/>
        <v>4646.7422639666747</v>
      </c>
      <c r="BB93" s="54">
        <f t="shared" si="13"/>
        <v>4697.9904528302395</v>
      </c>
      <c r="BC93" s="54">
        <f t="shared" si="13"/>
        <v>4743.3014505065385</v>
      </c>
      <c r="BD93" s="54">
        <f t="shared" si="13"/>
        <v>4782.3569261009752</v>
      </c>
      <c r="BE93" s="54">
        <f t="shared" si="13"/>
        <v>4814.8584290168064</v>
      </c>
      <c r="BF93" s="54">
        <f t="shared" si="13"/>
        <v>4840.5303424592366</v>
      </c>
      <c r="BG93" s="54">
        <f t="shared" si="13"/>
        <v>4859.1227776691112</v>
      </c>
      <c r="BH93" s="54">
        <f t="shared" si="13"/>
        <v>4870.4143730119467</v>
      </c>
      <c r="BI93" s="55">
        <f t="shared" si="13"/>
        <v>4874.2149610995575</v>
      </c>
    </row>
    <row r="94" spans="1:61" x14ac:dyDescent="0.2">
      <c r="A94" s="260" t="s">
        <v>293</v>
      </c>
      <c r="B94" s="40"/>
      <c r="I94" s="54">
        <f>I43</f>
        <v>636.84917179891238</v>
      </c>
      <c r="J94" s="54">
        <f t="shared" si="13"/>
        <v>682.17640383462935</v>
      </c>
      <c r="K94" s="54">
        <f t="shared" si="13"/>
        <v>798.94066636712569</v>
      </c>
      <c r="L94" s="54">
        <f t="shared" si="13"/>
        <v>919.68852177451481</v>
      </c>
      <c r="M94" s="54">
        <f t="shared" si="13"/>
        <v>953.46054365731106</v>
      </c>
      <c r="N94" s="54">
        <f t="shared" si="13"/>
        <v>982.73916071012547</v>
      </c>
      <c r="O94" s="54">
        <f t="shared" si="13"/>
        <v>1007.190217386193</v>
      </c>
      <c r="P94" s="54">
        <f t="shared" si="13"/>
        <v>988.01686580060073</v>
      </c>
      <c r="Q94" s="54">
        <f t="shared" si="13"/>
        <v>1028.7917095739863</v>
      </c>
      <c r="R94" s="54">
        <f t="shared" si="13"/>
        <v>1164.2331935578331</v>
      </c>
      <c r="S94" s="54">
        <f t="shared" si="13"/>
        <v>1285.5808657429811</v>
      </c>
      <c r="T94" s="54">
        <f t="shared" si="13"/>
        <v>1325.0409909702028</v>
      </c>
      <c r="U94" s="54">
        <f t="shared" si="13"/>
        <v>1362.5508537800022</v>
      </c>
      <c r="V94" s="54">
        <f t="shared" si="13"/>
        <v>1597.4262241195795</v>
      </c>
      <c r="W94" s="54">
        <f t="shared" si="13"/>
        <v>1681.134442521691</v>
      </c>
      <c r="X94" s="54">
        <f t="shared" si="13"/>
        <v>1721.3516682781399</v>
      </c>
      <c r="Y94" s="54">
        <f t="shared" si="13"/>
        <v>1820.5323038480485</v>
      </c>
      <c r="Z94" s="54">
        <f t="shared" si="13"/>
        <v>1944.8215694724884</v>
      </c>
      <c r="AA94" s="54">
        <f t="shared" si="13"/>
        <v>2060.8177152956146</v>
      </c>
      <c r="AB94" s="54">
        <f t="shared" si="13"/>
        <v>2163.4320859503646</v>
      </c>
      <c r="AC94" s="54">
        <f t="shared" si="13"/>
        <v>2256.7899822207132</v>
      </c>
      <c r="AD94" s="54">
        <f t="shared" si="13"/>
        <v>2346.2999756347403</v>
      </c>
      <c r="AE94" s="54">
        <f t="shared" si="13"/>
        <v>2438.4887661707739</v>
      </c>
      <c r="AF94" s="54">
        <f t="shared" si="13"/>
        <v>2539.461042596939</v>
      </c>
      <c r="AG94" s="54">
        <f t="shared" si="13"/>
        <v>2649.9540411072035</v>
      </c>
      <c r="AH94" s="54">
        <f t="shared" si="13"/>
        <v>2769.1211667031239</v>
      </c>
      <c r="AI94" s="54">
        <f t="shared" si="13"/>
        <v>2895.897898375038</v>
      </c>
      <c r="AJ94" s="54">
        <f t="shared" si="13"/>
        <v>3028.9565251055128</v>
      </c>
      <c r="AK94" s="54">
        <f t="shared" si="13"/>
        <v>3166.9363912057538</v>
      </c>
      <c r="AL94" s="54">
        <f t="shared" si="13"/>
        <v>3309.3201684163719</v>
      </c>
      <c r="AM94" s="54">
        <f t="shared" si="13"/>
        <v>3455.772744204532</v>
      </c>
      <c r="AN94" s="54">
        <f t="shared" si="13"/>
        <v>3605.888601614809</v>
      </c>
      <c r="AO94" s="54">
        <f t="shared" si="13"/>
        <v>3759.1874028015263</v>
      </c>
      <c r="AP94" s="54">
        <f t="shared" si="13"/>
        <v>3915.1101591945435</v>
      </c>
      <c r="AQ94" s="54">
        <f t="shared" si="13"/>
        <v>4073.0161580124386</v>
      </c>
      <c r="AR94" s="54">
        <f t="shared" si="13"/>
        <v>4232.1808251162074</v>
      </c>
      <c r="AS94" s="54">
        <f t="shared" si="13"/>
        <v>4391.7947109563966</v>
      </c>
      <c r="AT94" s="54">
        <f t="shared" si="13"/>
        <v>4550.9637886865439</v>
      </c>
      <c r="AU94" s="54">
        <f t="shared" si="13"/>
        <v>4708.7112504609622</v>
      </c>
      <c r="AV94" s="54">
        <f t="shared" si="13"/>
        <v>4863.9809786002916</v>
      </c>
      <c r="AW94" s="54">
        <f t="shared" si="13"/>
        <v>5015.6428518648427</v>
      </c>
      <c r="AX94" s="54">
        <f t="shared" si="13"/>
        <v>5162.5000228232357</v>
      </c>
      <c r="AY94" s="54">
        <f t="shared" si="13"/>
        <v>5303.2982697369307</v>
      </c>
      <c r="AZ94" s="54">
        <f t="shared" si="13"/>
        <v>5436.737485242702</v>
      </c>
      <c r="BA94" s="54">
        <f t="shared" si="13"/>
        <v>5561.4853144714125</v>
      </c>
      <c r="BB94" s="54">
        <f t="shared" si="13"/>
        <v>5676.1928975275068</v>
      </c>
      <c r="BC94" s="54">
        <f t="shared" si="13"/>
        <v>5779.5126063381276</v>
      </c>
      <c r="BD94" s="54">
        <f t="shared" si="13"/>
        <v>5870.1175950911856</v>
      </c>
      <c r="BE94" s="54">
        <f t="shared" si="13"/>
        <v>5946.722908634234</v>
      </c>
      <c r="BF94" s="54">
        <f t="shared" si="13"/>
        <v>6008.1078165952531</v>
      </c>
      <c r="BG94" s="54">
        <f t="shared" si="13"/>
        <v>6053.1389653595197</v>
      </c>
      <c r="BH94" s="54">
        <f t="shared" si="13"/>
        <v>6080.7938685292229</v>
      </c>
      <c r="BI94" s="55">
        <f t="shared" si="13"/>
        <v>6090.1841925324443</v>
      </c>
    </row>
    <row r="95" spans="1:61" x14ac:dyDescent="0.2">
      <c r="A95" s="260" t="s">
        <v>294</v>
      </c>
      <c r="B95" s="40"/>
      <c r="I95" s="54">
        <f>I44+I45</f>
        <v>1623.8018058106015</v>
      </c>
      <c r="J95" s="54">
        <f t="shared" ref="J95:BI95" si="14">J44+J45</f>
        <v>1822.4951609926225</v>
      </c>
      <c r="K95" s="54">
        <f t="shared" si="14"/>
        <v>2166.298644952557</v>
      </c>
      <c r="L95" s="54">
        <f t="shared" si="14"/>
        <v>2331.3408392066517</v>
      </c>
      <c r="M95" s="54">
        <f t="shared" si="14"/>
        <v>2383.0435220231129</v>
      </c>
      <c r="N95" s="54">
        <f t="shared" si="14"/>
        <v>2540.8630589329832</v>
      </c>
      <c r="O95" s="54">
        <f t="shared" si="14"/>
        <v>2728.838438356292</v>
      </c>
      <c r="P95" s="54">
        <f t="shared" si="14"/>
        <v>2762.9644114695907</v>
      </c>
      <c r="Q95" s="54">
        <f t="shared" si="14"/>
        <v>3032.1263849062357</v>
      </c>
      <c r="R95" s="54">
        <f t="shared" si="14"/>
        <v>3401.7294408571947</v>
      </c>
      <c r="S95" s="54">
        <f t="shared" si="14"/>
        <v>3556.0155065145791</v>
      </c>
      <c r="T95" s="54">
        <f t="shared" si="14"/>
        <v>3532.2470339744173</v>
      </c>
      <c r="U95" s="54">
        <f t="shared" si="14"/>
        <v>3588.8015752326332</v>
      </c>
      <c r="V95" s="54">
        <f t="shared" si="14"/>
        <v>3965.5598401128746</v>
      </c>
      <c r="W95" s="54">
        <f t="shared" si="14"/>
        <v>4247.4403854669345</v>
      </c>
      <c r="X95" s="54">
        <f t="shared" si="14"/>
        <v>4305.2420708582131</v>
      </c>
      <c r="Y95" s="54">
        <f t="shared" si="14"/>
        <v>4445.6627445538661</v>
      </c>
      <c r="Z95" s="54">
        <f t="shared" si="14"/>
        <v>4617.7711666067098</v>
      </c>
      <c r="AA95" s="54">
        <f t="shared" si="14"/>
        <v>4775.4138696726095</v>
      </c>
      <c r="AB95" s="54">
        <f t="shared" si="14"/>
        <v>4913.5690943813324</v>
      </c>
      <c r="AC95" s="54">
        <f t="shared" si="14"/>
        <v>5039.2833607140019</v>
      </c>
      <c r="AD95" s="54">
        <f t="shared" si="14"/>
        <v>5160.6738584271625</v>
      </c>
      <c r="AE95" s="54">
        <f t="shared" si="14"/>
        <v>5286.786142603537</v>
      </c>
      <c r="AF95" s="54">
        <f t="shared" si="14"/>
        <v>5425.4148737610221</v>
      </c>
      <c r="AG95" s="54">
        <f t="shared" si="14"/>
        <v>5576.2176628716134</v>
      </c>
      <c r="AH95" s="54">
        <f t="shared" si="14"/>
        <v>5736.4997773991463</v>
      </c>
      <c r="AI95" s="54">
        <f t="shared" si="14"/>
        <v>5903.2297810532109</v>
      </c>
      <c r="AJ95" s="54">
        <f t="shared" si="14"/>
        <v>6072.9930192037355</v>
      </c>
      <c r="AK95" s="54">
        <f t="shared" si="14"/>
        <v>6242.5822331811087</v>
      </c>
      <c r="AL95" s="54">
        <f t="shared" si="14"/>
        <v>6410.9799245580634</v>
      </c>
      <c r="AM95" s="54">
        <f t="shared" si="14"/>
        <v>6577.7362525985554</v>
      </c>
      <c r="AN95" s="54">
        <f t="shared" si="14"/>
        <v>6742.3846605864719</v>
      </c>
      <c r="AO95" s="54">
        <f t="shared" si="14"/>
        <v>6904.4432223160193</v>
      </c>
      <c r="AP95" s="54">
        <f t="shared" si="14"/>
        <v>7063.4161973435912</v>
      </c>
      <c r="AQ95" s="54">
        <f t="shared" si="14"/>
        <v>7218.7957994167182</v>
      </c>
      <c r="AR95" s="54">
        <f t="shared" si="14"/>
        <v>7370.0641803674907</v>
      </c>
      <c r="AS95" s="54">
        <f t="shared" si="14"/>
        <v>7516.6956293785934</v>
      </c>
      <c r="AT95" s="54">
        <f t="shared" si="14"/>
        <v>7658.1589849101292</v>
      </c>
      <c r="AU95" s="54">
        <f t="shared" si="14"/>
        <v>7793.9202537404935</v>
      </c>
      <c r="AV95" s="54">
        <f t="shared" si="14"/>
        <v>7923.4454285457923</v>
      </c>
      <c r="AW95" s="54">
        <f t="shared" si="14"/>
        <v>8046.2034922592784</v>
      </c>
      <c r="AX95" s="54">
        <f t="shared" si="14"/>
        <v>8161.6695941487424</v>
      </c>
      <c r="AY95" s="54">
        <f t="shared" si="14"/>
        <v>8269.3283791743197</v>
      </c>
      <c r="AZ95" s="54">
        <f t="shared" si="14"/>
        <v>8368.677448792183</v>
      </c>
      <c r="BA95" s="54">
        <f t="shared" si="14"/>
        <v>8459.2309280065911</v>
      </c>
      <c r="BB95" s="54">
        <f t="shared" si="14"/>
        <v>8540.5231102038033</v>
      </c>
      <c r="BC95" s="54">
        <f t="shared" si="14"/>
        <v>8612.1121481926675</v>
      </c>
      <c r="BD95" s="54">
        <f t="shared" si="14"/>
        <v>8673.5837569917949</v>
      </c>
      <c r="BE95" s="54">
        <f t="shared" si="14"/>
        <v>8724.5548913123166</v>
      </c>
      <c r="BF95" s="54">
        <f t="shared" si="14"/>
        <v>8764.6773584553248</v>
      </c>
      <c r="BG95" s="54">
        <f t="shared" si="14"/>
        <v>8793.6413255400894</v>
      </c>
      <c r="BH95" s="54">
        <f t="shared" si="14"/>
        <v>8811.178678668417</v>
      </c>
      <c r="BI95" s="55">
        <f t="shared" si="14"/>
        <v>8817.0661908678048</v>
      </c>
    </row>
    <row r="96" spans="1:61" x14ac:dyDescent="0.2">
      <c r="A96" s="260" t="s">
        <v>295</v>
      </c>
      <c r="B96" s="40"/>
      <c r="I96" s="54">
        <f>I46</f>
        <v>1217.5195160253679</v>
      </c>
      <c r="J96" s="54">
        <f t="shared" ref="J96:BI98" si="15">J46</f>
        <v>1292.6341207581518</v>
      </c>
      <c r="K96" s="54">
        <f t="shared" si="15"/>
        <v>1490.0363414785679</v>
      </c>
      <c r="L96" s="54">
        <f t="shared" si="15"/>
        <v>1639.350314270589</v>
      </c>
      <c r="M96" s="54">
        <f t="shared" si="15"/>
        <v>1712.0343556535668</v>
      </c>
      <c r="N96" s="54">
        <f t="shared" si="15"/>
        <v>1803.6398418356748</v>
      </c>
      <c r="O96" s="54">
        <f t="shared" si="15"/>
        <v>1891.7453428330407</v>
      </c>
      <c r="P96" s="54">
        <f t="shared" si="15"/>
        <v>1925.726984191494</v>
      </c>
      <c r="Q96" s="54">
        <f t="shared" si="15"/>
        <v>2039.0277316223494</v>
      </c>
      <c r="R96" s="54">
        <f t="shared" si="15"/>
        <v>2282.7007277873363</v>
      </c>
      <c r="S96" s="54">
        <f t="shared" si="15"/>
        <v>2438.8021860920107</v>
      </c>
      <c r="T96" s="54">
        <f t="shared" si="15"/>
        <v>2603.0134076603781</v>
      </c>
      <c r="U96" s="54">
        <f t="shared" si="15"/>
        <v>2742.170325969631</v>
      </c>
      <c r="V96" s="54">
        <f t="shared" si="15"/>
        <v>3334.778314369561</v>
      </c>
      <c r="W96" s="54">
        <f t="shared" si="15"/>
        <v>3790.6958165959172</v>
      </c>
      <c r="X96" s="54">
        <f t="shared" si="15"/>
        <v>3933.3122092695835</v>
      </c>
      <c r="Y96" s="54">
        <f t="shared" si="15"/>
        <v>4294.145119160059</v>
      </c>
      <c r="Z96" s="54">
        <f t="shared" si="15"/>
        <v>4765.1172736350436</v>
      </c>
      <c r="AA96" s="54">
        <f t="shared" si="15"/>
        <v>5225.4571758668899</v>
      </c>
      <c r="AB96" s="54">
        <f t="shared" si="15"/>
        <v>5648.1467085751374</v>
      </c>
      <c r="AC96" s="54">
        <f t="shared" si="15"/>
        <v>6040.477233923948</v>
      </c>
      <c r="AD96" s="54">
        <f t="shared" si="15"/>
        <v>6416.1243535773137</v>
      </c>
      <c r="AE96" s="54">
        <f t="shared" si="15"/>
        <v>6794.5885314369434</v>
      </c>
      <c r="AF96" s="54">
        <f t="shared" si="15"/>
        <v>7195.8531434092929</v>
      </c>
      <c r="AG96" s="54">
        <f t="shared" si="15"/>
        <v>7622.8785443309825</v>
      </c>
      <c r="AH96" s="54">
        <f t="shared" si="15"/>
        <v>8073.2679692961783</v>
      </c>
      <c r="AI96" s="54">
        <f t="shared" si="15"/>
        <v>8543.7685445491315</v>
      </c>
      <c r="AJ96" s="54">
        <f t="shared" si="15"/>
        <v>9030.1590596722017</v>
      </c>
      <c r="AK96" s="54">
        <f t="shared" si="15"/>
        <v>9527.9239590643028</v>
      </c>
      <c r="AL96" s="54">
        <f t="shared" si="15"/>
        <v>10034.817772365826</v>
      </c>
      <c r="AM96" s="54">
        <f t="shared" si="15"/>
        <v>10549.10099999424</v>
      </c>
      <c r="AN96" s="54">
        <f t="shared" si="15"/>
        <v>11068.852224276268</v>
      </c>
      <c r="AO96" s="54">
        <f t="shared" si="15"/>
        <v>11591.972280518845</v>
      </c>
      <c r="AP96" s="54">
        <f t="shared" si="15"/>
        <v>12116.190993969281</v>
      </c>
      <c r="AQ96" s="54">
        <f t="shared" si="15"/>
        <v>12639.076613680401</v>
      </c>
      <c r="AR96" s="54">
        <f t="shared" si="15"/>
        <v>13158.048038225263</v>
      </c>
      <c r="AS96" s="54">
        <f t="shared" si="15"/>
        <v>13670.389886488751</v>
      </c>
      <c r="AT96" s="54">
        <f t="shared" si="15"/>
        <v>14173.270419806771</v>
      </c>
      <c r="AU96" s="54">
        <f t="shared" si="15"/>
        <v>14663.762270110161</v>
      </c>
      <c r="AV96" s="54">
        <f t="shared" si="15"/>
        <v>15138.86587324303</v>
      </c>
      <c r="AW96" s="54">
        <f t="shared" si="15"/>
        <v>15595.535448224406</v>
      </c>
      <c r="AX96" s="54">
        <f t="shared" si="15"/>
        <v>16030.707303058456</v>
      </c>
      <c r="AY96" s="54">
        <f t="shared" si="15"/>
        <v>16441.330187075717</v>
      </c>
      <c r="AZ96" s="54">
        <f t="shared" si="15"/>
        <v>16824.397350160307</v>
      </c>
      <c r="BA96" s="54">
        <f t="shared" si="15"/>
        <v>17176.979912141487</v>
      </c>
      <c r="BB96" s="54">
        <f t="shared" si="15"/>
        <v>17496.261092738863</v>
      </c>
      <c r="BC96" s="54">
        <f t="shared" si="15"/>
        <v>17779.570805409196</v>
      </c>
      <c r="BD96" s="54">
        <f t="shared" si="15"/>
        <v>18024.420078893701</v>
      </c>
      <c r="BE96" s="54">
        <f t="shared" si="15"/>
        <v>18228.534739776951</v>
      </c>
      <c r="BF96" s="54">
        <f t="shared" si="15"/>
        <v>18389.887769386722</v>
      </c>
      <c r="BG96" s="54">
        <f t="shared" si="15"/>
        <v>18506.729740140247</v>
      </c>
      <c r="BH96" s="54">
        <f t="shared" si="15"/>
        <v>18577.616741000049</v>
      </c>
      <c r="BI96" s="55">
        <f t="shared" si="15"/>
        <v>18601.435219763665</v>
      </c>
    </row>
    <row r="97" spans="1:61" x14ac:dyDescent="0.2">
      <c r="A97" s="260" t="s">
        <v>296</v>
      </c>
      <c r="B97" s="40"/>
      <c r="I97" s="54">
        <f>I47</f>
        <v>1706.6024804589906</v>
      </c>
      <c r="J97" s="54">
        <f t="shared" si="15"/>
        <v>1703.5010482581254</v>
      </c>
      <c r="K97" s="54">
        <f t="shared" si="15"/>
        <v>1933.8707410286615</v>
      </c>
      <c r="L97" s="54">
        <f t="shared" si="15"/>
        <v>2153.675657808727</v>
      </c>
      <c r="M97" s="54">
        <f t="shared" si="15"/>
        <v>2298.3702505757124</v>
      </c>
      <c r="N97" s="54">
        <f t="shared" si="15"/>
        <v>2430.0821452448795</v>
      </c>
      <c r="O97" s="54">
        <f t="shared" si="15"/>
        <v>2614.0226283800762</v>
      </c>
      <c r="P97" s="54">
        <f t="shared" si="15"/>
        <v>2740.3367900106496</v>
      </c>
      <c r="Q97" s="54">
        <f t="shared" si="15"/>
        <v>2941.6791661197531</v>
      </c>
      <c r="R97" s="54">
        <f t="shared" si="15"/>
        <v>3388.5062004678171</v>
      </c>
      <c r="S97" s="54">
        <f t="shared" si="15"/>
        <v>3815.9156485707945</v>
      </c>
      <c r="T97" s="54">
        <f t="shared" si="15"/>
        <v>4021.3431733748421</v>
      </c>
      <c r="U97" s="54">
        <f t="shared" si="15"/>
        <v>4189.6426485802067</v>
      </c>
      <c r="V97" s="54">
        <f t="shared" si="15"/>
        <v>5047.07826989772</v>
      </c>
      <c r="W97" s="54">
        <f t="shared" si="15"/>
        <v>5516.6342563589078</v>
      </c>
      <c r="X97" s="54">
        <f t="shared" si="15"/>
        <v>5706.2325640985573</v>
      </c>
      <c r="Y97" s="54">
        <f t="shared" si="15"/>
        <v>6177.5420429931328</v>
      </c>
      <c r="Z97" s="54">
        <f t="shared" si="15"/>
        <v>6772.2586864123568</v>
      </c>
      <c r="AA97" s="54">
        <f t="shared" si="15"/>
        <v>7320.5039079812068</v>
      </c>
      <c r="AB97" s="54">
        <f t="shared" si="15"/>
        <v>7794.4530755830301</v>
      </c>
      <c r="AC97" s="54">
        <f t="shared" si="15"/>
        <v>8218.5002512543833</v>
      </c>
      <c r="AD97" s="54">
        <f t="shared" si="15"/>
        <v>8627.5359649397087</v>
      </c>
      <c r="AE97" s="54">
        <f t="shared" si="15"/>
        <v>9065.5318373442424</v>
      </c>
      <c r="AF97" s="54">
        <f t="shared" si="15"/>
        <v>9574.7248903626059</v>
      </c>
      <c r="AG97" s="54">
        <f t="shared" si="15"/>
        <v>10159.135557314536</v>
      </c>
      <c r="AH97" s="54">
        <f t="shared" si="15"/>
        <v>10810.474272537402</v>
      </c>
      <c r="AI97" s="54">
        <f t="shared" si="15"/>
        <v>11517.292271087263</v>
      </c>
      <c r="AJ97" s="54">
        <f t="shared" si="15"/>
        <v>12264.046357843812</v>
      </c>
      <c r="AK97" s="54">
        <f t="shared" si="15"/>
        <v>13033.973233033366</v>
      </c>
      <c r="AL97" s="54">
        <f t="shared" si="15"/>
        <v>13821.288653388865</v>
      </c>
      <c r="AM97" s="54">
        <f t="shared" si="15"/>
        <v>14623.10941803588</v>
      </c>
      <c r="AN97" s="54">
        <f t="shared" si="15"/>
        <v>15436.228940572861</v>
      </c>
      <c r="AO97" s="54">
        <f t="shared" si="15"/>
        <v>16257.126708578509</v>
      </c>
      <c r="AP97" s="54">
        <f t="shared" si="15"/>
        <v>17081.982679077089</v>
      </c>
      <c r="AQ97" s="54">
        <f t="shared" si="15"/>
        <v>17906.69678084019</v>
      </c>
      <c r="AR97" s="54">
        <f t="shared" si="15"/>
        <v>18726.913611775464</v>
      </c>
      <c r="AS97" s="54">
        <f t="shared" si="15"/>
        <v>19538.052327865225</v>
      </c>
      <c r="AT97" s="54">
        <f t="shared" si="15"/>
        <v>20335.341620610921</v>
      </c>
      <c r="AU97" s="54">
        <f t="shared" si="15"/>
        <v>21113.85957452521</v>
      </c>
      <c r="AV97" s="54">
        <f t="shared" si="15"/>
        <v>21868.578087014699</v>
      </c>
      <c r="AW97" s="54">
        <f t="shared" si="15"/>
        <v>22594.411422440939</v>
      </c>
      <c r="AX97" s="54">
        <f t="shared" si="15"/>
        <v>23286.268362895829</v>
      </c>
      <c r="AY97" s="54">
        <f t="shared" si="15"/>
        <v>23939.1073131335</v>
      </c>
      <c r="AZ97" s="54">
        <f t="shared" si="15"/>
        <v>24547.993619118206</v>
      </c>
      <c r="BA97" s="54">
        <f t="shared" si="15"/>
        <v>25108.158271759414</v>
      </c>
      <c r="BB97" s="54">
        <f t="shared" si="15"/>
        <v>25615.057092531079</v>
      </c>
      <c r="BC97" s="54">
        <f t="shared" si="15"/>
        <v>26064.429438566185</v>
      </c>
      <c r="BD97" s="54">
        <f t="shared" si="15"/>
        <v>26452.355423972273</v>
      </c>
      <c r="BE97" s="54">
        <f t="shared" si="15"/>
        <v>26775.310633672467</v>
      </c>
      <c r="BF97" s="54">
        <f t="shared" si="15"/>
        <v>27030.217307719766</v>
      </c>
      <c r="BG97" s="54">
        <f t="shared" si="15"/>
        <v>27214.490998926165</v>
      </c>
      <c r="BH97" s="54">
        <f t="shared" si="15"/>
        <v>27326.081755339485</v>
      </c>
      <c r="BI97" s="55">
        <f t="shared" si="15"/>
        <v>27363.508951495773</v>
      </c>
    </row>
    <row r="98" spans="1:61" x14ac:dyDescent="0.2">
      <c r="A98" s="260" t="s">
        <v>297</v>
      </c>
      <c r="B98" s="40"/>
      <c r="I98" s="54">
        <f>I48</f>
        <v>174.94890796108089</v>
      </c>
      <c r="J98" s="54">
        <f t="shared" si="15"/>
        <v>169.15820543043426</v>
      </c>
      <c r="K98" s="54">
        <f t="shared" si="15"/>
        <v>196.46933500099175</v>
      </c>
      <c r="L98" s="54">
        <f t="shared" si="15"/>
        <v>219.55529259720151</v>
      </c>
      <c r="M98" s="54">
        <f t="shared" si="15"/>
        <v>235.35118038279785</v>
      </c>
      <c r="N98" s="54">
        <f t="shared" si="15"/>
        <v>249.50909097016776</v>
      </c>
      <c r="O98" s="54">
        <f t="shared" si="15"/>
        <v>261.69729116037337</v>
      </c>
      <c r="P98" s="54">
        <f t="shared" si="15"/>
        <v>261.68098067397437</v>
      </c>
      <c r="Q98" s="54">
        <f t="shared" si="15"/>
        <v>279.37539782966684</v>
      </c>
      <c r="R98" s="54">
        <f t="shared" si="15"/>
        <v>318.13496199016924</v>
      </c>
      <c r="S98" s="54">
        <f t="shared" si="15"/>
        <v>336.40604594488298</v>
      </c>
      <c r="T98" s="54">
        <f t="shared" si="15"/>
        <v>358.40848198921412</v>
      </c>
      <c r="U98" s="54">
        <f t="shared" si="15"/>
        <v>358.49983471901351</v>
      </c>
      <c r="V98" s="54">
        <f t="shared" si="15"/>
        <v>418.05813758237923</v>
      </c>
      <c r="W98" s="54">
        <f t="shared" si="15"/>
        <v>444.2119594191438</v>
      </c>
      <c r="X98" s="54">
        <f t="shared" si="15"/>
        <v>454.46861231942177</v>
      </c>
      <c r="Y98" s="54">
        <f t="shared" si="15"/>
        <v>479.43336097690553</v>
      </c>
      <c r="Z98" s="54">
        <f t="shared" si="15"/>
        <v>509.90402214251412</v>
      </c>
      <c r="AA98" s="54">
        <f t="shared" si="15"/>
        <v>536.93517960162126</v>
      </c>
      <c r="AB98" s="54">
        <f t="shared" si="15"/>
        <v>559.51927681509437</v>
      </c>
      <c r="AC98" s="54">
        <f t="shared" si="15"/>
        <v>579.2510644072305</v>
      </c>
      <c r="AD98" s="54">
        <f t="shared" si="15"/>
        <v>598.10308253299672</v>
      </c>
      <c r="AE98" s="54">
        <f t="shared" si="15"/>
        <v>618.36012284651429</v>
      </c>
      <c r="AF98" s="54">
        <f t="shared" si="15"/>
        <v>642.08715424431898</v>
      </c>
      <c r="AG98" s="54">
        <f t="shared" si="15"/>
        <v>669.41042514077401</v>
      </c>
      <c r="AH98" s="54">
        <f t="shared" si="15"/>
        <v>699.88691583415118</v>
      </c>
      <c r="AI98" s="54">
        <f t="shared" si="15"/>
        <v>732.978303503701</v>
      </c>
      <c r="AJ98" s="54">
        <f t="shared" si="15"/>
        <v>768.02107152297151</v>
      </c>
      <c r="AK98" s="54">
        <f t="shared" si="15"/>
        <v>804.34577099000205</v>
      </c>
      <c r="AL98" s="54">
        <f t="shared" si="15"/>
        <v>841.74519271531199</v>
      </c>
      <c r="AM98" s="54">
        <f t="shared" si="15"/>
        <v>880.12678081837805</v>
      </c>
      <c r="AN98" s="54">
        <f t="shared" si="15"/>
        <v>919.38004060415653</v>
      </c>
      <c r="AO98" s="54">
        <f t="shared" si="15"/>
        <v>959.37559061499257</v>
      </c>
      <c r="AP98" s="54">
        <f t="shared" si="15"/>
        <v>999.96438121896892</v>
      </c>
      <c r="AQ98" s="54">
        <f t="shared" si="15"/>
        <v>1040.9771200870546</v>
      </c>
      <c r="AR98" s="54">
        <f t="shared" si="15"/>
        <v>1082.2239465056916</v>
      </c>
      <c r="AS98" s="54">
        <f t="shared" si="15"/>
        <v>1123.494397137431</v>
      </c>
      <c r="AT98" s="54">
        <f t="shared" si="15"/>
        <v>1164.5577053854106</v>
      </c>
      <c r="AU98" s="54">
        <f t="shared" si="15"/>
        <v>1205.1634747489716</v>
      </c>
      <c r="AV98" s="54">
        <f t="shared" si="15"/>
        <v>1245.0427633026877</v>
      </c>
      <c r="AW98" s="54">
        <f t="shared" si="15"/>
        <v>1283.9096115404443</v>
      </c>
      <c r="AX98" s="54">
        <f t="shared" si="15"/>
        <v>1321.4630391868304</v>
      </c>
      <c r="AY98" s="54">
        <f t="shared" si="15"/>
        <v>1357.389528126799</v>
      </c>
      <c r="AZ98" s="54">
        <f t="shared" si="15"/>
        <v>1391.365998338908</v>
      </c>
      <c r="BA98" s="54">
        <f t="shared" si="15"/>
        <v>1423.0632717086366</v>
      </c>
      <c r="BB98" s="54">
        <f t="shared" si="15"/>
        <v>1452.150005000284</v>
      </c>
      <c r="BC98" s="54">
        <f t="shared" si="15"/>
        <v>1478.2970583250965</v>
      </c>
      <c r="BD98" s="54">
        <f t="shared" si="15"/>
        <v>1501.1822495008591</v>
      </c>
      <c r="BE98" s="54">
        <f t="shared" si="15"/>
        <v>1520.495428193515</v>
      </c>
      <c r="BF98" s="54">
        <f t="shared" si="15"/>
        <v>1535.9437871954894</v>
      </c>
      <c r="BG98" s="54">
        <f t="shared" si="15"/>
        <v>1547.2573122418289</v>
      </c>
      <c r="BH98" s="54">
        <f t="shared" si="15"/>
        <v>1554.1942570746992</v>
      </c>
      <c r="BI98" s="55">
        <f t="shared" si="15"/>
        <v>1556.5465177624149</v>
      </c>
    </row>
    <row r="99" spans="1:61" x14ac:dyDescent="0.2">
      <c r="A99" s="260" t="s">
        <v>298</v>
      </c>
      <c r="B99" s="40"/>
      <c r="I99" s="54">
        <f>I49+I50</f>
        <v>111.46028951314003</v>
      </c>
      <c r="J99" s="54">
        <f t="shared" ref="J99:BI99" si="16">J49+J50</f>
        <v>120.30787133937859</v>
      </c>
      <c r="K99" s="54">
        <f t="shared" si="16"/>
        <v>141.43053509268847</v>
      </c>
      <c r="L99" s="54">
        <f t="shared" si="16"/>
        <v>159.98361785708192</v>
      </c>
      <c r="M99" s="54">
        <f t="shared" si="16"/>
        <v>167.95873433969678</v>
      </c>
      <c r="N99" s="54">
        <f t="shared" si="16"/>
        <v>172.05530032135397</v>
      </c>
      <c r="O99" s="54">
        <f t="shared" si="16"/>
        <v>181.9600660386933</v>
      </c>
      <c r="P99" s="54">
        <f t="shared" si="16"/>
        <v>194.94534916622629</v>
      </c>
      <c r="Q99" s="54">
        <f t="shared" si="16"/>
        <v>203.22948683917804</v>
      </c>
      <c r="R99" s="54">
        <f t="shared" si="16"/>
        <v>213.07428392840546</v>
      </c>
      <c r="S99" s="54">
        <f t="shared" si="16"/>
        <v>220.22999263419672</v>
      </c>
      <c r="T99" s="54">
        <f t="shared" si="16"/>
        <v>229.27298523539721</v>
      </c>
      <c r="U99" s="54">
        <f t="shared" si="16"/>
        <v>221.1260248388711</v>
      </c>
      <c r="V99" s="54">
        <f t="shared" si="16"/>
        <v>277.87684123406291</v>
      </c>
      <c r="W99" s="54">
        <f t="shared" si="16"/>
        <v>329.30584324697315</v>
      </c>
      <c r="X99" s="54">
        <f t="shared" si="16"/>
        <v>337.00616757115688</v>
      </c>
      <c r="Y99" s="54">
        <f t="shared" si="16"/>
        <v>356.75294941410868</v>
      </c>
      <c r="Z99" s="54">
        <f t="shared" si="16"/>
        <v>383.28304149631356</v>
      </c>
      <c r="AA99" s="54">
        <f t="shared" si="16"/>
        <v>410.91785729646341</v>
      </c>
      <c r="AB99" s="54">
        <f t="shared" si="16"/>
        <v>438.35992014360977</v>
      </c>
      <c r="AC99" s="54">
        <f t="shared" si="16"/>
        <v>465.80948416425895</v>
      </c>
      <c r="AD99" s="54">
        <f t="shared" si="16"/>
        <v>493.67999230613464</v>
      </c>
      <c r="AE99" s="54">
        <f t="shared" si="16"/>
        <v>522.60108119025983</v>
      </c>
      <c r="AF99" s="54">
        <f t="shared" si="16"/>
        <v>553.27075257326283</v>
      </c>
      <c r="AG99" s="54">
        <f t="shared" si="16"/>
        <v>585.90066983409702</v>
      </c>
      <c r="AH99" s="54">
        <f t="shared" si="16"/>
        <v>620.55595847127961</v>
      </c>
      <c r="AI99" s="54">
        <f t="shared" si="16"/>
        <v>657.29419117834129</v>
      </c>
      <c r="AJ99" s="54">
        <f t="shared" si="16"/>
        <v>696.16324182128915</v>
      </c>
      <c r="AK99" s="54">
        <f t="shared" si="16"/>
        <v>737.19937423393594</v>
      </c>
      <c r="AL99" s="54">
        <f t="shared" si="16"/>
        <v>780.42407765204382</v>
      </c>
      <c r="AM99" s="54">
        <f t="shared" si="16"/>
        <v>825.83557848324358</v>
      </c>
      <c r="AN99" s="54">
        <f t="shared" si="16"/>
        <v>873.40317126982461</v>
      </c>
      <c r="AO99" s="54">
        <f t="shared" si="16"/>
        <v>923.06223168165889</v>
      </c>
      <c r="AP99" s="54">
        <f t="shared" si="16"/>
        <v>974.70913705761086</v>
      </c>
      <c r="AQ99" s="54">
        <f t="shared" si="16"/>
        <v>1028.1962369343396</v>
      </c>
      <c r="AR99" s="54">
        <f t="shared" si="16"/>
        <v>1083.3270463799538</v>
      </c>
      <c r="AS99" s="54">
        <f t="shared" si="16"/>
        <v>1139.8518648290815</v>
      </c>
      <c r="AT99" s="54">
        <f t="shared" si="16"/>
        <v>1197.4640507528823</v>
      </c>
      <c r="AU99" s="54">
        <f t="shared" si="16"/>
        <v>1255.7972058058597</v>
      </c>
      <c r="AV99" s="54">
        <f t="shared" si="16"/>
        <v>1314.4235386890093</v>
      </c>
      <c r="AW99" s="54">
        <f t="shared" si="16"/>
        <v>1372.8536862669189</v>
      </c>
      <c r="AX99" s="54">
        <f t="shared" si="16"/>
        <v>1430.5382648100328</v>
      </c>
      <c r="AY99" s="54">
        <f t="shared" si="16"/>
        <v>1486.8714050371357</v>
      </c>
      <c r="AZ99" s="54">
        <f t="shared" si="16"/>
        <v>1541.1964886597314</v>
      </c>
      <c r="BA99" s="54">
        <f t="shared" si="16"/>
        <v>1592.8142497019221</v>
      </c>
      <c r="BB99" s="54">
        <f t="shared" si="16"/>
        <v>1640.9933301536894</v>
      </c>
      <c r="BC99" s="54">
        <f t="shared" si="16"/>
        <v>1684.9832867973</v>
      </c>
      <c r="BD99" s="54">
        <f t="shared" si="16"/>
        <v>1724.0299359827877</v>
      </c>
      <c r="BE99" s="54">
        <f t="shared" si="16"/>
        <v>1757.392798940909</v>
      </c>
      <c r="BF99" s="54">
        <f t="shared" si="16"/>
        <v>1784.3642768082846</v>
      </c>
      <c r="BG99" s="54">
        <f t="shared" si="16"/>
        <v>1804.2900484574166</v>
      </c>
      <c r="BH99" s="54">
        <f t="shared" si="16"/>
        <v>1816.5900535279366</v>
      </c>
      <c r="BI99" s="55">
        <f t="shared" si="16"/>
        <v>1820.7793069602799</v>
      </c>
    </row>
    <row r="100" spans="1:61" x14ac:dyDescent="0.2">
      <c r="A100" s="260" t="s">
        <v>299</v>
      </c>
      <c r="B100" s="40"/>
      <c r="I100" s="54">
        <f>I51</f>
        <v>22.452835911654002</v>
      </c>
      <c r="J100" s="54">
        <f t="shared" ref="J100:BI103" si="17">J51</f>
        <v>23.412379173753692</v>
      </c>
      <c r="K100" s="54">
        <f t="shared" si="17"/>
        <v>27.055965524115788</v>
      </c>
      <c r="L100" s="54">
        <f t="shared" si="17"/>
        <v>30.625116401895806</v>
      </c>
      <c r="M100" s="54">
        <f t="shared" si="17"/>
        <v>32.536888744587912</v>
      </c>
      <c r="N100" s="54">
        <f t="shared" si="17"/>
        <v>35.699637404168797</v>
      </c>
      <c r="O100" s="54">
        <f t="shared" si="17"/>
        <v>38.367627851350051</v>
      </c>
      <c r="P100" s="54">
        <f t="shared" si="17"/>
        <v>39.602824835326153</v>
      </c>
      <c r="Q100" s="54">
        <f t="shared" si="17"/>
        <v>41.15991326248249</v>
      </c>
      <c r="R100" s="54">
        <f t="shared" si="17"/>
        <v>45.745408371569674</v>
      </c>
      <c r="S100" s="54">
        <f t="shared" si="17"/>
        <v>50.832278851937239</v>
      </c>
      <c r="T100" s="54">
        <f t="shared" si="17"/>
        <v>55.823300807607737</v>
      </c>
      <c r="U100" s="54">
        <f t="shared" si="17"/>
        <v>52.219430202324659</v>
      </c>
      <c r="V100" s="54">
        <f t="shared" si="17"/>
        <v>57.360679492383881</v>
      </c>
      <c r="W100" s="54">
        <f t="shared" si="17"/>
        <v>65.377607731033848</v>
      </c>
      <c r="X100" s="54">
        <f t="shared" si="17"/>
        <v>66.687015789880661</v>
      </c>
      <c r="Y100" s="54">
        <f t="shared" si="17"/>
        <v>69.993348076814428</v>
      </c>
      <c r="Z100" s="54">
        <f t="shared" si="17"/>
        <v>74.343592509986351</v>
      </c>
      <c r="AA100" s="54">
        <f t="shared" si="17"/>
        <v>78.820596981190448</v>
      </c>
      <c r="AB100" s="54">
        <f t="shared" si="17"/>
        <v>83.246040842077548</v>
      </c>
      <c r="AC100" s="54">
        <f t="shared" si="17"/>
        <v>87.660407235146025</v>
      </c>
      <c r="AD100" s="54">
        <f t="shared" si="17"/>
        <v>92.118688180705874</v>
      </c>
      <c r="AE100" s="54">
        <f t="shared" si="17"/>
        <v>96.69070055719078</v>
      </c>
      <c r="AF100" s="54">
        <f t="shared" si="17"/>
        <v>101.44441818166842</v>
      </c>
      <c r="AG100" s="54">
        <f t="shared" si="17"/>
        <v>106.38825180199618</v>
      </c>
      <c r="AH100" s="54">
        <f t="shared" si="17"/>
        <v>111.51217528137505</v>
      </c>
      <c r="AI100" s="54">
        <f t="shared" si="17"/>
        <v>116.80327814015061</v>
      </c>
      <c r="AJ100" s="54">
        <f t="shared" si="17"/>
        <v>122.2455150098211</v>
      </c>
      <c r="AK100" s="54">
        <f t="shared" si="17"/>
        <v>127.82091714365602</v>
      </c>
      <c r="AL100" s="54">
        <f t="shared" si="17"/>
        <v>133.51423132810586</v>
      </c>
      <c r="AM100" s="54">
        <f t="shared" si="17"/>
        <v>139.30935193201213</v>
      </c>
      <c r="AN100" s="54">
        <f t="shared" si="17"/>
        <v>145.18792952266682</v>
      </c>
      <c r="AO100" s="54">
        <f t="shared" si="17"/>
        <v>151.1293192794509</v>
      </c>
      <c r="AP100" s="54">
        <f t="shared" si="17"/>
        <v>157.1105542809259</v>
      </c>
      <c r="AQ100" s="54">
        <f t="shared" si="17"/>
        <v>163.10634730482263</v>
      </c>
      <c r="AR100" s="54">
        <f t="shared" si="17"/>
        <v>169.08912469945849</v>
      </c>
      <c r="AS100" s="54">
        <f t="shared" si="17"/>
        <v>175.02909570570495</v>
      </c>
      <c r="AT100" s="54">
        <f t="shared" si="17"/>
        <v>180.89436032026532</v>
      </c>
      <c r="AU100" s="54">
        <f t="shared" si="17"/>
        <v>186.65105838507711</v>
      </c>
      <c r="AV100" s="54">
        <f t="shared" si="17"/>
        <v>192.26356205790512</v>
      </c>
      <c r="AW100" s="54">
        <f t="shared" si="17"/>
        <v>197.69471316248783</v>
      </c>
      <c r="AX100" s="54">
        <f t="shared" si="17"/>
        <v>202.90610613350961</v>
      </c>
      <c r="AY100" s="54">
        <f t="shared" si="17"/>
        <v>207.85841636702966</v>
      </c>
      <c r="AZ100" s="54">
        <f t="shared" si="17"/>
        <v>212.51177277050004</v>
      </c>
      <c r="BA100" s="54">
        <f t="shared" si="17"/>
        <v>216.82617219303629</v>
      </c>
      <c r="BB100" s="54">
        <f t="shared" si="17"/>
        <v>220.76193222652304</v>
      </c>
      <c r="BC100" s="54">
        <f t="shared" si="17"/>
        <v>224.28017762737491</v>
      </c>
      <c r="BD100" s="54">
        <f t="shared" si="17"/>
        <v>227.34335434853645</v>
      </c>
      <c r="BE100" s="54">
        <f t="shared" si="17"/>
        <v>229.9157639278275</v>
      </c>
      <c r="BF100" s="54">
        <f t="shared" si="17"/>
        <v>231.96410979238112</v>
      </c>
      <c r="BG100" s="54">
        <f t="shared" si="17"/>
        <v>233.45804595333553</v>
      </c>
      <c r="BH100" s="54">
        <f t="shared" si="17"/>
        <v>234.37071762561007</v>
      </c>
      <c r="BI100" s="55">
        <f t="shared" si="17"/>
        <v>234.67928256047762</v>
      </c>
    </row>
    <row r="101" spans="1:61" x14ac:dyDescent="0.2">
      <c r="A101" s="260" t="s">
        <v>300</v>
      </c>
      <c r="B101" s="40"/>
      <c r="I101" s="54">
        <f>I52</f>
        <v>1466.9497714236093</v>
      </c>
      <c r="J101" s="54">
        <f t="shared" si="17"/>
        <v>1474.0179441560417</v>
      </c>
      <c r="K101" s="54">
        <f t="shared" si="17"/>
        <v>1588.8989412835126</v>
      </c>
      <c r="L101" s="54">
        <f t="shared" si="17"/>
        <v>1680.9431100365668</v>
      </c>
      <c r="M101" s="54">
        <f t="shared" si="17"/>
        <v>1680.2596337294835</v>
      </c>
      <c r="N101" s="54">
        <f t="shared" si="17"/>
        <v>1695.144439478476</v>
      </c>
      <c r="O101" s="54">
        <f t="shared" si="17"/>
        <v>1660.9369108534145</v>
      </c>
      <c r="P101" s="54">
        <f t="shared" si="17"/>
        <v>1583.6219721367613</v>
      </c>
      <c r="Q101" s="54">
        <f t="shared" si="17"/>
        <v>1619.613841507062</v>
      </c>
      <c r="R101" s="54">
        <f t="shared" si="17"/>
        <v>1767.2620779648926</v>
      </c>
      <c r="S101" s="54">
        <f t="shared" si="17"/>
        <v>1928.5876837904223</v>
      </c>
      <c r="T101" s="54">
        <f t="shared" si="17"/>
        <v>1980.3465919708456</v>
      </c>
      <c r="U101" s="54">
        <f t="shared" si="17"/>
        <v>1952.1155968033461</v>
      </c>
      <c r="V101" s="54">
        <f t="shared" si="17"/>
        <v>2254.0667697181825</v>
      </c>
      <c r="W101" s="54">
        <f t="shared" si="17"/>
        <v>2406.5305171590167</v>
      </c>
      <c r="X101" s="54">
        <f t="shared" si="17"/>
        <v>2476.1578346718843</v>
      </c>
      <c r="Y101" s="54">
        <f t="shared" si="17"/>
        <v>2646.7225443338098</v>
      </c>
      <c r="Z101" s="54">
        <f t="shared" si="17"/>
        <v>2856.5084481455365</v>
      </c>
      <c r="AA101" s="54">
        <f t="shared" si="17"/>
        <v>3042.7030806900002</v>
      </c>
      <c r="AB101" s="54">
        <f t="shared" si="17"/>
        <v>3197.9006251007131</v>
      </c>
      <c r="AC101" s="54">
        <f t="shared" si="17"/>
        <v>3334.1270528503087</v>
      </c>
      <c r="AD101" s="54">
        <f t="shared" si="17"/>
        <v>3466.9021325244425</v>
      </c>
      <c r="AE101" s="54">
        <f t="shared" si="17"/>
        <v>3614.7123052590105</v>
      </c>
      <c r="AF101" s="54">
        <f t="shared" si="17"/>
        <v>3794.6588656273361</v>
      </c>
      <c r="AG101" s="54">
        <f t="shared" si="17"/>
        <v>4007.6277345359872</v>
      </c>
      <c r="AH101" s="54">
        <f t="shared" si="17"/>
        <v>4249.4242212708423</v>
      </c>
      <c r="AI101" s="54">
        <f t="shared" si="17"/>
        <v>4514.5382387127065</v>
      </c>
      <c r="AJ101" s="54">
        <f t="shared" si="17"/>
        <v>4795.673016103744</v>
      </c>
      <c r="AK101" s="54">
        <f t="shared" si="17"/>
        <v>5085.0799596061916</v>
      </c>
      <c r="AL101" s="54">
        <f t="shared" si="17"/>
        <v>5380.2600957524674</v>
      </c>
      <c r="AM101" s="54">
        <f t="shared" si="17"/>
        <v>5680.1244330887621</v>
      </c>
      <c r="AN101" s="54">
        <f t="shared" si="17"/>
        <v>5983.4732524539422</v>
      </c>
      <c r="AO101" s="54">
        <f t="shared" si="17"/>
        <v>6289.0002960521288</v>
      </c>
      <c r="AP101" s="54">
        <f t="shared" si="17"/>
        <v>6595.2986317785799</v>
      </c>
      <c r="AQ101" s="54">
        <f t="shared" si="17"/>
        <v>6900.8682320778025</v>
      </c>
      <c r="AR101" s="54">
        <f t="shared" si="17"/>
        <v>7204.1252786038231</v>
      </c>
      <c r="AS101" s="54">
        <f t="shared" si="17"/>
        <v>7503.4131733845161</v>
      </c>
      <c r="AT101" s="54">
        <f t="shared" si="17"/>
        <v>7797.0152045761261</v>
      </c>
      <c r="AU101" s="54">
        <f t="shared" si="17"/>
        <v>8083.1687808331926</v>
      </c>
      <c r="AV101" s="54">
        <f t="shared" si="17"/>
        <v>8360.0811135088952</v>
      </c>
      <c r="AW101" s="54">
        <f t="shared" si="17"/>
        <v>8625.9461911168491</v>
      </c>
      <c r="AX101" s="54">
        <f t="shared" si="17"/>
        <v>8878.9628565582552</v>
      </c>
      <c r="AY101" s="54">
        <f t="shared" si="17"/>
        <v>9117.3537654277006</v>
      </c>
      <c r="AZ101" s="54">
        <f t="shared" si="17"/>
        <v>9339.3849741497288</v>
      </c>
      <c r="BA101" s="54">
        <f t="shared" si="17"/>
        <v>9543.3858806550561</v>
      </c>
      <c r="BB101" s="54">
        <f t="shared" si="17"/>
        <v>9727.769218638543</v>
      </c>
      <c r="BC101" s="54">
        <f t="shared" si="17"/>
        <v>9891.0507899413842</v>
      </c>
      <c r="BD101" s="54">
        <f t="shared" si="17"/>
        <v>10031.868608976636</v>
      </c>
      <c r="BE101" s="54">
        <f t="shared" si="17"/>
        <v>10149.001128958416</v>
      </c>
      <c r="BF101" s="54">
        <f t="shared" si="17"/>
        <v>10241.384222448329</v>
      </c>
      <c r="BG101" s="54">
        <f t="shared" si="17"/>
        <v>10308.126598686114</v>
      </c>
      <c r="BH101" s="54">
        <f t="shared" si="17"/>
        <v>10348.523357425589</v>
      </c>
      <c r="BI101" s="55">
        <f t="shared" si="17"/>
        <v>10362.067403464105</v>
      </c>
    </row>
    <row r="102" spans="1:61" x14ac:dyDescent="0.2">
      <c r="A102" s="260" t="s">
        <v>301</v>
      </c>
      <c r="B102" s="40"/>
      <c r="I102" s="54">
        <f>I53</f>
        <v>87.53053933252626</v>
      </c>
      <c r="J102" s="54">
        <f t="shared" si="17"/>
        <v>95.08803735377785</v>
      </c>
      <c r="K102" s="54">
        <f t="shared" si="17"/>
        <v>108.87049937819883</v>
      </c>
      <c r="L102" s="54">
        <f t="shared" si="17"/>
        <v>118.31566272018181</v>
      </c>
      <c r="M102" s="54">
        <f t="shared" si="17"/>
        <v>125.81415161256815</v>
      </c>
      <c r="N102" s="54">
        <f t="shared" si="17"/>
        <v>140.31477005110062</v>
      </c>
      <c r="O102" s="54">
        <f t="shared" si="17"/>
        <v>156.72015248722698</v>
      </c>
      <c r="P102" s="54">
        <f t="shared" si="17"/>
        <v>165.1852348132401</v>
      </c>
      <c r="Q102" s="54">
        <f t="shared" si="17"/>
        <v>184.25366435012344</v>
      </c>
      <c r="R102" s="54">
        <f t="shared" si="17"/>
        <v>209.81637237905477</v>
      </c>
      <c r="S102" s="54">
        <f t="shared" si="17"/>
        <v>245.89161153311522</v>
      </c>
      <c r="T102" s="54">
        <f t="shared" si="17"/>
        <v>264.34481065829374</v>
      </c>
      <c r="U102" s="54">
        <f t="shared" si="17"/>
        <v>255.71778339066671</v>
      </c>
      <c r="V102" s="54">
        <f t="shared" si="17"/>
        <v>314.44198403038911</v>
      </c>
      <c r="W102" s="54">
        <f t="shared" si="17"/>
        <v>339.54369713094945</v>
      </c>
      <c r="X102" s="54">
        <f t="shared" si="17"/>
        <v>351.93490123814166</v>
      </c>
      <c r="Y102" s="54">
        <f t="shared" si="17"/>
        <v>383.5001672050509</v>
      </c>
      <c r="Z102" s="54">
        <f t="shared" si="17"/>
        <v>425.31448308160907</v>
      </c>
      <c r="AA102" s="54">
        <f t="shared" si="17"/>
        <v>467.41585164145084</v>
      </c>
      <c r="AB102" s="54">
        <f t="shared" si="17"/>
        <v>507.18018454062485</v>
      </c>
      <c r="AC102" s="54">
        <f t="shared" si="17"/>
        <v>544.51022101795377</v>
      </c>
      <c r="AD102" s="54">
        <f t="shared" si="17"/>
        <v>579.63427183090323</v>
      </c>
      <c r="AE102" s="54">
        <f t="shared" si="17"/>
        <v>613.09204151148947</v>
      </c>
      <c r="AF102" s="54">
        <f t="shared" si="17"/>
        <v>645.60325843239309</v>
      </c>
      <c r="AG102" s="54">
        <f t="shared" si="17"/>
        <v>677.67402183261311</v>
      </c>
      <c r="AH102" s="54">
        <f t="shared" si="17"/>
        <v>709.84445443033258</v>
      </c>
      <c r="AI102" s="54">
        <f t="shared" si="17"/>
        <v>742.78808006905388</v>
      </c>
      <c r="AJ102" s="54">
        <f t="shared" si="17"/>
        <v>777.31701960312205</v>
      </c>
      <c r="AK102" s="54">
        <f t="shared" si="17"/>
        <v>814.21494118822034</v>
      </c>
      <c r="AL102" s="54">
        <f t="shared" si="17"/>
        <v>853.6495730441427</v>
      </c>
      <c r="AM102" s="54">
        <f t="shared" si="17"/>
        <v>895.60366659450972</v>
      </c>
      <c r="AN102" s="54">
        <f t="shared" si="17"/>
        <v>940.03447334582938</v>
      </c>
      <c r="AO102" s="54">
        <f t="shared" si="17"/>
        <v>986.86872713543812</v>
      </c>
      <c r="AP102" s="54">
        <f t="shared" si="17"/>
        <v>1035.9974546865276</v>
      </c>
      <c r="AQ102" s="54">
        <f t="shared" si="17"/>
        <v>1087.2707175933588</v>
      </c>
      <c r="AR102" s="54">
        <f t="shared" si="17"/>
        <v>1140.4924206674027</v>
      </c>
      <c r="AS102" s="54">
        <f t="shared" si="17"/>
        <v>1195.4153550201029</v>
      </c>
      <c r="AT102" s="54">
        <f t="shared" si="17"/>
        <v>1251.7366780702969</v>
      </c>
      <c r="AU102" s="54">
        <f t="shared" si="17"/>
        <v>1309.0940651426279</v>
      </c>
      <c r="AV102" s="54">
        <f t="shared" si="17"/>
        <v>1367.0627963258426</v>
      </c>
      <c r="AW102" s="54">
        <f t="shared" si="17"/>
        <v>1425.1540652295553</v>
      </c>
      <c r="AX102" s="54">
        <f t="shared" si="17"/>
        <v>1482.8148103086517</v>
      </c>
      <c r="AY102" s="54">
        <f t="shared" si="17"/>
        <v>1539.4293713771199</v>
      </c>
      <c r="AZ102" s="54">
        <f t="shared" si="17"/>
        <v>1594.3232606121746</v>
      </c>
      <c r="BA102" s="54">
        <f t="shared" si="17"/>
        <v>1646.769305734138</v>
      </c>
      <c r="BB102" s="54">
        <f t="shared" si="17"/>
        <v>1695.9963705830457</v>
      </c>
      <c r="BC102" s="54">
        <f t="shared" si="17"/>
        <v>1741.2007832446632</v>
      </c>
      <c r="BD102" s="54">
        <f t="shared" si="17"/>
        <v>1781.5605036148811</v>
      </c>
      <c r="BE102" s="54">
        <f t="shared" si="17"/>
        <v>1816.2519417643473</v>
      </c>
      <c r="BF102" s="54">
        <f t="shared" si="17"/>
        <v>1844.4691984522497</v>
      </c>
      <c r="BG102" s="54">
        <f t="shared" si="17"/>
        <v>1865.4453445045349</v>
      </c>
      <c r="BH102" s="54">
        <f t="shared" si="17"/>
        <v>1878.475193577581</v>
      </c>
      <c r="BI102" s="55">
        <f t="shared" si="17"/>
        <v>1882.9388622617521</v>
      </c>
    </row>
    <row r="103" spans="1:61" x14ac:dyDescent="0.2">
      <c r="A103" s="261" t="s">
        <v>302</v>
      </c>
      <c r="B103" s="41"/>
      <c r="C103" s="262"/>
      <c r="D103" s="262"/>
      <c r="E103" s="262"/>
      <c r="F103" s="262"/>
      <c r="G103" s="262"/>
      <c r="H103" s="262"/>
      <c r="I103" s="59">
        <f>I54</f>
        <v>106.41260783441682</v>
      </c>
      <c r="J103" s="59">
        <f t="shared" si="17"/>
        <v>106.01747682394466</v>
      </c>
      <c r="K103" s="59">
        <f t="shared" si="17"/>
        <v>108.72061703685718</v>
      </c>
      <c r="L103" s="59">
        <f t="shared" si="17"/>
        <v>112.09366041509065</v>
      </c>
      <c r="M103" s="59">
        <f t="shared" si="17"/>
        <v>111.51452051101201</v>
      </c>
      <c r="N103" s="59">
        <f t="shared" si="17"/>
        <v>113.03205913023037</v>
      </c>
      <c r="O103" s="59">
        <f t="shared" si="17"/>
        <v>116.38619015098108</v>
      </c>
      <c r="P103" s="59">
        <f t="shared" si="17"/>
        <v>116.59976918770862</v>
      </c>
      <c r="Q103" s="59">
        <f t="shared" si="17"/>
        <v>121.7531333299423</v>
      </c>
      <c r="R103" s="59">
        <f t="shared" si="17"/>
        <v>133.96162549530575</v>
      </c>
      <c r="S103" s="59">
        <f t="shared" si="17"/>
        <v>142.45560376808243</v>
      </c>
      <c r="T103" s="59">
        <f t="shared" si="17"/>
        <v>148.20170190389067</v>
      </c>
      <c r="U103" s="59">
        <f t="shared" si="17"/>
        <v>150.38995216573491</v>
      </c>
      <c r="V103" s="59">
        <f t="shared" si="17"/>
        <v>171.45992894014705</v>
      </c>
      <c r="W103" s="59">
        <f t="shared" si="17"/>
        <v>178.87718995463754</v>
      </c>
      <c r="X103" s="59">
        <f t="shared" si="17"/>
        <v>183.18244828800894</v>
      </c>
      <c r="Y103" s="59">
        <f t="shared" si="17"/>
        <v>194.01525087902701</v>
      </c>
      <c r="Z103" s="59">
        <f t="shared" si="17"/>
        <v>208.14164451136995</v>
      </c>
      <c r="AA103" s="59">
        <f t="shared" si="17"/>
        <v>222.30735334030666</v>
      </c>
      <c r="AB103" s="59">
        <f t="shared" si="17"/>
        <v>235.68483090154493</v>
      </c>
      <c r="AC103" s="59">
        <f t="shared" si="17"/>
        <v>248.17398820834674</v>
      </c>
      <c r="AD103" s="59">
        <f t="shared" si="17"/>
        <v>259.71174039702106</v>
      </c>
      <c r="AE103" s="59">
        <f t="shared" si="17"/>
        <v>270.27225680834209</v>
      </c>
      <c r="AF103" s="59">
        <f t="shared" si="17"/>
        <v>279.89879239244698</v>
      </c>
      <c r="AG103" s="59">
        <f t="shared" si="17"/>
        <v>288.80873130478074</v>
      </c>
      <c r="AH103" s="59">
        <f t="shared" si="17"/>
        <v>297.30393389411682</v>
      </c>
      <c r="AI103" s="59">
        <f t="shared" si="17"/>
        <v>305.73372063973039</v>
      </c>
      <c r="AJ103" s="59">
        <f t="shared" si="17"/>
        <v>314.49205734274824</v>
      </c>
      <c r="AK103" s="59">
        <f t="shared" si="17"/>
        <v>323.93645216005626</v>
      </c>
      <c r="AL103" s="59">
        <f t="shared" si="17"/>
        <v>334.12522548262268</v>
      </c>
      <c r="AM103" s="59">
        <f t="shared" si="17"/>
        <v>345.03436759283863</v>
      </c>
      <c r="AN103" s="59">
        <f t="shared" si="17"/>
        <v>356.63456902073807</v>
      </c>
      <c r="AO103" s="59">
        <f t="shared" si="17"/>
        <v>368.88997602876162</v>
      </c>
      <c r="AP103" s="59">
        <f t="shared" si="17"/>
        <v>381.75694723942036</v>
      </c>
      <c r="AQ103" s="59">
        <f t="shared" si="17"/>
        <v>395.1828292169065</v>
      </c>
      <c r="AR103" s="59">
        <f t="shared" si="17"/>
        <v>409.10477530305906</v>
      </c>
      <c r="AS103" s="59">
        <f t="shared" si="17"/>
        <v>423.44863863702358</v>
      </c>
      <c r="AT103" s="59">
        <f t="shared" si="17"/>
        <v>438.1279768687574</v>
      </c>
      <c r="AU103" s="59">
        <f t="shared" si="17"/>
        <v>453.0432123487488</v>
      </c>
      <c r="AV103" s="59">
        <f t="shared" si="17"/>
        <v>468.08099720530424</v>
      </c>
      <c r="AW103" s="59">
        <f t="shared" si="17"/>
        <v>483.11383730154023</v>
      </c>
      <c r="AX103" s="59">
        <f t="shared" si="17"/>
        <v>498.00003212962923</v>
      </c>
      <c r="AY103" s="59">
        <f t="shared" si="17"/>
        <v>512.58398873690044</v>
      </c>
      <c r="AZ103" s="59">
        <f t="shared" si="17"/>
        <v>526.69696625142967</v>
      </c>
      <c r="BA103" s="59">
        <f t="shared" si="17"/>
        <v>540.15830295853948</v>
      </c>
      <c r="BB103" s="59">
        <f t="shared" si="17"/>
        <v>552.7771696994638</v>
      </c>
      <c r="BC103" s="59">
        <f t="shared" si="17"/>
        <v>564.35488124533788</v>
      </c>
      <c r="BD103" s="59">
        <f t="shared" si="17"/>
        <v>574.68778102379372</v>
      </c>
      <c r="BE103" s="59">
        <f t="shared" si="17"/>
        <v>583.57069413487068</v>
      </c>
      <c r="BF103" s="59">
        <f t="shared" si="17"/>
        <v>590.80091924932242</v>
      </c>
      <c r="BG103" s="59">
        <f t="shared" si="17"/>
        <v>596.18270231435963</v>
      </c>
      <c r="BH103" s="59">
        <f t="shared" si="17"/>
        <v>599.5321049310935</v>
      </c>
      <c r="BI103" s="60">
        <f t="shared" si="17"/>
        <v>600.682149112454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99F2-3B12-46B5-A01A-79149154DBCC}">
  <dimension ref="A1:W70"/>
  <sheetViews>
    <sheetView zoomScale="90" zoomScaleNormal="90" workbookViewId="0">
      <selection activeCell="F36" sqref="F36"/>
    </sheetView>
  </sheetViews>
  <sheetFormatPr defaultRowHeight="14.25" x14ac:dyDescent="0.2"/>
  <cols>
    <col min="1" max="1" width="36" customWidth="1"/>
  </cols>
  <sheetData>
    <row r="1" spans="1:23" x14ac:dyDescent="0.2">
      <c r="A1" s="29" t="s">
        <v>59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2">
        <v>2022</v>
      </c>
    </row>
    <row r="2" spans="1:23" x14ac:dyDescent="0.2">
      <c r="A2" s="33" t="s">
        <v>60</v>
      </c>
      <c r="B2" s="34">
        <v>110863.1</v>
      </c>
      <c r="C2" s="35">
        <v>121717.4</v>
      </c>
      <c r="D2" s="35">
        <v>137422</v>
      </c>
      <c r="E2" s="35">
        <v>161840.20000000001</v>
      </c>
      <c r="F2" s="35">
        <v>187318.9</v>
      </c>
      <c r="G2" s="34">
        <v>219438.5</v>
      </c>
      <c r="H2" s="35">
        <v>270092.3</v>
      </c>
      <c r="I2" s="35">
        <v>319244.59999999998</v>
      </c>
      <c r="J2" s="35">
        <v>348517.7</v>
      </c>
      <c r="K2" s="5">
        <v>412119.3</v>
      </c>
      <c r="L2" s="34">
        <v>487940.2</v>
      </c>
      <c r="M2" s="35">
        <v>538580</v>
      </c>
      <c r="N2" s="35">
        <v>592963.19999999995</v>
      </c>
      <c r="O2" s="35">
        <v>643563.1</v>
      </c>
      <c r="P2" s="5">
        <v>688858.2</v>
      </c>
      <c r="Q2" s="34">
        <v>746395.1</v>
      </c>
      <c r="R2" s="35">
        <v>832035.9</v>
      </c>
      <c r="S2" s="35">
        <v>919281.1</v>
      </c>
      <c r="T2" s="35">
        <v>986515.2</v>
      </c>
      <c r="U2" s="5">
        <v>1013567</v>
      </c>
      <c r="V2" s="34">
        <v>1149237</v>
      </c>
      <c r="W2" s="5">
        <v>1210207.2</v>
      </c>
    </row>
    <row r="3" spans="1:23" x14ac:dyDescent="0.2">
      <c r="A3" s="36" t="s">
        <v>13</v>
      </c>
      <c r="B3" s="37">
        <v>15780</v>
      </c>
      <c r="C3" s="38">
        <v>16535.7</v>
      </c>
      <c r="D3" s="38">
        <v>17380.599999999999</v>
      </c>
      <c r="E3" s="38">
        <v>21410.7</v>
      </c>
      <c r="F3" s="39">
        <v>22416.2</v>
      </c>
      <c r="G3" s="37">
        <v>24036.400000000001</v>
      </c>
      <c r="H3" s="38">
        <v>28483.7</v>
      </c>
      <c r="I3" s="38">
        <v>33428.1</v>
      </c>
      <c r="J3" s="38">
        <v>34659.699999999997</v>
      </c>
      <c r="K3" s="39">
        <v>39619</v>
      </c>
      <c r="L3" s="37">
        <v>46122.6</v>
      </c>
      <c r="M3" s="38">
        <v>50581.2</v>
      </c>
      <c r="N3" s="38">
        <v>54692.4</v>
      </c>
      <c r="O3" s="38">
        <v>57472.2</v>
      </c>
      <c r="P3" s="39">
        <v>59852.6</v>
      </c>
      <c r="Q3" s="37">
        <v>62451</v>
      </c>
      <c r="R3" s="38">
        <v>64660</v>
      </c>
      <c r="S3" s="38">
        <v>67558.7</v>
      </c>
      <c r="T3" s="38">
        <v>73576.899999999994</v>
      </c>
      <c r="U3" s="39">
        <v>81396.5</v>
      </c>
      <c r="V3" s="37">
        <v>86775</v>
      </c>
      <c r="W3" s="39">
        <v>92582.399999999994</v>
      </c>
    </row>
    <row r="4" spans="1:23" x14ac:dyDescent="0.2">
      <c r="A4" s="40" t="s">
        <v>14</v>
      </c>
      <c r="B4" s="37">
        <v>43854.3</v>
      </c>
      <c r="C4" s="38">
        <v>47774.9</v>
      </c>
      <c r="D4" s="38">
        <v>55362.2</v>
      </c>
      <c r="E4" s="38">
        <v>65774.899999999994</v>
      </c>
      <c r="F4" s="39">
        <v>77958.3</v>
      </c>
      <c r="G4" s="37">
        <v>92235.8</v>
      </c>
      <c r="H4" s="38">
        <v>111690.8</v>
      </c>
      <c r="I4" s="38">
        <v>131724</v>
      </c>
      <c r="J4" s="38">
        <v>138092.6</v>
      </c>
      <c r="K4" s="39">
        <v>165123.1</v>
      </c>
      <c r="L4" s="37">
        <v>195139.1</v>
      </c>
      <c r="M4" s="38">
        <v>208901.4</v>
      </c>
      <c r="N4" s="38">
        <v>222333.2</v>
      </c>
      <c r="O4" s="38">
        <v>233197.4</v>
      </c>
      <c r="P4" s="39">
        <v>234968.9</v>
      </c>
      <c r="Q4" s="37">
        <v>245406.4</v>
      </c>
      <c r="R4" s="38">
        <v>275119.3</v>
      </c>
      <c r="S4" s="38">
        <v>301089.3</v>
      </c>
      <c r="T4" s="38">
        <v>311858.7</v>
      </c>
      <c r="U4" s="39">
        <v>312902.90000000002</v>
      </c>
      <c r="V4" s="37">
        <v>372575.3</v>
      </c>
      <c r="W4" s="39">
        <v>401644.3</v>
      </c>
    </row>
    <row r="5" spans="1:23" x14ac:dyDescent="0.2">
      <c r="A5" s="40" t="s">
        <v>15</v>
      </c>
      <c r="B5" s="37">
        <v>5945.5</v>
      </c>
      <c r="C5" s="38">
        <v>6482.1</v>
      </c>
      <c r="D5" s="38">
        <v>7510.8</v>
      </c>
      <c r="E5" s="38">
        <v>8720.5</v>
      </c>
      <c r="F5" s="39">
        <v>10400.5</v>
      </c>
      <c r="G5" s="37">
        <v>12450.1</v>
      </c>
      <c r="H5" s="38">
        <v>15348</v>
      </c>
      <c r="I5" s="38">
        <v>18807.599999999999</v>
      </c>
      <c r="J5" s="38">
        <v>22681.5</v>
      </c>
      <c r="K5" s="39">
        <v>27259.3</v>
      </c>
      <c r="L5" s="37">
        <v>32926.5</v>
      </c>
      <c r="M5" s="38">
        <v>36896.1</v>
      </c>
      <c r="N5" s="38">
        <v>40896.800000000003</v>
      </c>
      <c r="O5" s="38">
        <v>45401.7</v>
      </c>
      <c r="P5" s="39">
        <v>47761.3</v>
      </c>
      <c r="Q5" s="37">
        <v>51498.9</v>
      </c>
      <c r="R5" s="38">
        <v>57905.599999999999</v>
      </c>
      <c r="S5" s="38">
        <v>65493</v>
      </c>
      <c r="T5" s="38">
        <v>70648.100000000006</v>
      </c>
      <c r="U5" s="39">
        <v>72444.7</v>
      </c>
      <c r="V5" s="37">
        <v>80138.5</v>
      </c>
      <c r="W5" s="39">
        <v>83383.100000000006</v>
      </c>
    </row>
    <row r="6" spans="1:23" x14ac:dyDescent="0.2">
      <c r="A6" s="40" t="s">
        <v>61</v>
      </c>
      <c r="B6" s="37">
        <v>6871.3</v>
      </c>
      <c r="C6" s="38">
        <v>7494.3</v>
      </c>
      <c r="D6" s="38">
        <v>7914.8</v>
      </c>
      <c r="E6" s="38">
        <v>9306.5</v>
      </c>
      <c r="F6" s="39">
        <v>10668.8</v>
      </c>
      <c r="G6" s="37">
        <v>12186.3</v>
      </c>
      <c r="H6" s="38">
        <v>14605.1</v>
      </c>
      <c r="I6" s="38">
        <v>16367.6</v>
      </c>
      <c r="J6" s="38">
        <v>16522.400000000001</v>
      </c>
      <c r="K6" s="39">
        <v>18783.599999999999</v>
      </c>
      <c r="L6" s="37">
        <v>21842</v>
      </c>
      <c r="M6" s="38">
        <v>23763.200000000001</v>
      </c>
      <c r="N6" s="38">
        <v>26042.7</v>
      </c>
      <c r="O6" s="38">
        <v>28534.400000000001</v>
      </c>
      <c r="P6" s="39">
        <v>30519.5</v>
      </c>
      <c r="Q6" s="37">
        <v>33028.699999999997</v>
      </c>
      <c r="R6" s="38">
        <v>37121.9</v>
      </c>
      <c r="S6" s="38">
        <v>40337.199999999997</v>
      </c>
      <c r="T6" s="38">
        <v>42466.3</v>
      </c>
      <c r="U6" s="39">
        <v>40582.9</v>
      </c>
      <c r="V6" s="37">
        <v>47061.2</v>
      </c>
      <c r="W6" s="39">
        <v>49673.7</v>
      </c>
    </row>
    <row r="7" spans="1:23" x14ac:dyDescent="0.2">
      <c r="A7" s="40" t="s">
        <v>62</v>
      </c>
      <c r="B7" s="37">
        <v>9120.7999999999993</v>
      </c>
      <c r="C7" s="38">
        <v>9996.7999999999993</v>
      </c>
      <c r="D7" s="38">
        <v>11171.2</v>
      </c>
      <c r="E7" s="38">
        <v>12455.8</v>
      </c>
      <c r="F7" s="39">
        <v>13968.5</v>
      </c>
      <c r="G7" s="37">
        <v>16533.400000000001</v>
      </c>
      <c r="H7" s="38">
        <v>20941.099999999999</v>
      </c>
      <c r="I7" s="38">
        <v>26186.2</v>
      </c>
      <c r="J7" s="38">
        <v>29004.6</v>
      </c>
      <c r="K7" s="39">
        <v>35907.9</v>
      </c>
      <c r="L7" s="37">
        <v>43734.5</v>
      </c>
      <c r="M7" s="38">
        <v>49835.5</v>
      </c>
      <c r="N7" s="38">
        <v>56288.9</v>
      </c>
      <c r="O7" s="38">
        <v>63170.400000000001</v>
      </c>
      <c r="P7" s="39">
        <v>67719.600000000006</v>
      </c>
      <c r="Q7" s="37">
        <v>73724.5</v>
      </c>
      <c r="R7" s="38">
        <v>81156.600000000006</v>
      </c>
      <c r="S7" s="38">
        <v>88903.7</v>
      </c>
      <c r="T7" s="38">
        <v>95650.9</v>
      </c>
      <c r="U7" s="39">
        <v>96086.1</v>
      </c>
      <c r="V7" s="37">
        <v>110492.7</v>
      </c>
      <c r="W7" s="39">
        <v>114517.7</v>
      </c>
    </row>
    <row r="8" spans="1:23" x14ac:dyDescent="0.2">
      <c r="A8" s="40" t="s">
        <v>63</v>
      </c>
      <c r="B8" s="37">
        <v>2400.1</v>
      </c>
      <c r="C8" s="38">
        <v>2724.8</v>
      </c>
      <c r="D8" s="38">
        <v>3126.1</v>
      </c>
      <c r="E8" s="38">
        <v>3664.8</v>
      </c>
      <c r="F8" s="39">
        <v>4195.7</v>
      </c>
      <c r="G8" s="37">
        <v>4792.6000000000004</v>
      </c>
      <c r="H8" s="38">
        <v>5548.1</v>
      </c>
      <c r="I8" s="38">
        <v>6616.1</v>
      </c>
      <c r="J8" s="38">
        <v>6957</v>
      </c>
      <c r="K8" s="39">
        <v>7712</v>
      </c>
      <c r="L8" s="37">
        <v>8565.4</v>
      </c>
      <c r="M8" s="38">
        <v>9536.9</v>
      </c>
      <c r="N8" s="38">
        <v>10228.299999999999</v>
      </c>
      <c r="O8" s="38">
        <v>11228.7</v>
      </c>
      <c r="P8" s="39">
        <v>12306.1</v>
      </c>
      <c r="Q8" s="37">
        <v>13607.8</v>
      </c>
      <c r="R8" s="38">
        <v>15056</v>
      </c>
      <c r="S8" s="38">
        <v>16520.599999999999</v>
      </c>
      <c r="T8" s="38">
        <v>17903.099999999999</v>
      </c>
      <c r="U8" s="39">
        <v>15285.4</v>
      </c>
      <c r="V8" s="37">
        <v>17852.599999999999</v>
      </c>
      <c r="W8" s="39">
        <v>17855.3</v>
      </c>
    </row>
    <row r="9" spans="1:23" x14ac:dyDescent="0.2">
      <c r="A9" s="40" t="s">
        <v>64</v>
      </c>
      <c r="B9" s="37">
        <v>5202.8</v>
      </c>
      <c r="C9" s="38">
        <v>5555.8</v>
      </c>
      <c r="D9" s="38">
        <v>6045.7</v>
      </c>
      <c r="E9" s="38">
        <v>6600.2</v>
      </c>
      <c r="F9" s="39">
        <v>7486</v>
      </c>
      <c r="G9" s="37">
        <v>9972.2999999999993</v>
      </c>
      <c r="H9" s="38">
        <v>15200</v>
      </c>
      <c r="I9" s="38">
        <v>18345.599999999999</v>
      </c>
      <c r="J9" s="38">
        <v>21836.799999999999</v>
      </c>
      <c r="K9" s="39">
        <v>25733.1</v>
      </c>
      <c r="L9" s="37">
        <v>30747.200000000001</v>
      </c>
      <c r="M9" s="38">
        <v>35272.199999999997</v>
      </c>
      <c r="N9" s="38">
        <v>41293.4</v>
      </c>
      <c r="O9" s="38">
        <v>46853.4</v>
      </c>
      <c r="P9" s="39">
        <v>56299.8</v>
      </c>
      <c r="Q9" s="37">
        <v>59964</v>
      </c>
      <c r="R9" s="38">
        <v>64844.3</v>
      </c>
      <c r="S9" s="38">
        <v>70610.3</v>
      </c>
      <c r="T9" s="38">
        <v>76250.600000000006</v>
      </c>
      <c r="U9" s="39">
        <v>83617.7</v>
      </c>
      <c r="V9" s="37">
        <v>91205.6</v>
      </c>
      <c r="W9" s="39">
        <v>96811</v>
      </c>
    </row>
    <row r="10" spans="1:23" x14ac:dyDescent="0.2">
      <c r="A10" s="40" t="s">
        <v>65</v>
      </c>
      <c r="B10" s="37">
        <v>4705.8</v>
      </c>
      <c r="C10" s="38">
        <v>5334.5</v>
      </c>
      <c r="D10" s="38">
        <v>6157</v>
      </c>
      <c r="E10" s="38">
        <v>7152.1</v>
      </c>
      <c r="F10" s="39">
        <v>8482.7000000000007</v>
      </c>
      <c r="G10" s="37">
        <v>10320.9</v>
      </c>
      <c r="H10" s="38">
        <v>13714</v>
      </c>
      <c r="I10" s="38">
        <v>14600.3</v>
      </c>
      <c r="J10" s="38">
        <v>18760.5</v>
      </c>
      <c r="K10" s="39">
        <v>23326.6</v>
      </c>
      <c r="L10" s="37">
        <v>27780.7</v>
      </c>
      <c r="M10" s="38">
        <v>30751.9</v>
      </c>
      <c r="N10" s="38">
        <v>35340.400000000001</v>
      </c>
      <c r="O10" s="38">
        <v>38086.400000000001</v>
      </c>
      <c r="P10" s="39">
        <v>42573.8</v>
      </c>
      <c r="Q10" s="37">
        <v>49969.4</v>
      </c>
      <c r="R10" s="38">
        <v>57086</v>
      </c>
      <c r="S10" s="38">
        <v>64623</v>
      </c>
      <c r="T10" s="38">
        <v>70444.800000000003</v>
      </c>
      <c r="U10" s="39">
        <v>73425.3</v>
      </c>
      <c r="V10" s="37">
        <v>77560.800000000003</v>
      </c>
      <c r="W10" s="39">
        <v>73821.3</v>
      </c>
    </row>
    <row r="11" spans="1:23" x14ac:dyDescent="0.2">
      <c r="A11" s="41" t="s">
        <v>66</v>
      </c>
      <c r="B11" s="42">
        <v>16982.599999999999</v>
      </c>
      <c r="C11" s="43">
        <v>19818.599999999999</v>
      </c>
      <c r="D11" s="43">
        <v>22753.8</v>
      </c>
      <c r="E11" s="43">
        <v>26754.6</v>
      </c>
      <c r="F11" s="44">
        <v>31742.1</v>
      </c>
      <c r="G11" s="42">
        <v>36910.800000000003</v>
      </c>
      <c r="H11" s="43">
        <v>44561.5</v>
      </c>
      <c r="I11" s="43">
        <v>53169.3</v>
      </c>
      <c r="J11" s="43">
        <v>60002.6</v>
      </c>
      <c r="K11" s="44">
        <v>68654.7</v>
      </c>
      <c r="L11" s="42">
        <v>81082.2</v>
      </c>
      <c r="M11" s="43">
        <v>93041.600000000006</v>
      </c>
      <c r="N11" s="43">
        <v>105847.3</v>
      </c>
      <c r="O11" s="43">
        <v>119618.5</v>
      </c>
      <c r="P11" s="44">
        <v>136856.5</v>
      </c>
      <c r="Q11" s="42">
        <v>156744.29999999999</v>
      </c>
      <c r="R11" s="43">
        <v>179086.3</v>
      </c>
      <c r="S11" s="43">
        <v>204145.2</v>
      </c>
      <c r="T11" s="43">
        <v>227715.8</v>
      </c>
      <c r="U11" s="44">
        <v>237825.3</v>
      </c>
      <c r="V11" s="42">
        <v>260008</v>
      </c>
      <c r="W11" s="44">
        <v>279918.40000000002</v>
      </c>
    </row>
    <row r="12" spans="1:23" x14ac:dyDescent="0.2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9"/>
    </row>
    <row r="13" spans="1:23" x14ac:dyDescent="0.2">
      <c r="A13" s="33" t="s">
        <v>14</v>
      </c>
      <c r="B13" s="34">
        <f>B4</f>
        <v>43854.3</v>
      </c>
      <c r="C13" s="35">
        <f t="shared" ref="C13:W13" si="0">C4</f>
        <v>47774.9</v>
      </c>
      <c r="D13" s="35">
        <f t="shared" si="0"/>
        <v>55362.2</v>
      </c>
      <c r="E13" s="35">
        <f t="shared" si="0"/>
        <v>65774.899999999994</v>
      </c>
      <c r="F13" s="5">
        <f t="shared" si="0"/>
        <v>77958.3</v>
      </c>
      <c r="G13" s="34">
        <f t="shared" si="0"/>
        <v>92235.8</v>
      </c>
      <c r="H13" s="35">
        <f t="shared" si="0"/>
        <v>111690.8</v>
      </c>
      <c r="I13" s="35">
        <f t="shared" si="0"/>
        <v>131724</v>
      </c>
      <c r="J13" s="35">
        <f t="shared" si="0"/>
        <v>138092.6</v>
      </c>
      <c r="K13" s="5">
        <f t="shared" si="0"/>
        <v>165123.1</v>
      </c>
      <c r="L13" s="34">
        <f t="shared" si="0"/>
        <v>195139.1</v>
      </c>
      <c r="M13" s="46">
        <f t="shared" si="0"/>
        <v>208901.4</v>
      </c>
      <c r="N13" s="46">
        <f t="shared" si="0"/>
        <v>222333.2</v>
      </c>
      <c r="O13" s="46">
        <f t="shared" si="0"/>
        <v>233197.4</v>
      </c>
      <c r="P13" s="47">
        <f t="shared" si="0"/>
        <v>234968.9</v>
      </c>
      <c r="Q13" s="48">
        <f t="shared" si="0"/>
        <v>245406.4</v>
      </c>
      <c r="R13" s="46">
        <f t="shared" si="0"/>
        <v>275119.3</v>
      </c>
      <c r="S13" s="46">
        <f t="shared" si="0"/>
        <v>301089.3</v>
      </c>
      <c r="T13" s="46">
        <f t="shared" si="0"/>
        <v>311858.7</v>
      </c>
      <c r="U13" s="47">
        <f t="shared" si="0"/>
        <v>312902.90000000002</v>
      </c>
      <c r="V13" s="48">
        <f t="shared" si="0"/>
        <v>372575.3</v>
      </c>
      <c r="W13" s="47">
        <f t="shared" si="0"/>
        <v>401644.3</v>
      </c>
    </row>
    <row r="14" spans="1:23" x14ac:dyDescent="0.2">
      <c r="A14" s="49" t="s">
        <v>67</v>
      </c>
      <c r="B14" s="50"/>
      <c r="C14" s="51"/>
      <c r="D14" s="51"/>
      <c r="E14" s="51"/>
      <c r="F14" s="52"/>
      <c r="G14" s="50"/>
      <c r="H14" s="51"/>
      <c r="I14" s="51">
        <v>8602.7065308573456</v>
      </c>
      <c r="J14" s="51">
        <v>8813.1098474423725</v>
      </c>
      <c r="K14" s="52">
        <v>10724.333438976624</v>
      </c>
      <c r="L14" s="50">
        <v>12979.900758022894</v>
      </c>
      <c r="M14" s="51">
        <v>13879.376892260501</v>
      </c>
      <c r="N14" s="51">
        <v>14233.428153652432</v>
      </c>
      <c r="O14" s="51">
        <v>14134.746448756892</v>
      </c>
      <c r="P14" s="51">
        <v>13669.399830990402</v>
      </c>
      <c r="Q14" s="50">
        <v>13330.672222464094</v>
      </c>
      <c r="R14" s="51">
        <v>13775.299188477968</v>
      </c>
      <c r="S14" s="51">
        <v>14515.154370104327</v>
      </c>
      <c r="T14" s="51">
        <v>14947.752961203312</v>
      </c>
      <c r="U14" s="52">
        <v>14783.756200003678</v>
      </c>
      <c r="V14" s="50">
        <v>17179.351501906425</v>
      </c>
      <c r="W14" s="52">
        <v>19251.430204064447</v>
      </c>
    </row>
    <row r="15" spans="1:23" x14ac:dyDescent="0.2">
      <c r="A15" s="23" t="s">
        <v>68</v>
      </c>
      <c r="B15" s="53"/>
      <c r="C15" s="54"/>
      <c r="D15" s="54"/>
      <c r="E15" s="54"/>
      <c r="F15" s="55"/>
      <c r="G15" s="53"/>
      <c r="H15" s="54"/>
      <c r="I15" s="54">
        <v>9050.3068706590057</v>
      </c>
      <c r="J15" s="54">
        <v>8972.0194546512812</v>
      </c>
      <c r="K15" s="55">
        <v>9296.816554432462</v>
      </c>
      <c r="L15" s="53">
        <v>10142.370950361594</v>
      </c>
      <c r="M15" s="54">
        <v>10193.314991483156</v>
      </c>
      <c r="N15" s="54">
        <v>10117.090518246121</v>
      </c>
      <c r="O15" s="54">
        <v>10144.966774531002</v>
      </c>
      <c r="P15" s="54">
        <v>10032.417299100189</v>
      </c>
      <c r="Q15" s="53">
        <v>9922.8733724772756</v>
      </c>
      <c r="R15" s="54">
        <v>10190.994985123793</v>
      </c>
      <c r="S15" s="54">
        <v>10717.327020300094</v>
      </c>
      <c r="T15" s="54">
        <v>10848.433525772056</v>
      </c>
      <c r="U15" s="55">
        <v>10602.811030571023</v>
      </c>
      <c r="V15" s="53">
        <v>11997.592947184336</v>
      </c>
      <c r="W15" s="55">
        <v>13158.089316705255</v>
      </c>
    </row>
    <row r="16" spans="1:23" x14ac:dyDescent="0.2">
      <c r="A16" s="23" t="s">
        <v>69</v>
      </c>
      <c r="B16" s="53"/>
      <c r="C16" s="54"/>
      <c r="D16" s="54"/>
      <c r="E16" s="54"/>
      <c r="F16" s="55"/>
      <c r="G16" s="53"/>
      <c r="H16" s="54"/>
      <c r="I16" s="54">
        <v>1505.3011427690797</v>
      </c>
      <c r="J16" s="54">
        <v>1784.1858104882399</v>
      </c>
      <c r="K16" s="55">
        <v>2234.091223853492</v>
      </c>
      <c r="L16" s="53">
        <v>2782.8170885006584</v>
      </c>
      <c r="M16" s="54">
        <v>3268.3475053164429</v>
      </c>
      <c r="N16" s="54">
        <v>3646.6209599717336</v>
      </c>
      <c r="O16" s="54">
        <v>3907.5126656933317</v>
      </c>
      <c r="P16" s="54">
        <v>3801.1192983568349</v>
      </c>
      <c r="Q16" s="53">
        <v>3665.5304343510165</v>
      </c>
      <c r="R16" s="54">
        <v>3760.7060865959761</v>
      </c>
      <c r="S16" s="54">
        <v>3695.1495227066553</v>
      </c>
      <c r="T16" s="54">
        <v>3862.9873022264719</v>
      </c>
      <c r="U16" s="55">
        <v>3696.6327461554224</v>
      </c>
      <c r="V16" s="56">
        <v>4162.7890113712529</v>
      </c>
      <c r="W16" s="57">
        <v>4885.3719176390277</v>
      </c>
    </row>
    <row r="17" spans="1:23" x14ac:dyDescent="0.2">
      <c r="A17" s="23" t="s">
        <v>70</v>
      </c>
      <c r="B17" s="53"/>
      <c r="C17" s="54"/>
      <c r="D17" s="54"/>
      <c r="E17" s="54"/>
      <c r="F17" s="55"/>
      <c r="G17" s="53"/>
      <c r="H17" s="54"/>
      <c r="I17" s="54">
        <v>965.80073320027714</v>
      </c>
      <c r="J17" s="54">
        <v>1094.4853873917432</v>
      </c>
      <c r="K17" s="55">
        <v>1263.6542678009414</v>
      </c>
      <c r="L17" s="53">
        <v>1515.0004634392046</v>
      </c>
      <c r="M17" s="54">
        <v>1701.1332373090552</v>
      </c>
      <c r="N17" s="54">
        <v>1807.244893533888</v>
      </c>
      <c r="O17" s="54">
        <v>1880.5112297730902</v>
      </c>
      <c r="P17" s="54">
        <v>1861.4333047191292</v>
      </c>
      <c r="Q17" s="53">
        <v>1889.0250545824697</v>
      </c>
      <c r="R17" s="54">
        <v>1922.1224461354216</v>
      </c>
      <c r="S17" s="54">
        <v>2011.4850800506881</v>
      </c>
      <c r="T17" s="54">
        <v>2022.3477372231948</v>
      </c>
      <c r="U17" s="55">
        <v>1962.7921031386184</v>
      </c>
      <c r="V17" s="56">
        <v>2101.2870026618502</v>
      </c>
      <c r="W17" s="57">
        <v>2295.809785923595</v>
      </c>
    </row>
    <row r="18" spans="1:23" x14ac:dyDescent="0.2">
      <c r="A18" s="23" t="s">
        <v>71</v>
      </c>
      <c r="B18" s="53"/>
      <c r="C18" s="54"/>
      <c r="D18" s="54"/>
      <c r="E18" s="54"/>
      <c r="F18" s="55"/>
      <c r="G18" s="53"/>
      <c r="H18" s="54"/>
      <c r="I18" s="54">
        <v>545.80041435153373</v>
      </c>
      <c r="J18" s="54">
        <v>620.58882009721879</v>
      </c>
      <c r="K18" s="55">
        <v>804.14070521768201</v>
      </c>
      <c r="L18" s="53">
        <v>1031.6990489512123</v>
      </c>
      <c r="M18" s="54">
        <v>1107.2122491938214</v>
      </c>
      <c r="N18" s="54">
        <v>1203.1325084532007</v>
      </c>
      <c r="O18" s="54">
        <v>1256.5705179170764</v>
      </c>
      <c r="P18" s="54">
        <v>1271.2510100937773</v>
      </c>
      <c r="Q18" s="53">
        <v>1312.7498946872574</v>
      </c>
      <c r="R18" s="54">
        <v>1380.0906985971237</v>
      </c>
      <c r="S18" s="54">
        <v>1442.830475328278</v>
      </c>
      <c r="T18" s="54">
        <v>1411.1878269692647</v>
      </c>
      <c r="U18" s="55">
        <v>1364.1405953083029</v>
      </c>
      <c r="V18" s="53">
        <v>1597.0744131292022</v>
      </c>
      <c r="W18" s="55">
        <v>1638.765774402842</v>
      </c>
    </row>
    <row r="19" spans="1:23" x14ac:dyDescent="0.2">
      <c r="A19" s="23" t="s">
        <v>72</v>
      </c>
      <c r="B19" s="53"/>
      <c r="C19" s="54"/>
      <c r="D19" s="54"/>
      <c r="E19" s="54"/>
      <c r="F19" s="55"/>
      <c r="G19" s="53"/>
      <c r="H19" s="54"/>
      <c r="I19" s="54">
        <v>458.50034807654498</v>
      </c>
      <c r="J19" s="54">
        <v>521.25415963701107</v>
      </c>
      <c r="K19" s="55">
        <v>626.26618411819004</v>
      </c>
      <c r="L19" s="53">
        <v>762.31779115243853</v>
      </c>
      <c r="M19" s="54">
        <v>847.80976910915558</v>
      </c>
      <c r="N19" s="54">
        <v>864.50137752992862</v>
      </c>
      <c r="O19" s="54">
        <v>809.92873491075056</v>
      </c>
      <c r="P19" s="54">
        <v>677.1890952580502</v>
      </c>
      <c r="Q19" s="53">
        <v>573.24786178264799</v>
      </c>
      <c r="R19" s="54">
        <v>725.48414377325219</v>
      </c>
      <c r="S19" s="54">
        <v>926.76357095617357</v>
      </c>
      <c r="T19" s="54">
        <v>1100.9341051264412</v>
      </c>
      <c r="U19" s="55">
        <v>935.75183103419295</v>
      </c>
      <c r="V19" s="53">
        <v>1076.1731642745904</v>
      </c>
      <c r="W19" s="55">
        <v>1223.8580985832502</v>
      </c>
    </row>
    <row r="20" spans="1:23" x14ac:dyDescent="0.2">
      <c r="A20" s="23" t="s">
        <v>73</v>
      </c>
      <c r="B20" s="53"/>
      <c r="C20" s="54"/>
      <c r="D20" s="54"/>
      <c r="E20" s="54"/>
      <c r="F20" s="55"/>
      <c r="G20" s="53"/>
      <c r="H20" s="54"/>
      <c r="I20" s="54">
        <v>3.1000023534073922</v>
      </c>
      <c r="J20" s="54">
        <v>4.1845774988797642</v>
      </c>
      <c r="K20" s="55">
        <v>5.2441173212446506</v>
      </c>
      <c r="L20" s="53">
        <v>6.6845669743072351</v>
      </c>
      <c r="M20" s="54">
        <v>6.8678688886411861</v>
      </c>
      <c r="N20" s="54">
        <v>7.502827183510365</v>
      </c>
      <c r="O20" s="54">
        <v>7.0510098450435912</v>
      </c>
      <c r="P20" s="54">
        <v>6.8523339159222463</v>
      </c>
      <c r="Q20" s="53">
        <v>6.0176719759568336</v>
      </c>
      <c r="R20" s="54">
        <v>7.2600738655111625</v>
      </c>
      <c r="S20" s="54">
        <v>7.7098865415536757</v>
      </c>
      <c r="T20" s="54">
        <v>7.8117283723092017</v>
      </c>
      <c r="U20" s="55">
        <v>7.680442047975407</v>
      </c>
      <c r="V20" s="53">
        <v>7.4611990340320693</v>
      </c>
      <c r="W20" s="57">
        <v>9.9031707646251146</v>
      </c>
    </row>
    <row r="21" spans="1:23" x14ac:dyDescent="0.2">
      <c r="A21" s="23" t="s">
        <v>74</v>
      </c>
      <c r="B21" s="53"/>
      <c r="C21" s="54"/>
      <c r="D21" s="54"/>
      <c r="E21" s="54"/>
      <c r="F21" s="55"/>
      <c r="G21" s="53"/>
      <c r="H21" s="54"/>
      <c r="I21" s="54">
        <v>4457.8033841998304</v>
      </c>
      <c r="J21" s="54">
        <v>4887.310870278885</v>
      </c>
      <c r="K21" s="55">
        <v>5835.5436011208267</v>
      </c>
      <c r="L21" s="53">
        <v>6911.4548569209974</v>
      </c>
      <c r="M21" s="54">
        <v>7646.1720166414416</v>
      </c>
      <c r="N21" s="54">
        <v>8115.6992231973009</v>
      </c>
      <c r="O21" s="54">
        <v>8468.3010733558294</v>
      </c>
      <c r="P21" s="54">
        <v>8478.8312167853383</v>
      </c>
      <c r="Q21" s="53">
        <v>8906.718913980023</v>
      </c>
      <c r="R21" s="54">
        <v>10040.499011076579</v>
      </c>
      <c r="S21" s="54">
        <v>10962.787118472648</v>
      </c>
      <c r="T21" s="54">
        <v>10904.279075637376</v>
      </c>
      <c r="U21" s="55">
        <v>10445.304759048124</v>
      </c>
      <c r="V21" s="53">
        <v>12251.644128479631</v>
      </c>
      <c r="W21" s="55">
        <v>12813.230318340402</v>
      </c>
    </row>
    <row r="22" spans="1:23" x14ac:dyDescent="0.2">
      <c r="A22" s="23" t="s">
        <v>75</v>
      </c>
      <c r="B22" s="53"/>
      <c r="C22" s="54"/>
      <c r="D22" s="54"/>
      <c r="E22" s="54"/>
      <c r="F22" s="55"/>
      <c r="G22" s="53"/>
      <c r="H22" s="54"/>
      <c r="I22" s="54">
        <v>2093.0015889295714</v>
      </c>
      <c r="J22" s="54">
        <v>2259.0238769767952</v>
      </c>
      <c r="K22" s="55">
        <v>2702.009141156459</v>
      </c>
      <c r="L22" s="53">
        <v>3284.3257250851011</v>
      </c>
      <c r="M22" s="54">
        <v>3575.8910859003236</v>
      </c>
      <c r="N22" s="54">
        <v>3816.2913666362542</v>
      </c>
      <c r="O22" s="54">
        <v>4015.3739178761771</v>
      </c>
      <c r="P22" s="54">
        <v>4096.5824328702329</v>
      </c>
      <c r="Q22" s="53">
        <v>4412.8276565020033</v>
      </c>
      <c r="R22" s="54">
        <v>5081.6882115949693</v>
      </c>
      <c r="S22" s="54">
        <v>5590.3906597777359</v>
      </c>
      <c r="T22" s="54">
        <v>5746.0886509559768</v>
      </c>
      <c r="U22" s="55">
        <v>5671.8703052305846</v>
      </c>
      <c r="V22" s="53">
        <v>6671.2559236630732</v>
      </c>
      <c r="W22" s="57">
        <v>7087.9072166344358</v>
      </c>
    </row>
    <row r="23" spans="1:23" x14ac:dyDescent="0.2">
      <c r="A23" s="23" t="s">
        <v>76</v>
      </c>
      <c r="B23" s="53"/>
      <c r="C23" s="54"/>
      <c r="D23" s="54"/>
      <c r="E23" s="54"/>
      <c r="F23" s="55"/>
      <c r="G23" s="53"/>
      <c r="H23" s="54"/>
      <c r="I23" s="54">
        <v>2225.4016894428423</v>
      </c>
      <c r="J23" s="54">
        <v>2412.4518267161093</v>
      </c>
      <c r="K23" s="55">
        <v>2870.4949098137049</v>
      </c>
      <c r="L23" s="53">
        <v>3542.7552369727405</v>
      </c>
      <c r="M23" s="54">
        <v>3881.4136443644743</v>
      </c>
      <c r="N23" s="54">
        <v>4149.8851711755378</v>
      </c>
      <c r="O23" s="54">
        <v>4281.9375707243807</v>
      </c>
      <c r="P23" s="54">
        <v>4376.6646858009617</v>
      </c>
      <c r="Q23" s="53">
        <v>4679.8658385035824</v>
      </c>
      <c r="R23" s="54">
        <v>5389.2018711243009</v>
      </c>
      <c r="S23" s="54">
        <v>5962.0264288111493</v>
      </c>
      <c r="T23" s="54">
        <v>6180.4515572956461</v>
      </c>
      <c r="U23" s="55">
        <v>5848.183273548666</v>
      </c>
      <c r="V23" s="53">
        <v>7044.2320771396617</v>
      </c>
      <c r="W23" s="55">
        <v>7776.8139449688724</v>
      </c>
    </row>
    <row r="24" spans="1:23" x14ac:dyDescent="0.2">
      <c r="A24" s="23" t="s">
        <v>77</v>
      </c>
      <c r="B24" s="53"/>
      <c r="C24" s="54"/>
      <c r="D24" s="54"/>
      <c r="E24" s="54"/>
      <c r="F24" s="55"/>
      <c r="G24" s="53"/>
      <c r="H24" s="54"/>
      <c r="I24" s="54">
        <v>4354.7033059300547</v>
      </c>
      <c r="J24" s="54">
        <v>4457.0904818116478</v>
      </c>
      <c r="K24" s="55">
        <v>5178.3935224540319</v>
      </c>
      <c r="L24" s="53">
        <v>6052.5161126521898</v>
      </c>
      <c r="M24" s="54">
        <v>6442.4695311329133</v>
      </c>
      <c r="N24" s="54">
        <v>6700.5694930672189</v>
      </c>
      <c r="O24" s="54">
        <v>7024.1474564585051</v>
      </c>
      <c r="P24" s="54">
        <v>6892.8908144172274</v>
      </c>
      <c r="Q24" s="53">
        <v>6258.0223166001024</v>
      </c>
      <c r="R24" s="54">
        <v>6836.6564345643601</v>
      </c>
      <c r="S24" s="54">
        <v>7471.6985881219116</v>
      </c>
      <c r="T24" s="54">
        <v>7672.4996428390778</v>
      </c>
      <c r="U24" s="55">
        <v>7700.2442564631801</v>
      </c>
      <c r="V24" s="53">
        <v>8679.6538512085281</v>
      </c>
      <c r="W24" s="55">
        <v>9645.4161959301746</v>
      </c>
    </row>
    <row r="25" spans="1:23" x14ac:dyDescent="0.2">
      <c r="A25" s="23" t="s">
        <v>78</v>
      </c>
      <c r="B25" s="53"/>
      <c r="C25" s="54"/>
      <c r="D25" s="54"/>
      <c r="E25" s="54"/>
      <c r="F25" s="55"/>
      <c r="G25" s="53"/>
      <c r="H25" s="54"/>
      <c r="I25" s="54">
        <v>4161.3031591078006</v>
      </c>
      <c r="J25" s="54">
        <v>4270.9522222361084</v>
      </c>
      <c r="K25" s="55">
        <v>4948.8287005516922</v>
      </c>
      <c r="L25" s="53">
        <v>5563.3116715859496</v>
      </c>
      <c r="M25" s="54">
        <v>6078.8650882925831</v>
      </c>
      <c r="N25" s="54">
        <v>6410.8646235561791</v>
      </c>
      <c r="O25" s="54">
        <v>6627.2853308965241</v>
      </c>
      <c r="P25" s="54">
        <v>6729.8701869121869</v>
      </c>
      <c r="Q25" s="53">
        <v>7029.5175490771526</v>
      </c>
      <c r="R25" s="54">
        <v>7716.585225621604</v>
      </c>
      <c r="S25" s="54">
        <v>8035.5619548706381</v>
      </c>
      <c r="T25" s="54">
        <v>7945.6145359996881</v>
      </c>
      <c r="U25" s="55">
        <v>7781.1697585795664</v>
      </c>
      <c r="V25" s="53">
        <v>8592.9127006410708</v>
      </c>
      <c r="W25" s="55">
        <v>8683.3644373810675</v>
      </c>
    </row>
    <row r="26" spans="1:23" x14ac:dyDescent="0.2">
      <c r="A26" s="23" t="s">
        <v>79</v>
      </c>
      <c r="B26" s="53"/>
      <c r="C26" s="54"/>
      <c r="D26" s="54"/>
      <c r="E26" s="54"/>
      <c r="F26" s="55"/>
      <c r="G26" s="53"/>
      <c r="H26" s="54"/>
      <c r="I26" s="54">
        <v>2550.0019358673712</v>
      </c>
      <c r="J26" s="54">
        <v>2650.9639468624891</v>
      </c>
      <c r="K26" s="55">
        <v>3165.3021687226246</v>
      </c>
      <c r="L26" s="53">
        <v>3798.1798233626464</v>
      </c>
      <c r="M26" s="54">
        <v>3965.2133968775975</v>
      </c>
      <c r="N26" s="54">
        <v>4124.0688515832608</v>
      </c>
      <c r="O26" s="54">
        <v>4283.2688632305862</v>
      </c>
      <c r="P26" s="54">
        <v>4243.8798038274035</v>
      </c>
      <c r="Q26" s="53">
        <v>4361.4088591846903</v>
      </c>
      <c r="R26" s="54">
        <v>4870.5585385394124</v>
      </c>
      <c r="S26" s="54">
        <v>5242.6273533999974</v>
      </c>
      <c r="T26" s="54">
        <v>5163.4734525339654</v>
      </c>
      <c r="U26" s="55">
        <v>4569.5272137342927</v>
      </c>
      <c r="V26" s="53">
        <v>5399.5623528281139</v>
      </c>
      <c r="W26" s="55">
        <v>5501.2623524786677</v>
      </c>
    </row>
    <row r="27" spans="1:23" x14ac:dyDescent="0.2">
      <c r="A27" s="23" t="s">
        <v>80</v>
      </c>
      <c r="B27" s="53"/>
      <c r="C27" s="54"/>
      <c r="D27" s="54"/>
      <c r="E27" s="54"/>
      <c r="F27" s="55"/>
      <c r="G27" s="53"/>
      <c r="H27" s="54"/>
      <c r="I27" s="54">
        <v>1697.8012889080874</v>
      </c>
      <c r="J27" s="54">
        <v>1755.3860378449449</v>
      </c>
      <c r="K27" s="55">
        <v>2123.3035148085542</v>
      </c>
      <c r="L27" s="53">
        <v>2492.7412276544087</v>
      </c>
      <c r="M27" s="54">
        <v>2614.5030749530165</v>
      </c>
      <c r="N27" s="54">
        <v>2742.0754970743087</v>
      </c>
      <c r="O27" s="54">
        <v>2821.3604122877309</v>
      </c>
      <c r="P27" s="54">
        <v>2808.8031069630865</v>
      </c>
      <c r="Q27" s="53">
        <v>2875.4658113298697</v>
      </c>
      <c r="R27" s="54">
        <v>3174.7255790545173</v>
      </c>
      <c r="S27" s="54">
        <v>3427.0670060003536</v>
      </c>
      <c r="T27" s="54">
        <v>3415.4672948781413</v>
      </c>
      <c r="U27" s="55">
        <v>2932.9101730437146</v>
      </c>
      <c r="V27" s="53">
        <v>3468.8549607972727</v>
      </c>
      <c r="W27" s="55">
        <v>3588.2299654049029</v>
      </c>
    </row>
    <row r="28" spans="1:23" x14ac:dyDescent="0.2">
      <c r="A28" s="23" t="s">
        <v>81</v>
      </c>
      <c r="B28" s="53"/>
      <c r="C28" s="54"/>
      <c r="D28" s="54"/>
      <c r="E28" s="54"/>
      <c r="F28" s="55"/>
      <c r="G28" s="53"/>
      <c r="H28" s="54"/>
      <c r="I28" s="54">
        <v>979.20074337307062</v>
      </c>
      <c r="J28" s="54">
        <v>1090.2191748276123</v>
      </c>
      <c r="K28" s="55">
        <v>1385.5070741671168</v>
      </c>
      <c r="L28" s="53">
        <v>1740.1898485939689</v>
      </c>
      <c r="M28" s="54">
        <v>1904.8430564949463</v>
      </c>
      <c r="N28" s="54">
        <v>2064.3195681255211</v>
      </c>
      <c r="O28" s="54">
        <v>2190.0079535742352</v>
      </c>
      <c r="P28" s="54">
        <v>2209.3585250360502</v>
      </c>
      <c r="Q28" s="53">
        <v>2336.1666635431679</v>
      </c>
      <c r="R28" s="54">
        <v>2618.7536006855421</v>
      </c>
      <c r="S28" s="54">
        <v>2775.6038109468777</v>
      </c>
      <c r="T28" s="54">
        <v>2768.9184431682488</v>
      </c>
      <c r="U28" s="55">
        <v>2641.6002604003402</v>
      </c>
      <c r="V28" s="53">
        <v>3176.0967726764525</v>
      </c>
      <c r="W28" s="55">
        <v>3282.0983887934508</v>
      </c>
    </row>
    <row r="29" spans="1:23" x14ac:dyDescent="0.2">
      <c r="A29" s="23" t="s">
        <v>82</v>
      </c>
      <c r="B29" s="53"/>
      <c r="C29" s="54"/>
      <c r="D29" s="54"/>
      <c r="E29" s="54"/>
      <c r="F29" s="55"/>
      <c r="G29" s="53"/>
      <c r="H29" s="54"/>
      <c r="I29" s="54">
        <v>694.4005271632559</v>
      </c>
      <c r="J29" s="54">
        <v>714.66836118218998</v>
      </c>
      <c r="K29" s="55">
        <v>888.20296794302919</v>
      </c>
      <c r="L29" s="53">
        <v>1062.1044100724307</v>
      </c>
      <c r="M29" s="54">
        <v>1150.1864749888562</v>
      </c>
      <c r="N29" s="54">
        <v>1229.7431384498705</v>
      </c>
      <c r="O29" s="54">
        <v>1295.0859613333421</v>
      </c>
      <c r="P29" s="54">
        <v>1313.90371704728</v>
      </c>
      <c r="Q29" s="53">
        <v>1386.7146977008076</v>
      </c>
      <c r="R29" s="54">
        <v>1607.1475740781318</v>
      </c>
      <c r="S29" s="54">
        <v>1749.8039730000289</v>
      </c>
      <c r="T29" s="54">
        <v>1750.7134038440061</v>
      </c>
      <c r="U29" s="55">
        <v>1627.6494522571516</v>
      </c>
      <c r="V29" s="53">
        <v>1988.8923975108025</v>
      </c>
      <c r="W29" s="55">
        <v>1927.2041407983827</v>
      </c>
    </row>
    <row r="30" spans="1:23" x14ac:dyDescent="0.2">
      <c r="A30" s="23" t="s">
        <v>83</v>
      </c>
      <c r="B30" s="53"/>
      <c r="C30" s="54"/>
      <c r="D30" s="54"/>
      <c r="E30" s="54"/>
      <c r="F30" s="55"/>
      <c r="G30" s="53"/>
      <c r="H30" s="54"/>
      <c r="I30" s="54">
        <v>1767.901342125461</v>
      </c>
      <c r="J30" s="54">
        <v>1851.2764017040881</v>
      </c>
      <c r="K30" s="55">
        <v>2233.5254573509437</v>
      </c>
      <c r="L30" s="53">
        <v>2652.2804511754725</v>
      </c>
      <c r="M30" s="54">
        <v>2810.2476720913332</v>
      </c>
      <c r="N30" s="54">
        <v>2955.5508517473181</v>
      </c>
      <c r="O30" s="54">
        <v>3049.598654484786</v>
      </c>
      <c r="P30" s="54">
        <v>3047.6023438583661</v>
      </c>
      <c r="Q30" s="53">
        <v>3195.3661610663376</v>
      </c>
      <c r="R30" s="54">
        <v>3514.4279889072404</v>
      </c>
      <c r="S30" s="54">
        <v>3659.7021888682193</v>
      </c>
      <c r="T30" s="54">
        <v>3722.3333030256695</v>
      </c>
      <c r="U30" s="55">
        <v>3663.3945727849982</v>
      </c>
      <c r="V30" s="53">
        <v>4241.0609759775298</v>
      </c>
      <c r="W30" s="55">
        <v>4378.2009379019628</v>
      </c>
    </row>
    <row r="31" spans="1:23" x14ac:dyDescent="0.2">
      <c r="A31" s="23" t="s">
        <v>84</v>
      </c>
      <c r="B31" s="53"/>
      <c r="C31" s="54"/>
      <c r="D31" s="54"/>
      <c r="E31" s="54"/>
      <c r="F31" s="55"/>
      <c r="G31" s="53"/>
      <c r="H31" s="54"/>
      <c r="I31" s="54">
        <v>707.70053726013282</v>
      </c>
      <c r="J31" s="54">
        <v>728.35656568063916</v>
      </c>
      <c r="K31" s="55">
        <v>868.91557478910011</v>
      </c>
      <c r="L31" s="53">
        <v>1027.3154481748047</v>
      </c>
      <c r="M31" s="54">
        <v>1101.5073385079752</v>
      </c>
      <c r="N31" s="54">
        <v>1195.86467816087</v>
      </c>
      <c r="O31" s="54">
        <v>1274.4692669713031</v>
      </c>
      <c r="P31" s="54">
        <v>1290.5683998282011</v>
      </c>
      <c r="Q31" s="53">
        <v>1355.6974637941767</v>
      </c>
      <c r="R31" s="54">
        <v>1574.0617552970548</v>
      </c>
      <c r="S31" s="54">
        <v>1730.0103237342687</v>
      </c>
      <c r="T31" s="54">
        <v>1730.9094671658074</v>
      </c>
      <c r="U31" s="55">
        <v>1649.6368760600501</v>
      </c>
      <c r="V31" s="53">
        <v>1997.7939698123578</v>
      </c>
      <c r="W31" s="55">
        <v>2083.1435551560949</v>
      </c>
    </row>
    <row r="32" spans="1:23" x14ac:dyDescent="0.2">
      <c r="A32" s="23" t="s">
        <v>85</v>
      </c>
      <c r="B32" s="53"/>
      <c r="C32" s="54"/>
      <c r="D32" s="54"/>
      <c r="E32" s="54"/>
      <c r="F32" s="55"/>
      <c r="G32" s="53"/>
      <c r="H32" s="54"/>
      <c r="I32" s="54">
        <v>911.60069205360617</v>
      </c>
      <c r="J32" s="54">
        <v>926.99785509351943</v>
      </c>
      <c r="K32" s="55">
        <v>1092.4161308331393</v>
      </c>
      <c r="L32" s="53">
        <v>1272.2822677545569</v>
      </c>
      <c r="M32" s="54">
        <v>1374.077655850861</v>
      </c>
      <c r="N32" s="54">
        <v>1513.1141621834495</v>
      </c>
      <c r="O32" s="54">
        <v>1665.3467393526321</v>
      </c>
      <c r="P32" s="54">
        <v>1672.1590326007936</v>
      </c>
      <c r="Q32" s="53">
        <v>1708.5340920291119</v>
      </c>
      <c r="R32" s="54">
        <v>1967.4998052053454</v>
      </c>
      <c r="S32" s="54">
        <v>2186.7703758991765</v>
      </c>
      <c r="T32" s="54">
        <v>2158.0233059854831</v>
      </c>
      <c r="U32" s="55">
        <v>1972.7493616245627</v>
      </c>
      <c r="V32" s="53">
        <v>2468.5930080775088</v>
      </c>
      <c r="W32" s="55">
        <v>2497.1420053870911</v>
      </c>
    </row>
    <row r="33" spans="1:23" x14ac:dyDescent="0.2">
      <c r="A33" s="23" t="s">
        <v>86</v>
      </c>
      <c r="B33" s="53"/>
      <c r="C33" s="54"/>
      <c r="D33" s="54"/>
      <c r="E33" s="54"/>
      <c r="F33" s="55"/>
      <c r="G33" s="53"/>
      <c r="H33" s="54"/>
      <c r="I33" s="54">
        <v>3408.2025873816369</v>
      </c>
      <c r="J33" s="54">
        <v>3391.6166641791879</v>
      </c>
      <c r="K33" s="55">
        <v>3859.4980708178568</v>
      </c>
      <c r="L33" s="53">
        <v>4310.6782924902254</v>
      </c>
      <c r="M33" s="54">
        <v>4462.4681978598592</v>
      </c>
      <c r="N33" s="54">
        <v>4593.6200957591973</v>
      </c>
      <c r="O33" s="54">
        <v>4690.8368641529569</v>
      </c>
      <c r="P33" s="54">
        <v>4781.2543899953389</v>
      </c>
      <c r="Q33" s="53">
        <v>5050.9450451232142</v>
      </c>
      <c r="R33" s="54">
        <v>5587.2772760826665</v>
      </c>
      <c r="S33" s="54">
        <v>6129.3098338874352</v>
      </c>
      <c r="T33" s="54">
        <v>6282.0684978630661</v>
      </c>
      <c r="U33" s="55">
        <v>6152.0529589530752</v>
      </c>
      <c r="V33" s="53">
        <v>6753.6438071886414</v>
      </c>
      <c r="W33" s="55">
        <v>6656.396030917992</v>
      </c>
    </row>
    <row r="34" spans="1:23" x14ac:dyDescent="0.2">
      <c r="A34" s="23" t="s">
        <v>87</v>
      </c>
      <c r="B34" s="53"/>
      <c r="C34" s="54"/>
      <c r="D34" s="54"/>
      <c r="E34" s="54"/>
      <c r="F34" s="55"/>
      <c r="G34" s="53"/>
      <c r="H34" s="54"/>
      <c r="I34" s="54">
        <v>7594.7057656203615</v>
      </c>
      <c r="J34" s="54">
        <v>8233.0582764270821</v>
      </c>
      <c r="K34" s="55">
        <v>9873.1716461249434</v>
      </c>
      <c r="L34" s="53">
        <v>11754.999587720577</v>
      </c>
      <c r="M34" s="54">
        <v>12787.099613506582</v>
      </c>
      <c r="N34" s="54">
        <v>13907.280625677899</v>
      </c>
      <c r="O34" s="54">
        <v>14861.832903527142</v>
      </c>
      <c r="P34" s="54">
        <v>15444.495754439948</v>
      </c>
      <c r="Q34" s="53">
        <v>16468.566947534313</v>
      </c>
      <c r="R34" s="54">
        <v>18043.445055433003</v>
      </c>
      <c r="S34" s="54">
        <v>19272.983068576188</v>
      </c>
      <c r="T34" s="54">
        <v>19696.878895295122</v>
      </c>
      <c r="U34" s="55">
        <v>19806.415285139785</v>
      </c>
      <c r="V34" s="53">
        <v>23231.600908935638</v>
      </c>
      <c r="W34" s="55">
        <v>25720.00992281779</v>
      </c>
    </row>
    <row r="35" spans="1:23" x14ac:dyDescent="0.2">
      <c r="A35" s="23" t="s">
        <v>88</v>
      </c>
      <c r="B35" s="53"/>
      <c r="C35" s="54"/>
      <c r="D35" s="54"/>
      <c r="E35" s="54"/>
      <c r="F35" s="55"/>
      <c r="G35" s="53"/>
      <c r="H35" s="54"/>
      <c r="I35" s="54">
        <v>2587.4019642600924</v>
      </c>
      <c r="J35" s="54">
        <v>2809.7741352375892</v>
      </c>
      <c r="K35" s="55">
        <v>3360.7592533095376</v>
      </c>
      <c r="L35" s="53">
        <v>4112.9527578956458</v>
      </c>
      <c r="M35" s="54">
        <v>4586.2261353509812</v>
      </c>
      <c r="N35" s="54">
        <v>5050.2849579329986</v>
      </c>
      <c r="O35" s="54">
        <v>5494.779677332579</v>
      </c>
      <c r="P35" s="54">
        <v>5731.0634429073598</v>
      </c>
      <c r="Q35" s="53">
        <v>6286.9694383867254</v>
      </c>
      <c r="R35" s="54">
        <v>7458.8858149386815</v>
      </c>
      <c r="S35" s="54">
        <v>8436.2668648294366</v>
      </c>
      <c r="T35" s="54">
        <v>8778.2775298385786</v>
      </c>
      <c r="U35" s="55">
        <v>9040.5154886877699</v>
      </c>
      <c r="V35" s="53">
        <v>12287.55102553251</v>
      </c>
      <c r="W35" s="55">
        <v>12327.563531850383</v>
      </c>
    </row>
    <row r="36" spans="1:23" x14ac:dyDescent="0.2">
      <c r="A36" s="23" t="s">
        <v>89</v>
      </c>
      <c r="B36" s="53"/>
      <c r="C36" s="54"/>
      <c r="D36" s="54"/>
      <c r="E36" s="54"/>
      <c r="F36" s="55"/>
      <c r="G36" s="53"/>
      <c r="H36" s="54"/>
      <c r="I36" s="54">
        <v>633.0004805506062</v>
      </c>
      <c r="J36" s="54">
        <v>659.85916485827727</v>
      </c>
      <c r="K36" s="55">
        <v>761.16502680923827</v>
      </c>
      <c r="L36" s="53">
        <v>877.00953952597558</v>
      </c>
      <c r="M36" s="54">
        <v>965.96897808100289</v>
      </c>
      <c r="N36" s="54">
        <v>1033.7207853614659</v>
      </c>
      <c r="O36" s="54">
        <v>1086.6448613678429</v>
      </c>
      <c r="P36" s="54">
        <v>1146.7788066038906</v>
      </c>
      <c r="Q36" s="53">
        <v>1204.6514697343941</v>
      </c>
      <c r="R36" s="54">
        <v>1345.2821533855754</v>
      </c>
      <c r="S36" s="54">
        <v>1492.4348274595486</v>
      </c>
      <c r="T36" s="54">
        <v>1630.1488233972616</v>
      </c>
      <c r="U36" s="55">
        <v>1620.1904872999933</v>
      </c>
      <c r="V36" s="53">
        <v>1891.5525786316018</v>
      </c>
      <c r="W36" s="55">
        <v>1986.1148653782011</v>
      </c>
    </row>
    <row r="37" spans="1:23" x14ac:dyDescent="0.2">
      <c r="A37" s="23" t="s">
        <v>90</v>
      </c>
      <c r="B37" s="53"/>
      <c r="C37" s="54"/>
      <c r="D37" s="54"/>
      <c r="E37" s="54"/>
      <c r="F37" s="55"/>
      <c r="G37" s="53"/>
      <c r="H37" s="54"/>
      <c r="I37" s="54">
        <v>2883.0021886688746</v>
      </c>
      <c r="J37" s="54">
        <v>3055.7825868045834</v>
      </c>
      <c r="K37" s="55">
        <v>3727.9822164019265</v>
      </c>
      <c r="L37" s="53">
        <v>4366.9468722409565</v>
      </c>
      <c r="M37" s="54">
        <v>4682.3242414917613</v>
      </c>
      <c r="N37" s="54">
        <v>5028.9076729594299</v>
      </c>
      <c r="O37" s="54">
        <v>5291.2481688228863</v>
      </c>
      <c r="P37" s="54">
        <v>5418.3470213901046</v>
      </c>
      <c r="Q37" s="53">
        <v>5772.2543574861229</v>
      </c>
      <c r="R37" s="54">
        <v>6476.5693928703895</v>
      </c>
      <c r="S37" s="54">
        <v>6891.1934782524522</v>
      </c>
      <c r="T37" s="54">
        <v>7049.4870845267333</v>
      </c>
      <c r="U37" s="55">
        <v>6979.0004205387331</v>
      </c>
      <c r="V37" s="53">
        <v>8079.4917792260139</v>
      </c>
      <c r="W37" s="55">
        <v>8240.0589725244354</v>
      </c>
    </row>
    <row r="38" spans="1:23" x14ac:dyDescent="0.2">
      <c r="A38" s="23" t="s">
        <v>91</v>
      </c>
      <c r="B38" s="53"/>
      <c r="C38" s="54"/>
      <c r="D38" s="54"/>
      <c r="E38" s="54"/>
      <c r="F38" s="55"/>
      <c r="G38" s="53"/>
      <c r="H38" s="54"/>
      <c r="I38" s="54">
        <v>5187.8039383893129</v>
      </c>
      <c r="J38" s="54">
        <v>5628.7581815099666</v>
      </c>
      <c r="K38" s="55">
        <v>7030.589353465095</v>
      </c>
      <c r="L38" s="53">
        <v>8640.6407221319441</v>
      </c>
      <c r="M38" s="54">
        <v>9357.2232631595507</v>
      </c>
      <c r="N38" s="54">
        <v>10122.468088555916</v>
      </c>
      <c r="O38" s="54">
        <v>10719.171559482726</v>
      </c>
      <c r="P38" s="54">
        <v>10834.230473740719</v>
      </c>
      <c r="Q38" s="53">
        <v>11423.890993970081</v>
      </c>
      <c r="R38" s="54">
        <v>12504.291953687391</v>
      </c>
      <c r="S38" s="54">
        <v>13485.296903819431</v>
      </c>
      <c r="T38" s="54">
        <v>14334.752059473703</v>
      </c>
      <c r="U38" s="55">
        <v>14330.826150726112</v>
      </c>
      <c r="V38" s="53">
        <v>16855.92295029225</v>
      </c>
      <c r="W38" s="55">
        <v>17243.425959903449</v>
      </c>
    </row>
    <row r="39" spans="1:23" x14ac:dyDescent="0.2">
      <c r="A39" s="23" t="s">
        <v>92</v>
      </c>
      <c r="B39" s="53"/>
      <c r="C39" s="54"/>
      <c r="D39" s="54"/>
      <c r="E39" s="54"/>
      <c r="F39" s="55"/>
      <c r="G39" s="53"/>
      <c r="H39" s="54"/>
      <c r="I39" s="54">
        <v>9773.7074198380105</v>
      </c>
      <c r="J39" s="54">
        <v>10160.676991156828</v>
      </c>
      <c r="K39" s="55">
        <v>11773.358093091856</v>
      </c>
      <c r="L39" s="53">
        <v>13406.317301611809</v>
      </c>
      <c r="M39" s="54">
        <v>14296.175480235263</v>
      </c>
      <c r="N39" s="54">
        <v>15243.409609682854</v>
      </c>
      <c r="O39" s="54">
        <v>15684.160580893045</v>
      </c>
      <c r="P39" s="54">
        <v>15688.778495526043</v>
      </c>
      <c r="Q39" s="53">
        <v>15268.944689738328</v>
      </c>
      <c r="R39" s="54">
        <v>16165.020259981835</v>
      </c>
      <c r="S39" s="54">
        <v>17833.219452105724</v>
      </c>
      <c r="T39" s="54">
        <v>19130.628559013832</v>
      </c>
      <c r="U39" s="55">
        <v>19850.963290163178</v>
      </c>
      <c r="V39" s="53">
        <v>21878.606289058018</v>
      </c>
      <c r="W39" s="55">
        <v>22995.081561035015</v>
      </c>
    </row>
    <row r="40" spans="1:23" x14ac:dyDescent="0.2">
      <c r="A40" s="23" t="s">
        <v>93</v>
      </c>
      <c r="B40" s="53"/>
      <c r="C40" s="54"/>
      <c r="D40" s="54"/>
      <c r="E40" s="54"/>
      <c r="F40" s="55"/>
      <c r="G40" s="53"/>
      <c r="H40" s="54"/>
      <c r="I40" s="54">
        <v>4117.9031261600967</v>
      </c>
      <c r="J40" s="54">
        <v>4393.9068331972139</v>
      </c>
      <c r="K40" s="55">
        <v>5164.2919321286736</v>
      </c>
      <c r="L40" s="53">
        <v>6089.6401343905618</v>
      </c>
      <c r="M40" s="54">
        <v>6713.2730674121904</v>
      </c>
      <c r="N40" s="54">
        <v>7464.2037789643146</v>
      </c>
      <c r="O40" s="54">
        <v>8128.3883045910716</v>
      </c>
      <c r="P40" s="54">
        <v>8585.9201863013168</v>
      </c>
      <c r="Q40" s="53">
        <v>9027.7128435209761</v>
      </c>
      <c r="R40" s="54">
        <v>9671.8616819739964</v>
      </c>
      <c r="S40" s="54">
        <v>10749.754866546331</v>
      </c>
      <c r="T40" s="54">
        <v>11458.373971382749</v>
      </c>
      <c r="U40" s="55">
        <v>11421.806149839256</v>
      </c>
      <c r="V40" s="53">
        <v>12924.32549371184</v>
      </c>
      <c r="W40" s="55">
        <v>14120.771178491113</v>
      </c>
    </row>
    <row r="41" spans="1:23" x14ac:dyDescent="0.2">
      <c r="A41" s="23" t="s">
        <v>94</v>
      </c>
      <c r="B41" s="53"/>
      <c r="C41" s="54"/>
      <c r="D41" s="54"/>
      <c r="E41" s="54"/>
      <c r="F41" s="55"/>
      <c r="G41" s="53"/>
      <c r="H41" s="54"/>
      <c r="I41" s="54">
        <v>4414.8033515557918</v>
      </c>
      <c r="J41" s="54">
        <v>4593.7744458846264</v>
      </c>
      <c r="K41" s="55">
        <v>5675.839976340555</v>
      </c>
      <c r="L41" s="53">
        <v>6940.2952440407098</v>
      </c>
      <c r="M41" s="54">
        <v>7583.4540561368804</v>
      </c>
      <c r="N41" s="54">
        <v>8269.855635603004</v>
      </c>
      <c r="O41" s="54">
        <v>8941.631470254466</v>
      </c>
      <c r="P41" s="54">
        <v>9113.9845530728253</v>
      </c>
      <c r="Q41" s="53">
        <v>9763.4188661947501</v>
      </c>
      <c r="R41" s="54">
        <v>10985.64155785237</v>
      </c>
      <c r="S41" s="54">
        <v>11756.891253506043</v>
      </c>
      <c r="T41" s="54">
        <v>12141.712971874478</v>
      </c>
      <c r="U41" s="55">
        <v>12421.774161186662</v>
      </c>
      <c r="V41" s="53">
        <v>15692.75421460315</v>
      </c>
      <c r="W41" s="55">
        <v>16232.794841220792</v>
      </c>
    </row>
    <row r="42" spans="1:23" x14ac:dyDescent="0.2">
      <c r="A42" s="23" t="s">
        <v>95</v>
      </c>
      <c r="B42" s="53"/>
      <c r="C42" s="54"/>
      <c r="D42" s="54"/>
      <c r="E42" s="54"/>
      <c r="F42" s="55"/>
      <c r="G42" s="53"/>
      <c r="H42" s="54"/>
      <c r="I42" s="54">
        <v>5121.6038881326776</v>
      </c>
      <c r="J42" s="54">
        <v>5377.6753964490099</v>
      </c>
      <c r="K42" s="55">
        <v>6795.144177719093</v>
      </c>
      <c r="L42" s="53">
        <v>8280.7426125211587</v>
      </c>
      <c r="M42" s="54">
        <v>8741.6784005320806</v>
      </c>
      <c r="N42" s="54">
        <v>9261.5147032889799</v>
      </c>
      <c r="O42" s="54">
        <v>9789.5203764338039</v>
      </c>
      <c r="P42" s="54">
        <v>9560.1351051725105</v>
      </c>
      <c r="Q42" s="53">
        <v>10023.660820399446</v>
      </c>
      <c r="R42" s="54">
        <v>11691.088254870228</v>
      </c>
      <c r="S42" s="54">
        <v>12921.693853572104</v>
      </c>
      <c r="T42" s="54">
        <v>13155.445171239578</v>
      </c>
      <c r="U42" s="55">
        <v>13446.095523164235</v>
      </c>
      <c r="V42" s="53">
        <v>16459.629600550139</v>
      </c>
      <c r="W42" s="55">
        <v>16889.305486949375</v>
      </c>
    </row>
    <row r="43" spans="1:23" x14ac:dyDescent="0.2">
      <c r="A43" s="23" t="s">
        <v>96</v>
      </c>
      <c r="B43" s="53"/>
      <c r="C43" s="54"/>
      <c r="D43" s="54"/>
      <c r="E43" s="54"/>
      <c r="F43" s="55"/>
      <c r="G43" s="53"/>
      <c r="H43" s="54"/>
      <c r="I43" s="54">
        <v>3406.5025860910582</v>
      </c>
      <c r="J43" s="54">
        <v>3641.2691801942542</v>
      </c>
      <c r="K43" s="55">
        <v>4559.4620646232306</v>
      </c>
      <c r="L43" s="53">
        <v>5669.8678628897787</v>
      </c>
      <c r="M43" s="54">
        <v>6013.0812828759626</v>
      </c>
      <c r="N43" s="54">
        <v>6329.8201392924193</v>
      </c>
      <c r="O43" s="54">
        <v>6555.7701511259147</v>
      </c>
      <c r="P43" s="54">
        <v>6433.2658356391921</v>
      </c>
      <c r="Q43" s="53">
        <v>6796.1395788676937</v>
      </c>
      <c r="R43" s="54">
        <v>8019.9265656389625</v>
      </c>
      <c r="S43" s="54">
        <v>9170.0490954685556</v>
      </c>
      <c r="T43" s="54">
        <v>9568.6607926516044</v>
      </c>
      <c r="U43" s="55">
        <v>9891.7322198258898</v>
      </c>
      <c r="V43" s="53">
        <v>12130.209340963274</v>
      </c>
      <c r="W43" s="55">
        <v>13051.57249487105</v>
      </c>
    </row>
    <row r="44" spans="1:23" x14ac:dyDescent="0.2">
      <c r="A44" s="23" t="s">
        <v>97</v>
      </c>
      <c r="B44" s="53"/>
      <c r="C44" s="54"/>
      <c r="D44" s="54"/>
      <c r="E44" s="54"/>
      <c r="F44" s="55"/>
      <c r="G44" s="53"/>
      <c r="H44" s="54"/>
      <c r="I44" s="54">
        <v>6336.6048105165419</v>
      </c>
      <c r="J44" s="54">
        <v>7096.9859246358001</v>
      </c>
      <c r="K44" s="55">
        <v>9019.2178149885876</v>
      </c>
      <c r="L44" s="53">
        <v>10485.506431569675</v>
      </c>
      <c r="M44" s="54">
        <v>11069.167269236703</v>
      </c>
      <c r="N44" s="54">
        <v>12339.556077785224</v>
      </c>
      <c r="O44" s="54">
        <v>13365.831541295836</v>
      </c>
      <c r="P44" s="54">
        <v>13534.66911416065</v>
      </c>
      <c r="Q44" s="53">
        <v>15477.328479211192</v>
      </c>
      <c r="R44" s="54">
        <v>18329.691478817189</v>
      </c>
      <c r="S44" s="54">
        <v>19824.414348227318</v>
      </c>
      <c r="T44" s="54">
        <v>19699.261141267809</v>
      </c>
      <c r="U44" s="55">
        <v>20421.849410489154</v>
      </c>
      <c r="V44" s="53">
        <v>23464.163891077344</v>
      </c>
      <c r="W44" s="55">
        <v>25904.376084846514</v>
      </c>
    </row>
    <row r="45" spans="1:23" x14ac:dyDescent="0.2">
      <c r="A45" s="23" t="s">
        <v>98</v>
      </c>
      <c r="B45" s="53"/>
      <c r="C45" s="54"/>
      <c r="D45" s="54"/>
      <c r="E45" s="54"/>
      <c r="F45" s="55"/>
      <c r="G45" s="53"/>
      <c r="H45" s="54"/>
      <c r="I45" s="54">
        <v>2349.1017833513883</v>
      </c>
      <c r="J45" s="54">
        <v>2630.9897477451559</v>
      </c>
      <c r="K45" s="55">
        <v>3343.5982339408652</v>
      </c>
      <c r="L45" s="53">
        <v>3887.1797428274335</v>
      </c>
      <c r="M45" s="54">
        <v>3959.7025606471234</v>
      </c>
      <c r="N45" s="54">
        <v>4026.1356587651371</v>
      </c>
      <c r="O45" s="54">
        <v>4396.0939347552294</v>
      </c>
      <c r="P45" s="54">
        <v>4455.7976163754547</v>
      </c>
      <c r="Q45" s="53">
        <v>4552.7261380867694</v>
      </c>
      <c r="R45" s="54">
        <v>5103.4321108613012</v>
      </c>
      <c r="S45" s="54">
        <v>5540.6464176237805</v>
      </c>
      <c r="T45" s="54">
        <v>5808.5336622749837</v>
      </c>
      <c r="U45" s="55">
        <v>5631.8307687185261</v>
      </c>
      <c r="V45" s="53">
        <v>6648.6953373342867</v>
      </c>
      <c r="W45" s="55">
        <v>7070.8427354944824</v>
      </c>
    </row>
    <row r="46" spans="1:23" x14ac:dyDescent="0.2">
      <c r="A46" s="23" t="s">
        <v>99</v>
      </c>
      <c r="B46" s="53"/>
      <c r="C46" s="54"/>
      <c r="D46" s="54"/>
      <c r="E46" s="54"/>
      <c r="F46" s="55"/>
      <c r="G46" s="53"/>
      <c r="H46" s="54"/>
      <c r="I46" s="54">
        <v>6512.5049440534312</v>
      </c>
      <c r="J46" s="54">
        <v>6899.7238232314576</v>
      </c>
      <c r="K46" s="55">
        <v>8503.4652257388989</v>
      </c>
      <c r="L46" s="53">
        <v>10106.573522269047</v>
      </c>
      <c r="M46" s="54">
        <v>10797.092557320457</v>
      </c>
      <c r="N46" s="54">
        <v>11617.23909183791</v>
      </c>
      <c r="O46" s="54">
        <v>12313.312260181528</v>
      </c>
      <c r="P46" s="54">
        <v>12538.969773687946</v>
      </c>
      <c r="Q46" s="53">
        <v>13469.701340250633</v>
      </c>
      <c r="R46" s="54">
        <v>15724.592211839945</v>
      </c>
      <c r="S46" s="54">
        <v>17395.977473322848</v>
      </c>
      <c r="T46" s="54">
        <v>18797.420235572485</v>
      </c>
      <c r="U46" s="55">
        <v>19907.377761640477</v>
      </c>
      <c r="V46" s="53">
        <v>25322.959175346121</v>
      </c>
      <c r="W46" s="55">
        <v>29429.259198386615</v>
      </c>
    </row>
    <row r="47" spans="1:23" x14ac:dyDescent="0.2">
      <c r="A47" s="23" t="s">
        <v>100</v>
      </c>
      <c r="B47" s="53"/>
      <c r="C47" s="54"/>
      <c r="D47" s="54"/>
      <c r="E47" s="54"/>
      <c r="F47" s="55"/>
      <c r="G47" s="53"/>
      <c r="H47" s="54"/>
      <c r="I47" s="54">
        <v>9128.6069301015214</v>
      </c>
      <c r="J47" s="54">
        <v>9092.8179728635132</v>
      </c>
      <c r="K47" s="55">
        <v>11036.376858495349</v>
      </c>
      <c r="L47" s="53">
        <v>13277.382624866073</v>
      </c>
      <c r="M47" s="54">
        <v>14494.87052903469</v>
      </c>
      <c r="N47" s="54">
        <v>15652.15218653846</v>
      </c>
      <c r="O47" s="54">
        <v>17014.592899814572</v>
      </c>
      <c r="P47" s="54">
        <v>17843.131690910417</v>
      </c>
      <c r="Q47" s="53">
        <v>19432.565429085258</v>
      </c>
      <c r="R47" s="54">
        <v>23342.034091913429</v>
      </c>
      <c r="S47" s="54">
        <v>27218.928636852241</v>
      </c>
      <c r="T47" s="54">
        <v>29039.757274750104</v>
      </c>
      <c r="U47" s="55">
        <v>30415.615726595752</v>
      </c>
      <c r="V47" s="53">
        <v>38325.473220416563</v>
      </c>
      <c r="W47" s="55">
        <v>42828.669797851893</v>
      </c>
    </row>
    <row r="48" spans="1:23" x14ac:dyDescent="0.2">
      <c r="A48" s="23" t="s">
        <v>42</v>
      </c>
      <c r="B48" s="53"/>
      <c r="C48" s="54"/>
      <c r="D48" s="54"/>
      <c r="E48" s="54"/>
      <c r="F48" s="55"/>
      <c r="G48" s="53"/>
      <c r="H48" s="54"/>
      <c r="I48" s="54">
        <v>935.80071042536667</v>
      </c>
      <c r="J48" s="54">
        <v>902.91976759742204</v>
      </c>
      <c r="K48" s="55">
        <v>1121.2277926370361</v>
      </c>
      <c r="L48" s="53">
        <v>1353.5555442426646</v>
      </c>
      <c r="M48" s="54">
        <v>1484.2625498000748</v>
      </c>
      <c r="N48" s="54">
        <v>1607.0873453524314</v>
      </c>
      <c r="O48" s="54">
        <v>1703.3796202588117</v>
      </c>
      <c r="P48" s="54">
        <v>1703.8811492780646</v>
      </c>
      <c r="Q48" s="53">
        <v>1845.5380043238597</v>
      </c>
      <c r="R48" s="54">
        <v>2191.5017087998513</v>
      </c>
      <c r="S48" s="54">
        <v>2399.5845298647796</v>
      </c>
      <c r="T48" s="54">
        <v>2588.213657339672</v>
      </c>
      <c r="U48" s="55">
        <v>2602.606982377547</v>
      </c>
      <c r="V48" s="53">
        <v>3174.5645895868765</v>
      </c>
      <c r="W48" s="55">
        <v>3448.6620729459401</v>
      </c>
    </row>
    <row r="49" spans="1:23" x14ac:dyDescent="0.2">
      <c r="A49" s="23" t="s">
        <v>101</v>
      </c>
      <c r="B49" s="53"/>
      <c r="C49" s="54"/>
      <c r="D49" s="54"/>
      <c r="E49" s="54"/>
      <c r="F49" s="55"/>
      <c r="G49" s="53"/>
      <c r="H49" s="54"/>
      <c r="I49" s="54">
        <v>391.50029721257863</v>
      </c>
      <c r="J49" s="54">
        <v>392.18743453880273</v>
      </c>
      <c r="K49" s="55">
        <v>477.23776185446434</v>
      </c>
      <c r="L49" s="53">
        <v>587.02373809841094</v>
      </c>
      <c r="M49" s="54">
        <v>611.69608142307857</v>
      </c>
      <c r="N49" s="54">
        <v>607.12188631318668</v>
      </c>
      <c r="O49" s="54">
        <v>618.79425438386795</v>
      </c>
      <c r="P49" s="54">
        <v>623.08729631946562</v>
      </c>
      <c r="Q49" s="53">
        <v>650.21334748826462</v>
      </c>
      <c r="R49" s="54">
        <v>726.80538906210836</v>
      </c>
      <c r="S49" s="54">
        <v>774.08416484508427</v>
      </c>
      <c r="T49" s="54">
        <v>775.99767505502462</v>
      </c>
      <c r="U49" s="55">
        <v>726.7325868770115</v>
      </c>
      <c r="V49" s="53">
        <v>864.2807243734494</v>
      </c>
      <c r="W49" s="55">
        <v>970.32073025940758</v>
      </c>
    </row>
    <row r="50" spans="1:23" x14ac:dyDescent="0.2">
      <c r="A50" s="23" t="s">
        <v>102</v>
      </c>
      <c r="B50" s="53"/>
      <c r="C50" s="54"/>
      <c r="D50" s="54"/>
      <c r="E50" s="54"/>
      <c r="F50" s="55"/>
      <c r="G50" s="53"/>
      <c r="H50" s="54"/>
      <c r="I50" s="54">
        <v>204.70015540080419</v>
      </c>
      <c r="J50" s="54">
        <v>249.98274546210359</v>
      </c>
      <c r="K50" s="55">
        <v>329.88995949018982</v>
      </c>
      <c r="L50" s="53">
        <v>399.27320048521921</v>
      </c>
      <c r="M50" s="54">
        <v>447.55018573714801</v>
      </c>
      <c r="N50" s="54">
        <v>501.08581374340338</v>
      </c>
      <c r="O50" s="54">
        <v>565.5782196946501</v>
      </c>
      <c r="P50" s="54">
        <v>646.25870172844986</v>
      </c>
      <c r="Q50" s="53">
        <v>692.30909534191903</v>
      </c>
      <c r="R50" s="54">
        <v>740.9762543299646</v>
      </c>
      <c r="S50" s="54">
        <v>796.81650625592272</v>
      </c>
      <c r="T50" s="54">
        <v>879.67595284519336</v>
      </c>
      <c r="U50" s="55">
        <v>878.57955136179089</v>
      </c>
      <c r="V50" s="53">
        <v>1245.8037379199884</v>
      </c>
      <c r="W50" s="55">
        <v>1586.2618828929353</v>
      </c>
    </row>
    <row r="51" spans="1:23" x14ac:dyDescent="0.2">
      <c r="A51" s="23" t="s">
        <v>103</v>
      </c>
      <c r="B51" s="53"/>
      <c r="C51" s="54"/>
      <c r="D51" s="54"/>
      <c r="E51" s="54"/>
      <c r="F51" s="55"/>
      <c r="G51" s="53"/>
      <c r="H51" s="54"/>
      <c r="I51" s="54">
        <v>120.10009117555731</v>
      </c>
      <c r="J51" s="54">
        <v>124.96881193955414</v>
      </c>
      <c r="K51" s="55">
        <v>154.405268904254</v>
      </c>
      <c r="L51" s="53">
        <v>188.80344722508136</v>
      </c>
      <c r="M51" s="54">
        <v>205.1966995536396</v>
      </c>
      <c r="N51" s="54">
        <v>229.94126299297713</v>
      </c>
      <c r="O51" s="54">
        <v>249.73370977544215</v>
      </c>
      <c r="P51" s="54">
        <v>257.86553734734042</v>
      </c>
      <c r="Q51" s="53">
        <v>271.90004836037383</v>
      </c>
      <c r="R51" s="54">
        <v>315.12141887486052</v>
      </c>
      <c r="S51" s="54">
        <v>362.58667589721591</v>
      </c>
      <c r="T51" s="54">
        <v>403.12279649782153</v>
      </c>
      <c r="U51" s="55">
        <v>379.09823240746709</v>
      </c>
      <c r="V51" s="53">
        <v>435.57382474173647</v>
      </c>
      <c r="W51" s="55">
        <v>507.562372919393</v>
      </c>
    </row>
    <row r="52" spans="1:23" x14ac:dyDescent="0.2">
      <c r="A52" s="23" t="s">
        <v>104</v>
      </c>
      <c r="B52" s="53"/>
      <c r="C52" s="54"/>
      <c r="D52" s="54"/>
      <c r="E52" s="54"/>
      <c r="F52" s="55"/>
      <c r="G52" s="53"/>
      <c r="H52" s="54"/>
      <c r="I52" s="54">
        <v>7846.7059569296052</v>
      </c>
      <c r="J52" s="54">
        <v>7867.9005619927739</v>
      </c>
      <c r="K52" s="55">
        <v>9067.6626591607474</v>
      </c>
      <c r="L52" s="53">
        <v>10362.992571172948</v>
      </c>
      <c r="M52" s="54">
        <v>10596.702528659802</v>
      </c>
      <c r="N52" s="54">
        <v>10918.420513808534</v>
      </c>
      <c r="O52" s="54">
        <v>10810.987274413699</v>
      </c>
      <c r="P52" s="54">
        <v>10311.424311223325</v>
      </c>
      <c r="Q52" s="53">
        <v>10699.077012689037</v>
      </c>
      <c r="R52" s="54">
        <v>12173.946049591737</v>
      </c>
      <c r="S52" s="54">
        <v>13756.617118794198</v>
      </c>
      <c r="T52" s="54">
        <v>14300.889496692394</v>
      </c>
      <c r="U52" s="55">
        <v>14171.804811655176</v>
      </c>
      <c r="V52" s="53">
        <v>17116.47234304051</v>
      </c>
      <c r="W52" s="55">
        <v>18683.221705164229</v>
      </c>
    </row>
    <row r="53" spans="1:23" x14ac:dyDescent="0.2">
      <c r="A53" s="23" t="s">
        <v>105</v>
      </c>
      <c r="B53" s="53"/>
      <c r="C53" s="54"/>
      <c r="D53" s="54"/>
      <c r="E53" s="54"/>
      <c r="F53" s="55"/>
      <c r="G53" s="53"/>
      <c r="H53" s="54"/>
      <c r="I53" s="54">
        <v>468.20035544043242</v>
      </c>
      <c r="J53" s="54">
        <v>507.55367361754389</v>
      </c>
      <c r="K53" s="55">
        <v>621.31135986434469</v>
      </c>
      <c r="L53" s="53">
        <v>729.4145331283554</v>
      </c>
      <c r="M53" s="54">
        <v>793.45781554895825</v>
      </c>
      <c r="N53" s="54">
        <v>903.76703485373821</v>
      </c>
      <c r="O53" s="54">
        <v>1020.0866529680699</v>
      </c>
      <c r="P53" s="54">
        <v>1075.5692179555595</v>
      </c>
      <c r="Q53" s="53">
        <v>1217.1692376485112</v>
      </c>
      <c r="R53" s="54">
        <v>1445.3392224683976</v>
      </c>
      <c r="S53" s="54">
        <v>1753.9450142791297</v>
      </c>
      <c r="T53" s="54">
        <v>1908.9415668830491</v>
      </c>
      <c r="U53" s="55">
        <v>1856.4384809055559</v>
      </c>
      <c r="V53" s="53">
        <v>2387.7453833454315</v>
      </c>
      <c r="W53" s="55">
        <v>2636.0647109423239</v>
      </c>
    </row>
    <row r="54" spans="1:23" x14ac:dyDescent="0.2">
      <c r="A54" s="24" t="s">
        <v>106</v>
      </c>
      <c r="B54" s="53"/>
      <c r="C54" s="54"/>
      <c r="D54" s="54"/>
      <c r="E54" s="54"/>
      <c r="F54" s="55"/>
      <c r="G54" s="53"/>
      <c r="H54" s="54"/>
      <c r="I54" s="54">
        <v>569.20043211596362</v>
      </c>
      <c r="J54" s="54">
        <v>565.89200205548332</v>
      </c>
      <c r="K54" s="55">
        <v>620.45599866135126</v>
      </c>
      <c r="L54" s="58">
        <v>691.0559692480598</v>
      </c>
      <c r="M54" s="59">
        <v>703.27595673917983</v>
      </c>
      <c r="N54" s="59">
        <v>728.03917140253634</v>
      </c>
      <c r="O54" s="59">
        <v>757.5541325005787</v>
      </c>
      <c r="P54" s="59">
        <v>759.21508784252694</v>
      </c>
      <c r="Q54" s="58">
        <v>804.29428092632736</v>
      </c>
      <c r="R54" s="59">
        <v>922.80687840791347</v>
      </c>
      <c r="S54" s="59">
        <v>1016.1359081234936</v>
      </c>
      <c r="T54" s="59">
        <v>1070.2248640426317</v>
      </c>
      <c r="U54" s="60">
        <v>1091.7883404123318</v>
      </c>
      <c r="V54" s="58">
        <v>1301.9974257508991</v>
      </c>
      <c r="W54" s="60">
        <v>1388.7221350779319</v>
      </c>
    </row>
    <row r="55" spans="1:23" x14ac:dyDescent="0.2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60"/>
    </row>
    <row r="56" spans="1:23" x14ac:dyDescent="0.2">
      <c r="A56" s="33" t="s">
        <v>16</v>
      </c>
      <c r="B56" s="34">
        <f>B2-B3-B4-B5</f>
        <v>45283.3</v>
      </c>
      <c r="C56" s="35">
        <f t="shared" ref="C56:W56" si="1">C2-C3-C4-C5</f>
        <v>50924.7</v>
      </c>
      <c r="D56" s="35">
        <f t="shared" si="1"/>
        <v>57168.399999999994</v>
      </c>
      <c r="E56" s="35">
        <f t="shared" si="1"/>
        <v>65934.100000000006</v>
      </c>
      <c r="F56" s="5">
        <f t="shared" si="1"/>
        <v>76543.89999999998</v>
      </c>
      <c r="G56" s="34">
        <f t="shared" si="1"/>
        <v>90716.2</v>
      </c>
      <c r="H56" s="35">
        <f t="shared" si="1"/>
        <v>114569.79999999997</v>
      </c>
      <c r="I56" s="35">
        <f t="shared" si="1"/>
        <v>135284.9</v>
      </c>
      <c r="J56" s="35">
        <f t="shared" si="1"/>
        <v>153083.9</v>
      </c>
      <c r="K56" s="5">
        <f t="shared" si="1"/>
        <v>180117.9</v>
      </c>
      <c r="L56" s="34">
        <f t="shared" si="1"/>
        <v>213752.00000000003</v>
      </c>
      <c r="M56" s="35">
        <f t="shared" si="1"/>
        <v>242201.30000000002</v>
      </c>
      <c r="N56" s="35">
        <f t="shared" si="1"/>
        <v>275040.79999999993</v>
      </c>
      <c r="O56" s="35">
        <f t="shared" si="1"/>
        <v>307491.8</v>
      </c>
      <c r="P56" s="5">
        <f t="shared" si="1"/>
        <v>346275.39999999997</v>
      </c>
      <c r="Q56" s="34">
        <f t="shared" si="1"/>
        <v>387038.79999999993</v>
      </c>
      <c r="R56" s="35">
        <f t="shared" si="1"/>
        <v>434351.00000000006</v>
      </c>
      <c r="S56" s="35">
        <f t="shared" si="1"/>
        <v>485140.10000000009</v>
      </c>
      <c r="T56" s="35">
        <f t="shared" si="1"/>
        <v>530431.49999999988</v>
      </c>
      <c r="U56" s="5">
        <f t="shared" si="1"/>
        <v>546822.9</v>
      </c>
      <c r="V56" s="34">
        <f>V2-V3-V4-V5</f>
        <v>609748.19999999995</v>
      </c>
      <c r="W56" s="5">
        <f t="shared" si="1"/>
        <v>632597.4</v>
      </c>
    </row>
    <row r="57" spans="1:23" x14ac:dyDescent="0.2">
      <c r="A57" s="36" t="s">
        <v>61</v>
      </c>
      <c r="B57" s="50">
        <f>B6</f>
        <v>6871.3</v>
      </c>
      <c r="C57" s="51">
        <f t="shared" ref="C57:W61" si="2">C6</f>
        <v>7494.3</v>
      </c>
      <c r="D57" s="51">
        <f t="shared" si="2"/>
        <v>7914.8</v>
      </c>
      <c r="E57" s="51">
        <f t="shared" si="2"/>
        <v>9306.5</v>
      </c>
      <c r="F57" s="52">
        <f t="shared" si="2"/>
        <v>10668.8</v>
      </c>
      <c r="G57" s="50">
        <f t="shared" si="2"/>
        <v>12186.3</v>
      </c>
      <c r="H57" s="51">
        <f t="shared" si="2"/>
        <v>14605.1</v>
      </c>
      <c r="I57" s="51">
        <f t="shared" si="2"/>
        <v>16367.6</v>
      </c>
      <c r="J57" s="51">
        <f t="shared" si="2"/>
        <v>16522.400000000001</v>
      </c>
      <c r="K57" s="52">
        <f t="shared" si="2"/>
        <v>18783.599999999999</v>
      </c>
      <c r="L57" s="50">
        <f t="shared" si="2"/>
        <v>21842</v>
      </c>
      <c r="M57" s="51">
        <f t="shared" si="2"/>
        <v>23763.200000000001</v>
      </c>
      <c r="N57" s="51">
        <f t="shared" si="2"/>
        <v>26042.7</v>
      </c>
      <c r="O57" s="51">
        <f t="shared" si="2"/>
        <v>28534.400000000001</v>
      </c>
      <c r="P57" s="52">
        <f t="shared" si="2"/>
        <v>30519.5</v>
      </c>
      <c r="Q57" s="50">
        <f t="shared" si="2"/>
        <v>33028.699999999997</v>
      </c>
      <c r="R57" s="51">
        <f t="shared" si="2"/>
        <v>37121.9</v>
      </c>
      <c r="S57" s="51">
        <f t="shared" si="2"/>
        <v>40337.199999999997</v>
      </c>
      <c r="T57" s="51">
        <f t="shared" si="2"/>
        <v>42466.3</v>
      </c>
      <c r="U57" s="51">
        <f t="shared" si="2"/>
        <v>40582.9</v>
      </c>
      <c r="V57" s="50">
        <f t="shared" si="2"/>
        <v>47061.2</v>
      </c>
      <c r="W57" s="52">
        <f t="shared" si="2"/>
        <v>49673.7</v>
      </c>
    </row>
    <row r="58" spans="1:23" x14ac:dyDescent="0.2">
      <c r="A58" s="40" t="s">
        <v>62</v>
      </c>
      <c r="B58" s="53">
        <f>B7</f>
        <v>9120.7999999999993</v>
      </c>
      <c r="C58" s="54">
        <f t="shared" si="2"/>
        <v>9996.7999999999993</v>
      </c>
      <c r="D58" s="54">
        <f t="shared" si="2"/>
        <v>11171.2</v>
      </c>
      <c r="E58" s="54">
        <f t="shared" si="2"/>
        <v>12455.8</v>
      </c>
      <c r="F58" s="55">
        <f t="shared" si="2"/>
        <v>13968.5</v>
      </c>
      <c r="G58" s="53">
        <f t="shared" si="2"/>
        <v>16533.400000000001</v>
      </c>
      <c r="H58" s="54">
        <f t="shared" si="2"/>
        <v>20941.099999999999</v>
      </c>
      <c r="I58" s="54">
        <f t="shared" si="2"/>
        <v>26186.2</v>
      </c>
      <c r="J58" s="54">
        <f t="shared" si="2"/>
        <v>29004.6</v>
      </c>
      <c r="K58" s="55">
        <f t="shared" si="2"/>
        <v>35907.9</v>
      </c>
      <c r="L58" s="53">
        <f t="shared" si="2"/>
        <v>43734.5</v>
      </c>
      <c r="M58" s="54">
        <f t="shared" si="2"/>
        <v>49835.5</v>
      </c>
      <c r="N58" s="54">
        <f t="shared" si="2"/>
        <v>56288.9</v>
      </c>
      <c r="O58" s="54">
        <f t="shared" si="2"/>
        <v>63170.400000000001</v>
      </c>
      <c r="P58" s="55">
        <f t="shared" si="2"/>
        <v>67719.600000000006</v>
      </c>
      <c r="Q58" s="53">
        <f t="shared" si="2"/>
        <v>73724.5</v>
      </c>
      <c r="R58" s="54">
        <f t="shared" si="2"/>
        <v>81156.600000000006</v>
      </c>
      <c r="S58" s="54">
        <f t="shared" si="2"/>
        <v>88903.7</v>
      </c>
      <c r="T58" s="54">
        <f t="shared" si="2"/>
        <v>95650.9</v>
      </c>
      <c r="U58" s="54">
        <f t="shared" si="2"/>
        <v>96086.1</v>
      </c>
      <c r="V58" s="53">
        <f>V7</f>
        <v>110492.7</v>
      </c>
      <c r="W58" s="55">
        <f t="shared" si="2"/>
        <v>114517.7</v>
      </c>
    </row>
    <row r="59" spans="1:23" x14ac:dyDescent="0.2">
      <c r="A59" s="40" t="s">
        <v>63</v>
      </c>
      <c r="B59" s="53">
        <f t="shared" ref="B59:B61" si="3">B8</f>
        <v>2400.1</v>
      </c>
      <c r="C59" s="54">
        <f t="shared" si="2"/>
        <v>2724.8</v>
      </c>
      <c r="D59" s="54">
        <f t="shared" si="2"/>
        <v>3126.1</v>
      </c>
      <c r="E59" s="54">
        <f t="shared" si="2"/>
        <v>3664.8</v>
      </c>
      <c r="F59" s="55">
        <f t="shared" si="2"/>
        <v>4195.7</v>
      </c>
      <c r="G59" s="53">
        <f t="shared" si="2"/>
        <v>4792.6000000000004</v>
      </c>
      <c r="H59" s="54">
        <f t="shared" si="2"/>
        <v>5548.1</v>
      </c>
      <c r="I59" s="54">
        <f t="shared" si="2"/>
        <v>6616.1</v>
      </c>
      <c r="J59" s="54">
        <f t="shared" si="2"/>
        <v>6957</v>
      </c>
      <c r="K59" s="55">
        <f t="shared" si="2"/>
        <v>7712</v>
      </c>
      <c r="L59" s="53">
        <f t="shared" si="2"/>
        <v>8565.4</v>
      </c>
      <c r="M59" s="54">
        <f t="shared" si="2"/>
        <v>9536.9</v>
      </c>
      <c r="N59" s="54">
        <f t="shared" si="2"/>
        <v>10228.299999999999</v>
      </c>
      <c r="O59" s="54">
        <f t="shared" si="2"/>
        <v>11228.7</v>
      </c>
      <c r="P59" s="55">
        <f t="shared" si="2"/>
        <v>12306.1</v>
      </c>
      <c r="Q59" s="53">
        <f t="shared" si="2"/>
        <v>13607.8</v>
      </c>
      <c r="R59" s="54">
        <f t="shared" si="2"/>
        <v>15056</v>
      </c>
      <c r="S59" s="54">
        <f t="shared" si="2"/>
        <v>16520.599999999999</v>
      </c>
      <c r="T59" s="54">
        <f t="shared" si="2"/>
        <v>17903.099999999999</v>
      </c>
      <c r="U59" s="54">
        <f t="shared" si="2"/>
        <v>15285.4</v>
      </c>
      <c r="V59" s="53">
        <f t="shared" si="2"/>
        <v>17852.599999999999</v>
      </c>
      <c r="W59" s="55">
        <f t="shared" si="2"/>
        <v>17855.3</v>
      </c>
    </row>
    <row r="60" spans="1:23" x14ac:dyDescent="0.2">
      <c r="A60" s="40" t="s">
        <v>64</v>
      </c>
      <c r="B60" s="53">
        <f t="shared" si="3"/>
        <v>5202.8</v>
      </c>
      <c r="C60" s="54">
        <f t="shared" si="2"/>
        <v>5555.8</v>
      </c>
      <c r="D60" s="54">
        <f t="shared" si="2"/>
        <v>6045.7</v>
      </c>
      <c r="E60" s="54">
        <f t="shared" si="2"/>
        <v>6600.2</v>
      </c>
      <c r="F60" s="55">
        <f t="shared" si="2"/>
        <v>7486</v>
      </c>
      <c r="G60" s="53">
        <f t="shared" si="2"/>
        <v>9972.2999999999993</v>
      </c>
      <c r="H60" s="54">
        <f t="shared" si="2"/>
        <v>15200</v>
      </c>
      <c r="I60" s="54">
        <f t="shared" si="2"/>
        <v>18345.599999999999</v>
      </c>
      <c r="J60" s="54">
        <f t="shared" si="2"/>
        <v>21836.799999999999</v>
      </c>
      <c r="K60" s="55">
        <f t="shared" si="2"/>
        <v>25733.1</v>
      </c>
      <c r="L60" s="53">
        <f t="shared" si="2"/>
        <v>30747.200000000001</v>
      </c>
      <c r="M60" s="54">
        <f t="shared" si="2"/>
        <v>35272.199999999997</v>
      </c>
      <c r="N60" s="54">
        <f t="shared" si="2"/>
        <v>41293.4</v>
      </c>
      <c r="O60" s="54">
        <f t="shared" si="2"/>
        <v>46853.4</v>
      </c>
      <c r="P60" s="55">
        <f t="shared" si="2"/>
        <v>56299.8</v>
      </c>
      <c r="Q60" s="53">
        <f t="shared" si="2"/>
        <v>59964</v>
      </c>
      <c r="R60" s="54">
        <f t="shared" si="2"/>
        <v>64844.3</v>
      </c>
      <c r="S60" s="54">
        <f t="shared" si="2"/>
        <v>70610.3</v>
      </c>
      <c r="T60" s="54">
        <f t="shared" si="2"/>
        <v>76250.600000000006</v>
      </c>
      <c r="U60" s="54">
        <f t="shared" si="2"/>
        <v>83617.7</v>
      </c>
      <c r="V60" s="53">
        <f t="shared" si="2"/>
        <v>91205.6</v>
      </c>
      <c r="W60" s="55">
        <f t="shared" si="2"/>
        <v>96811</v>
      </c>
    </row>
    <row r="61" spans="1:23" x14ac:dyDescent="0.2">
      <c r="A61" s="40" t="s">
        <v>65</v>
      </c>
      <c r="B61" s="53">
        <f t="shared" si="3"/>
        <v>4705.8</v>
      </c>
      <c r="C61" s="54">
        <f t="shared" si="2"/>
        <v>5334.5</v>
      </c>
      <c r="D61" s="54">
        <f t="shared" si="2"/>
        <v>6157</v>
      </c>
      <c r="E61" s="54">
        <f t="shared" si="2"/>
        <v>7152.1</v>
      </c>
      <c r="F61" s="55">
        <f t="shared" si="2"/>
        <v>8482.7000000000007</v>
      </c>
      <c r="G61" s="53">
        <f t="shared" si="2"/>
        <v>10320.9</v>
      </c>
      <c r="H61" s="54">
        <f t="shared" si="2"/>
        <v>13714</v>
      </c>
      <c r="I61" s="54">
        <f t="shared" si="2"/>
        <v>14600.3</v>
      </c>
      <c r="J61" s="54">
        <f t="shared" si="2"/>
        <v>18760.5</v>
      </c>
      <c r="K61" s="55">
        <f t="shared" si="2"/>
        <v>23326.6</v>
      </c>
      <c r="L61" s="53">
        <f t="shared" si="2"/>
        <v>27780.7</v>
      </c>
      <c r="M61" s="54">
        <f t="shared" si="2"/>
        <v>30751.9</v>
      </c>
      <c r="N61" s="54">
        <f t="shared" si="2"/>
        <v>35340.400000000001</v>
      </c>
      <c r="O61" s="54">
        <f t="shared" si="2"/>
        <v>38086.400000000001</v>
      </c>
      <c r="P61" s="55">
        <f t="shared" si="2"/>
        <v>42573.8</v>
      </c>
      <c r="Q61" s="53">
        <f t="shared" si="2"/>
        <v>49969.4</v>
      </c>
      <c r="R61" s="54">
        <f t="shared" si="2"/>
        <v>57086</v>
      </c>
      <c r="S61" s="54">
        <f t="shared" si="2"/>
        <v>64623</v>
      </c>
      <c r="T61" s="54">
        <f t="shared" si="2"/>
        <v>70444.800000000003</v>
      </c>
      <c r="U61" s="54">
        <f t="shared" si="2"/>
        <v>73425.3</v>
      </c>
      <c r="V61" s="53">
        <f t="shared" si="2"/>
        <v>77560.800000000003</v>
      </c>
      <c r="W61" s="55">
        <f t="shared" si="2"/>
        <v>73821.3</v>
      </c>
    </row>
    <row r="62" spans="1:23" x14ac:dyDescent="0.2">
      <c r="A62" s="64" t="s">
        <v>107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[1]统计资料!I13</f>
        <v>9049.7000000000007</v>
      </c>
      <c r="L62" s="53">
        <f>[1]统计资料!J13</f>
        <v>10304.799999999999</v>
      </c>
      <c r="M62" s="54">
        <f>[1]统计资料!K13</f>
        <v>11928.7</v>
      </c>
      <c r="N62" s="54">
        <f>[1]统计资料!L13</f>
        <v>13729.7</v>
      </c>
      <c r="O62" s="54">
        <f>[1]统计资料!M13</f>
        <v>15470.6</v>
      </c>
      <c r="P62" s="55">
        <f>[1]统计资料!N13</f>
        <v>17516.8</v>
      </c>
      <c r="Q62" s="53">
        <f>[1]统计资料!O13</f>
        <v>20124.099999999999</v>
      </c>
      <c r="R62" s="54">
        <f>[1]统计资料!P13</f>
        <v>23808.9</v>
      </c>
      <c r="S62" s="54">
        <f>[1]统计资料!Q13</f>
        <v>28733.5</v>
      </c>
      <c r="T62" s="54">
        <f>[1]统计资料!R13</f>
        <v>33391.800000000003</v>
      </c>
      <c r="U62" s="54">
        <f>[1]统计资料!S13</f>
        <v>38244.1</v>
      </c>
      <c r="V62" s="65">
        <f>$U62/SUM($U$62:$U$70)*($V$56-SUM($V$57:$V$61))</f>
        <v>42706.509066655221</v>
      </c>
      <c r="W62" s="66">
        <f>$U62/SUM($U$62:$U$70)*($W$56-SUM($W$57:$W$61))</f>
        <v>45012.987606617135</v>
      </c>
    </row>
    <row r="63" spans="1:23" x14ac:dyDescent="0.2">
      <c r="A63" s="64" t="s">
        <v>108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[1]统计资料!I16</f>
        <v>7259.8</v>
      </c>
      <c r="L63" s="53">
        <f>[1]统计资料!J16</f>
        <v>9150.2000000000007</v>
      </c>
      <c r="M63" s="54">
        <f>[1]统计资料!K16</f>
        <v>10887.4</v>
      </c>
      <c r="N63" s="54">
        <f>[1]统计资料!L16</f>
        <v>12904.9</v>
      </c>
      <c r="O63" s="54">
        <f>[1]统计资料!M16</f>
        <v>15451.3</v>
      </c>
      <c r="P63" s="55">
        <f>[1]统计资料!N16</f>
        <v>18089.7</v>
      </c>
      <c r="Q63" s="53">
        <f>[1]统计资料!O16</f>
        <v>21528.6</v>
      </c>
      <c r="R63" s="54">
        <f>[1]统计资料!P16</f>
        <v>25273.3</v>
      </c>
      <c r="S63" s="54">
        <f>[1]统计资料!Q16</f>
        <v>29468.5</v>
      </c>
      <c r="T63" s="54">
        <f>[1]统计资料!R16</f>
        <v>32638</v>
      </c>
      <c r="U63" s="54">
        <f>[1]统计资料!S16</f>
        <v>32467.599999999999</v>
      </c>
      <c r="V63" s="65">
        <f t="shared" ref="V63:V70" si="4">$U63/SUM($U$62:$U$70)*($V$56-SUM($V$57:$V$61))</f>
        <v>36255.993833624932</v>
      </c>
      <c r="W63" s="66">
        <f t="shared" ref="W63:W70" si="5">$U63/SUM($U$62:$U$70)*($W$56-SUM($W$57:$W$61))</f>
        <v>38214.095152366055</v>
      </c>
    </row>
    <row r="64" spans="1:23" x14ac:dyDescent="0.2">
      <c r="A64" s="64" t="s">
        <v>109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[1]统计资料!I17</f>
        <v>6464.3</v>
      </c>
      <c r="L64" s="53">
        <f>[1]统计资料!J17</f>
        <v>7944.8</v>
      </c>
      <c r="M64" s="54">
        <f>[1]统计资料!K17</f>
        <v>9456.1</v>
      </c>
      <c r="N64" s="54">
        <f>[1]统计资料!L17</f>
        <v>11023.2</v>
      </c>
      <c r="O64" s="54">
        <f>[1]统计资料!M17</f>
        <v>12476</v>
      </c>
      <c r="P64" s="55">
        <f>[1]统计资料!N17</f>
        <v>13887.2</v>
      </c>
      <c r="Q64" s="53">
        <f>[1]统计资料!O17</f>
        <v>15394.2</v>
      </c>
      <c r="R64" s="54">
        <f>[1]统计资料!P17</f>
        <v>17444.7</v>
      </c>
      <c r="S64" s="54">
        <f>[1]统计资料!Q17</f>
        <v>20175.3</v>
      </c>
      <c r="T64" s="54">
        <f>[1]统计资料!R17</f>
        <v>22624.3</v>
      </c>
      <c r="U64" s="54">
        <f>[1]统计资料!S17</f>
        <v>24166.2</v>
      </c>
      <c r="V64" s="65">
        <f t="shared" si="4"/>
        <v>26985.967493197735</v>
      </c>
      <c r="W64" s="66">
        <f>$U64/SUM($U$62:$U$70)*($W$56-SUM($W$57:$W$61))</f>
        <v>28443.41639884403</v>
      </c>
    </row>
    <row r="65" spans="1:23" x14ac:dyDescent="0.2">
      <c r="A65" s="64" t="s">
        <v>110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[1]统计资料!I18</f>
        <v>2035.1</v>
      </c>
      <c r="L65" s="53">
        <f>[1]统计资料!J18</f>
        <v>2499.3000000000002</v>
      </c>
      <c r="M65" s="54">
        <f>[1]统计资料!K18</f>
        <v>3024.7</v>
      </c>
      <c r="N65" s="54">
        <f>[1]统计资料!L18</f>
        <v>3665.1</v>
      </c>
      <c r="O65" s="54">
        <f>[1]统计资料!M18</f>
        <v>3940.9</v>
      </c>
      <c r="P65" s="55">
        <f>[1]统计资料!N18</f>
        <v>4128.6000000000004</v>
      </c>
      <c r="Q65" s="53">
        <f>[1]统计资料!O18</f>
        <v>4354.6000000000004</v>
      </c>
      <c r="R65" s="54">
        <f>[1]统计资料!P18</f>
        <v>4602.6000000000004</v>
      </c>
      <c r="S65" s="54">
        <f>[1]统计资料!Q18</f>
        <v>5096.1000000000004</v>
      </c>
      <c r="T65" s="54">
        <f>[1]统计资料!R18</f>
        <v>5861.3</v>
      </c>
      <c r="U65" s="54">
        <f>[1]统计资料!S18</f>
        <v>5863.1</v>
      </c>
      <c r="V65" s="65">
        <f t="shared" si="4"/>
        <v>6547.2199191170994</v>
      </c>
      <c r="W65" s="66">
        <f t="shared" si="5"/>
        <v>6900.8199339599296</v>
      </c>
    </row>
    <row r="66" spans="1:23" x14ac:dyDescent="0.2">
      <c r="A66" s="64" t="s">
        <v>111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[1]统计资料!I19</f>
        <v>6458</v>
      </c>
      <c r="L66" s="53">
        <f>[1]统计资料!J19</f>
        <v>7574.7</v>
      </c>
      <c r="M66" s="54">
        <f>[1]统计资料!K19</f>
        <v>8227.7999999999993</v>
      </c>
      <c r="N66" s="54">
        <f>[1]统计资料!L19</f>
        <v>8707.7000000000007</v>
      </c>
      <c r="O66" s="54">
        <f>[1]统计资料!M19</f>
        <v>9633.5</v>
      </c>
      <c r="P66" s="55">
        <f>[1]统计资料!N19</f>
        <v>10586.7</v>
      </c>
      <c r="Q66" s="53">
        <f>[1]统计资料!O19</f>
        <v>12183.5</v>
      </c>
      <c r="R66" s="54">
        <f>[1]统计资料!P19</f>
        <v>13725.4</v>
      </c>
      <c r="S66" s="54">
        <f>[1]统计资料!Q19</f>
        <v>14793.3</v>
      </c>
      <c r="T66" s="54">
        <f>[1]统计资料!R19</f>
        <v>16983.400000000001</v>
      </c>
      <c r="U66" s="54">
        <f>[1]统计资料!S19</f>
        <v>16353.2</v>
      </c>
      <c r="V66" s="65">
        <f>$U66/SUM($U$62:$U$70)*($V$56-SUM($V$57:$V$61))</f>
        <v>18261.328781925218</v>
      </c>
      <c r="W66" s="66">
        <f t="shared" si="5"/>
        <v>19247.580383079519</v>
      </c>
    </row>
    <row r="67" spans="1:23" x14ac:dyDescent="0.2">
      <c r="A67" s="64" t="s">
        <v>112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[1]统计资料!I20</f>
        <v>12367.9</v>
      </c>
      <c r="L67" s="53">
        <f>[1]统计资料!J20</f>
        <v>14774.6</v>
      </c>
      <c r="M67" s="54">
        <f>[1]统计资料!K20</f>
        <v>16645.7</v>
      </c>
      <c r="N67" s="54">
        <f>[1]统计资料!L20</f>
        <v>18951.400000000001</v>
      </c>
      <c r="O67" s="54">
        <f>[1]统计资料!M20</f>
        <v>21211</v>
      </c>
      <c r="P67" s="55">
        <f>[1]统计资料!N20</f>
        <v>24370.5</v>
      </c>
      <c r="Q67" s="53">
        <f>[1]统计资料!O20</f>
        <v>26964.9</v>
      </c>
      <c r="R67" s="54">
        <f>[1]统计资料!P20</f>
        <v>30208.400000000001</v>
      </c>
      <c r="S67" s="54">
        <f>[1]统计资料!Q20</f>
        <v>34001.4</v>
      </c>
      <c r="T67" s="54">
        <f>[1]统计资料!R20</f>
        <v>37934.1</v>
      </c>
      <c r="U67" s="54">
        <f>[1]统计资料!S20</f>
        <v>40091.9</v>
      </c>
      <c r="V67" s="65">
        <f t="shared" si="4"/>
        <v>44769.914597269504</v>
      </c>
      <c r="W67" s="66">
        <f t="shared" si="5"/>
        <v>47187.832837633352</v>
      </c>
    </row>
    <row r="68" spans="1:23" x14ac:dyDescent="0.2">
      <c r="A68" s="64" t="s">
        <v>113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[1]统计资料!I21</f>
        <v>5889.4</v>
      </c>
      <c r="L68" s="53">
        <f>[1]统计资料!J21</f>
        <v>7428.8</v>
      </c>
      <c r="M68" s="54">
        <f>[1]统计资料!K21</f>
        <v>9011.2000000000007</v>
      </c>
      <c r="N68" s="54">
        <f>[1]统计资料!L21</f>
        <v>11034.4</v>
      </c>
      <c r="O68" s="54">
        <f>[1]统计资料!M21</f>
        <v>12653.3</v>
      </c>
      <c r="P68" s="55">
        <f>[1]统计资料!N21</f>
        <v>14765.4</v>
      </c>
      <c r="Q68" s="53">
        <f>[1]统计资料!O21</f>
        <v>16766.8</v>
      </c>
      <c r="R68" s="54">
        <f>[1]统计资料!P21</f>
        <v>18548.8</v>
      </c>
      <c r="S68" s="54">
        <f>[1]统计资料!Q21</f>
        <v>20652.599999999999</v>
      </c>
      <c r="T68" s="54">
        <f>[1]统计资料!R21</f>
        <v>22354.6</v>
      </c>
      <c r="U68" s="54">
        <f>[1]统计资料!S21</f>
        <v>24396.1</v>
      </c>
      <c r="V68" s="65">
        <f t="shared" si="4"/>
        <v>27242.692751065588</v>
      </c>
      <c r="W68" s="66">
        <f t="shared" si="5"/>
        <v>28714.006786662318</v>
      </c>
    </row>
    <row r="69" spans="1:23" x14ac:dyDescent="0.2">
      <c r="A69" s="64" t="s">
        <v>114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[1]统计资料!I22</f>
        <v>2827.7</v>
      </c>
      <c r="L69" s="53">
        <f>[1]统计资料!J22</f>
        <v>3325.9</v>
      </c>
      <c r="M69" s="54">
        <f>[1]统计资料!K22</f>
        <v>3758.2</v>
      </c>
      <c r="N69" s="54">
        <f>[1]统计资料!L22</f>
        <v>4137.8999999999996</v>
      </c>
      <c r="O69" s="54">
        <f>[1]统计资料!M22</f>
        <v>4480.7</v>
      </c>
      <c r="P69" s="55">
        <f>[1]统计资料!N22</f>
        <v>5063.8</v>
      </c>
      <c r="Q69" s="53">
        <f>[1]统计资料!O22</f>
        <v>5579.8</v>
      </c>
      <c r="R69" s="54">
        <f>[1]统计资料!P22</f>
        <v>6625.4</v>
      </c>
      <c r="S69" s="54">
        <f>[1]统计资料!Q22</f>
        <v>7301.3</v>
      </c>
      <c r="T69" s="54">
        <f>[1]统计资料!R22</f>
        <v>8137.8</v>
      </c>
      <c r="U69" s="54">
        <f>[1]统计资料!S22</f>
        <v>6981.2</v>
      </c>
      <c r="V69" s="65">
        <f t="shared" si="4"/>
        <v>7795.7823846327528</v>
      </c>
      <c r="W69" s="66">
        <f t="shared" si="5"/>
        <v>8216.8143342192798</v>
      </c>
    </row>
    <row r="70" spans="1:23" x14ac:dyDescent="0.2">
      <c r="A70" s="67" t="s">
        <v>115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[1]统计资料!I23</f>
        <v>16302.7</v>
      </c>
      <c r="L70" s="58">
        <f>[1]统计资料!J23</f>
        <v>18079</v>
      </c>
      <c r="M70" s="59">
        <f>[1]统计资料!K23</f>
        <v>20101.7</v>
      </c>
      <c r="N70" s="59">
        <f>[1]统计资料!L23</f>
        <v>21693</v>
      </c>
      <c r="O70" s="59">
        <f>[1]统计资料!M23</f>
        <v>24301.200000000001</v>
      </c>
      <c r="P70" s="60">
        <f>[1]统计资料!N23</f>
        <v>28447.8</v>
      </c>
      <c r="Q70" s="58">
        <f>[1]统计资料!O23</f>
        <v>33847.800000000003</v>
      </c>
      <c r="R70" s="59">
        <f>[1]统计资料!P23</f>
        <v>38848.800000000003</v>
      </c>
      <c r="S70" s="59">
        <f>[1]统计资料!Q23</f>
        <v>43923.1</v>
      </c>
      <c r="T70" s="59">
        <f>[1]统计资料!R23</f>
        <v>47790.5</v>
      </c>
      <c r="U70" s="59">
        <f>[1]统计资料!S23</f>
        <v>49261.9</v>
      </c>
      <c r="V70" s="68">
        <f t="shared" si="4"/>
        <v>55009.891172511918</v>
      </c>
      <c r="W70" s="69">
        <f t="shared" si="5"/>
        <v>57980.846566618457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About</vt:lpstr>
      <vt:lpstr>情景假设</vt:lpstr>
      <vt:lpstr>Python数据平滑</vt:lpstr>
      <vt:lpstr>高情景（2001-2060, 2020RMB）</vt:lpstr>
      <vt:lpstr>中情景（2001-2060, 2020RMB）</vt:lpstr>
      <vt:lpstr>低情景（2001-2060, 2020RMB）</vt:lpstr>
      <vt:lpstr>高情景（2001-2060, 2012USD）</vt:lpstr>
      <vt:lpstr>中情景（2001-2060, 2012USD）</vt:lpstr>
      <vt:lpstr>低情景（2001-2060, 2012USD）</vt:lpstr>
      <vt:lpstr>历史数据 (2001-2022, 当年价)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2024-09-04T07:38:59Z</dcterms:modified>
</cp:coreProperties>
</file>